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theme/themeOverride1.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2.xml" ContentType="application/vnd.openxmlformats-officedocument.themeOverrid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ml.chartshap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ml.chartshape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ml.chartshapes+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xml"/>
  <Override PartName="/xl/charts/chart36.xml" ContentType="application/vnd.openxmlformats-officedocument.drawingml.chart+xml"/>
  <Override PartName="/xl/theme/themeOverride3.xml" ContentType="application/vnd.openxmlformats-officedocument.themeOverride+xml"/>
  <Override PartName="/xl/drawings/drawing39.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xml"/>
  <Override PartName="/xl/charts/chart38.xml" ContentType="application/vnd.openxmlformats-officedocument.drawingml.chart+xml"/>
  <Override PartName="/xl/theme/themeOverride4.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39.xml" ContentType="application/vnd.openxmlformats-officedocument.drawingml.chart+xml"/>
  <Override PartName="/xl/theme/themeOverride5.xml" ContentType="application/vnd.openxmlformats-officedocument.themeOverride+xml"/>
  <Override PartName="/xl/drawings/drawing43.xml" ContentType="application/vnd.openxmlformats-officedocument.drawing+xml"/>
  <Override PartName="/xl/charts/chart40.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41.xml" ContentType="application/vnd.openxmlformats-officedocument.drawingml.chart+xml"/>
  <Override PartName="/xl/theme/themeOverride6.xml" ContentType="application/vnd.openxmlformats-officedocument.themeOverride+xml"/>
  <Override PartName="/xl/drawings/drawing46.xml" ContentType="application/vnd.openxmlformats-officedocument.drawing+xml"/>
  <Override PartName="/xl/charts/chart42.xml" ContentType="application/vnd.openxmlformats-officedocument.drawingml.chart+xml"/>
  <Override PartName="/xl/theme/themeOverride7.xml" ContentType="application/vnd.openxmlformats-officedocument.themeOverride+xml"/>
  <Override PartName="/xl/drawings/drawing47.xml" ContentType="application/vnd.openxmlformats-officedocument.drawing+xml"/>
  <Override PartName="/xl/charts/chart43.xml" ContentType="application/vnd.openxmlformats-officedocument.drawingml.chart+xml"/>
  <Override PartName="/xl/theme/themeOverride8.xml" ContentType="application/vnd.openxmlformats-officedocument.themeOverride+xml"/>
  <Override PartName="/xl/charts/chart44.xml" ContentType="application/vnd.openxmlformats-officedocument.drawingml.chart+xml"/>
  <Override PartName="/xl/theme/themeOverride9.xml" ContentType="application/vnd.openxmlformats-officedocument.themeOverride+xml"/>
  <Override PartName="/xl/charts/chart45.xml" ContentType="application/vnd.openxmlformats-officedocument.drawingml.chart+xml"/>
  <Override PartName="/xl/theme/themeOverride10.xml" ContentType="application/vnd.openxmlformats-officedocument.themeOverride+xml"/>
  <Override PartName="/xl/charts/chart4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4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4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50.xml" ContentType="application/vnd.openxmlformats-officedocument.drawingml.chart+xml"/>
  <Override PartName="/xl/theme/themeOverride11.xml" ContentType="application/vnd.openxmlformats-officedocument.themeOverride+xml"/>
  <Override PartName="/xl/drawings/drawing56.xml" ContentType="application/vnd.openxmlformats-officedocument.drawingml.chartshapes+xml"/>
  <Override PartName="/xl/drawings/drawing57.xml" ContentType="application/vnd.openxmlformats-officedocument.drawing+xml"/>
  <Override PartName="/xl/charts/chart51.xml" ContentType="application/vnd.openxmlformats-officedocument.drawingml.chart+xml"/>
  <Override PartName="/xl/charts/style40.xml" ContentType="application/vnd.ms-office.chartstyle+xml"/>
  <Override PartName="/xl/charts/colors40.xml" ContentType="application/vnd.ms-office.chartcolorstyle+xml"/>
  <Override PartName="/xl/charts/chart52.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2.xml" ContentType="application/vnd.openxmlformats-officedocument.themeOverride+xml"/>
  <Override PartName="/xl/drawings/drawing58.xml" ContentType="application/vnd.openxmlformats-officedocument.drawing+xml"/>
  <Override PartName="/xl/charts/chart5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xml"/>
  <Override PartName="/xl/charts/chart54.xml" ContentType="application/vnd.openxmlformats-officedocument.drawingml.chart+xml"/>
  <Override PartName="/xl/theme/themeOverride13.xml" ContentType="application/vnd.openxmlformats-officedocument.themeOverride+xml"/>
  <Override PartName="/xl/drawings/drawing60.xml" ContentType="application/vnd.openxmlformats-officedocument.drawing+xml"/>
  <Override PartName="/xl/charts/chart55.xml" ContentType="application/vnd.openxmlformats-officedocument.drawingml.chart+xml"/>
  <Override PartName="/xl/charts/style43.xml" ContentType="application/vnd.ms-office.chartstyle+xml"/>
  <Override PartName="/xl/charts/colors43.xml" ContentType="application/vnd.ms-office.chartcolorstyle+xml"/>
  <Override PartName="/xl/charts/chart56.xml" ContentType="application/vnd.openxmlformats-officedocument.drawingml.chart+xml"/>
  <Override PartName="/xl/charts/style44.xml" ContentType="application/vnd.ms-office.chartstyle+xml"/>
  <Override PartName="/xl/charts/colors44.xml" ContentType="application/vnd.ms-office.chartcolorstyle+xml"/>
  <Override PartName="/xl/charts/chart5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3.xml" ContentType="application/vnd.openxmlformats-officedocument.drawing+xml"/>
  <Override PartName="/xl/charts/chart60.xml" ContentType="application/vnd.openxmlformats-officedocument.drawingml.chart+xml"/>
  <Override PartName="/xl/charts/style48.xml" ContentType="application/vnd.ms-office.chartstyle+xml"/>
  <Override PartName="/xl/charts/colors48.xml" ContentType="application/vnd.ms-office.chartcolorstyle+xml"/>
  <Override PartName="/xl/charts/chart61.xml" ContentType="application/vnd.openxmlformats-officedocument.drawingml.chart+xml"/>
  <Override PartName="/xl/charts/style49.xml" ContentType="application/vnd.ms-office.chartstyle+xml"/>
  <Override PartName="/xl/charts/colors49.xml" ContentType="application/vnd.ms-office.chartcolorstyle+xml"/>
  <Override PartName="/xl/charts/chart62.xml" ContentType="application/vnd.openxmlformats-officedocument.drawingml.chart+xml"/>
  <Override PartName="/xl/charts/style50.xml" ContentType="application/vnd.ms-office.chartstyle+xml"/>
  <Override PartName="/xl/charts/colors50.xml" ContentType="application/vnd.ms-office.chartcolorstyle+xml"/>
  <Override PartName="/xl/charts/chart6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4.xml" ContentType="application/vnd.openxmlformats-officedocument.drawing+xml"/>
  <Override PartName="/xl/charts/chart64.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5.xml" ContentType="application/vnd.openxmlformats-officedocument.drawing+xml"/>
  <Override PartName="/xl/charts/chart6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6.xml" ContentType="application/vnd.openxmlformats-officedocument.drawingml.chartshapes+xml"/>
  <Override PartName="/xl/charts/chart6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7.xml" ContentType="application/vnd.openxmlformats-officedocument.drawingml.chartshapes+xml"/>
  <Override PartName="/xl/charts/chart6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8.xml" ContentType="application/vnd.openxmlformats-officedocument.drawingml.chartshapes+xml"/>
  <Override PartName="/xl/charts/chart6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6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1.xml" ContentType="application/vnd.openxmlformats-officedocument.drawing+xml"/>
  <Override PartName="/xl/charts/chart7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7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74.xml" ContentType="application/vnd.openxmlformats-officedocument.drawingml.chartshapes+xml"/>
  <Override PartName="/xl/charts/chart7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5.xml" ContentType="application/vnd.openxmlformats-officedocument.drawingml.chartshapes+xml"/>
  <Override PartName="/xl/charts/chart7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6.xml" ContentType="application/vnd.openxmlformats-officedocument.drawingml.chartshapes+xml"/>
  <Override PartName="/xl/charts/chart7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7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76.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14.xml" ContentType="application/vnd.openxmlformats-officedocument.themeOverride+xml"/>
  <Override PartName="/xl/drawings/drawing81.xml" ContentType="application/vnd.openxmlformats-officedocument.drawingml.chartshapes+xml"/>
  <Override PartName="/xl/drawings/drawing82.xml" ContentType="application/vnd.openxmlformats-officedocument.drawing+xml"/>
  <Override PartName="/xl/charts/chart77.xml" ContentType="application/vnd.openxmlformats-officedocument.drawingml.chart+xml"/>
  <Override PartName="/xl/charts/style65.xml" ContentType="application/vnd.ms-office.chartstyle+xml"/>
  <Override PartName="/xl/charts/colors65.xml" ContentType="application/vnd.ms-office.chartcolorstyle+xml"/>
  <Override PartName="/xl/charts/chart78.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15.xml" ContentType="application/vnd.openxmlformats-officedocument.themeOverride+xml"/>
  <Override PartName="/xl/drawings/drawing83.xml" ContentType="application/vnd.openxmlformats-officedocument.drawing+xml"/>
  <Override PartName="/xl/charts/chart79.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16.xml" ContentType="application/vnd.openxmlformats-officedocument.themeOverride+xml"/>
  <Override PartName="/xl/drawings/drawing84.xml" ContentType="application/vnd.openxmlformats-officedocument.drawingml.chartshapes+xml"/>
  <Override PartName="/xl/drawings/drawing85.xml" ContentType="application/vnd.openxmlformats-officedocument.drawing+xml"/>
  <Override PartName="/xl/charts/chart80.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86.xml" ContentType="application/vnd.openxmlformats-officedocument.drawingml.chartshapes+xml"/>
  <Override PartName="/xl/charts/chart81.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87.xml" ContentType="application/vnd.openxmlformats-officedocument.drawingml.chartshapes+xml"/>
  <Override PartName="/xl/charts/chart82.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83.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0.xml" ContentType="application/vnd.openxmlformats-officedocument.drawingml.chartshapes+xml"/>
  <Override PartName="/xl/charts/chart84.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charts/chart85.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17.xml" ContentType="application/vnd.openxmlformats-officedocument.themeOverride+xml"/>
  <Override PartName="/xl/charts/chart86.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18.xml" ContentType="application/vnd.openxmlformats-officedocument.themeOverride+xml"/>
  <Override PartName="/xl/drawings/drawing93.xml" ContentType="application/vnd.openxmlformats-officedocument.drawing+xml"/>
  <Override PartName="/xl/charts/chart87.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96.xml" ContentType="application/vnd.openxmlformats-officedocument.drawing+xml"/>
  <Override PartName="/xl/charts/chart93.xml" ContentType="application/vnd.openxmlformats-officedocument.drawingml.chart+xml"/>
  <Override PartName="/xl/theme/themeOverride19.xml" ContentType="application/vnd.openxmlformats-officedocument.themeOverride+xml"/>
  <Override PartName="/xl/drawings/drawing97.xml" ContentType="application/vnd.openxmlformats-officedocument.drawing+xml"/>
  <Override PartName="/xl/charts/chart94.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9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updateLinks="never"/>
  <mc:AlternateContent xmlns:mc="http://schemas.openxmlformats.org/markup-compatibility/2006">
    <mc:Choice Requires="x15">
      <x15ac:absPath xmlns:x15ac="http://schemas.microsoft.com/office/spreadsheetml/2010/11/ac" url="https://fiscalcouncil.sharepoint.com/sites/Secretariat/Shared Documents/Fiscal Assessment Reports/2022/Nov 2022 FAR/"/>
    </mc:Choice>
  </mc:AlternateContent>
  <xr:revisionPtr revIDLastSave="3411" documentId="8_{A029B755-BA56-419A-9BCE-0BDD02BC7A92}" xr6:coauthVersionLast="47" xr6:coauthVersionMax="47" xr10:uidLastSave="{180EA731-7916-4BF5-A0D8-5472B0AE8CE7}"/>
  <bookViews>
    <workbookView xWindow="-110" yWindow="-110" windowWidth="19420" windowHeight="11020" tabRatio="917" firstSheet="2" activeTab="13" xr2:uid="{00000000-000D-0000-FFFF-FFFF00000000}"/>
  </bookViews>
  <sheets>
    <sheet name="Contents" sheetId="9" r:id="rId1"/>
    <sheet name="Figure 1.1" sheetId="10" r:id="rId2"/>
    <sheet name="Figure 1.2" sheetId="64" r:id="rId3"/>
    <sheet name="Figure 1.3" sheetId="65" r:id="rId4"/>
    <sheet name="Figure 1.4" sheetId="67" r:id="rId5"/>
    <sheet name="Figure 1.5" sheetId="68" r:id="rId6"/>
    <sheet name="Figure 1.6" sheetId="69" r:id="rId7"/>
    <sheet name="Figure 1.7" sheetId="73" r:id="rId8"/>
    <sheet name="Figure 1.8" sheetId="74" r:id="rId9"/>
    <sheet name="Figure 1.9" sheetId="75" r:id="rId10"/>
    <sheet name="Figure 1.10" sheetId="76" r:id="rId11"/>
    <sheet name="Figure 1.11" sheetId="77" r:id="rId12"/>
    <sheet name="Figure 1.12" sheetId="78" r:id="rId13"/>
    <sheet name="Figure 1.13" sheetId="79" r:id="rId14"/>
    <sheet name="Figure A1" sheetId="11" r:id="rId15"/>
    <sheet name="Figure 2.1" sheetId="12" r:id="rId16"/>
    <sheet name="Figure B1" sheetId="13" r:id="rId17"/>
    <sheet name="Figure B2" sheetId="14" r:id="rId18"/>
    <sheet name="Figure 2.2" sheetId="15" r:id="rId19"/>
    <sheet name="Figure 2.3" sheetId="16" r:id="rId20"/>
    <sheet name="Table 2.1" sheetId="17" r:id="rId21"/>
    <sheet name="Figure 2.4" sheetId="18" r:id="rId22"/>
    <sheet name="Table 2.2" sheetId="19" r:id="rId23"/>
    <sheet name="Figure C1" sheetId="36" r:id="rId24"/>
    <sheet name="Figure 2.5" sheetId="21" r:id="rId25"/>
    <sheet name="Table 2.3" sheetId="22" r:id="rId26"/>
    <sheet name="Figure 2.6" sheetId="27" r:id="rId27"/>
    <sheet name="Figure 2.7" sheetId="28" r:id="rId28"/>
    <sheet name="Figure 2.8" sheetId="29" r:id="rId29"/>
    <sheet name="Figure 2.9" sheetId="30" r:id="rId30"/>
    <sheet name="Figure 2.10" sheetId="31" r:id="rId31"/>
    <sheet name="Figure 2.11" sheetId="32" r:id="rId32"/>
    <sheet name="Figure 2.12" sheetId="23" r:id="rId33"/>
    <sheet name="Figure 2.13" sheetId="34" r:id="rId34"/>
    <sheet name="Figure 2.14" sheetId="24" r:id="rId35"/>
    <sheet name="Figure 2.15" sheetId="35" r:id="rId36"/>
    <sheet name="Figure 3.1" sheetId="37" r:id="rId37"/>
    <sheet name="Figure 3.2" sheetId="38" r:id="rId38"/>
    <sheet name="Figure 3.3" sheetId="42" r:id="rId39"/>
    <sheet name="Figure 3.4" sheetId="43" r:id="rId40"/>
    <sheet name="Figure 3.5" sheetId="44" r:id="rId41"/>
    <sheet name="Figure 3.6" sheetId="45" r:id="rId42"/>
    <sheet name="Figure 3.7" sheetId="46" r:id="rId43"/>
    <sheet name="Figure 3.8" sheetId="47" r:id="rId44"/>
    <sheet name="Figure 3.9" sheetId="48" r:id="rId45"/>
    <sheet name="Figure 3.10" sheetId="49" r:id="rId46"/>
    <sheet name="Figure 3.12" sheetId="51" r:id="rId47"/>
    <sheet name="Figure 3.13" sheetId="52" r:id="rId48"/>
    <sheet name="Figure 3.14" sheetId="53" r:id="rId49"/>
    <sheet name="Figure 3.15" sheetId="54" r:id="rId50"/>
    <sheet name="Figure 3.16" sheetId="55" r:id="rId51"/>
    <sheet name="Figure D1" sheetId="60" r:id="rId52"/>
    <sheet name="Figure D2" sheetId="61" r:id="rId53"/>
    <sheet name="Figure 3.17" sheetId="58" r:id="rId54"/>
    <sheet name="Figure 3.18" sheetId="59" r:id="rId55"/>
    <sheet name="Table S4" sheetId="40" r:id="rId56"/>
    <sheet name="Figure S5" sheetId="41" r:id="rId57"/>
    <sheet name="Table S6.1" sheetId="56" r:id="rId58"/>
    <sheet name="Table S7.1" sheetId="57" r:id="rId59"/>
    <sheet name="Figure 4.1" sheetId="62" r:id="rId60"/>
    <sheet name="Figure 4.2" sheetId="63"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s>
  <definedNames>
    <definedName name="_____" hidden="1">'[1]2'!#REF!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'[2]Time series'!#REF!</definedName>
    <definedName name="__123Graph_ABKSRESRV" hidden="1">[3]BOG!#REF!</definedName>
    <definedName name="__123Graph_ABSYSASST" hidden="1">[4]interv!$C$37:$K$37</definedName>
    <definedName name="__123Graph_ACATCH1" hidden="1">'[2]Time series'!#REF!</definedName>
    <definedName name="__123Graph_ACBASSETS" hidden="1">[4]interv!$C$34:$K$34</definedName>
    <definedName name="__123Graph_AChart1" hidden="1">'[5]2'!#REF!</definedName>
    <definedName name="__123Graph_AChart2" hidden="1">'[5]2'!#REF!</definedName>
    <definedName name="__123Graph_AChart3" hidden="1">'[5]2'!#REF!</definedName>
    <definedName name="__123Graph_ACONVERG1" hidden="1">'[2]Time series'!#REF!</definedName>
    <definedName name="__123Graph_ACurrent" hidden="1">[6]CPIINDEX!$O$263:$O$310</definedName>
    <definedName name="__123Graph_AECTOT" hidden="1">#REF!</definedName>
    <definedName name="__123Graph_AERDOLLAR" hidden="1">'[7]ex rate'!$F$30:$AM$30</definedName>
    <definedName name="__123Graph_AERRUBLE" hidden="1">'[7]ex rate'!$F$31:$AM$31</definedName>
    <definedName name="__123Graph_AGFS.3" hidden="1">[8]GFS!$T$14:$V$14</definedName>
    <definedName name="__123Graph_AGRAPH1" hidden="1">[9]T17_T18_MSURC!$E$831:$I$831</definedName>
    <definedName name="__123Graph_AGRAPH2" hidden="1">'[2]Time series'!#REF!</definedName>
    <definedName name="__123Graph_AGRAPH41" hidden="1">'[2]Time series'!#REF!</definedName>
    <definedName name="__123Graph_AGRAPH42" hidden="1">'[2]Time series'!#REF!</definedName>
    <definedName name="__123Graph_AGRAPH44" hidden="1">'[2]Time series'!#REF!</definedName>
    <definedName name="__123Graph_AIBRD_LEND" hidden="1">[10]WB!$Q$13:$AK$13</definedName>
    <definedName name="__123Graph_AIMPORTS" hidden="1">'[11]CA input'!#REF!</definedName>
    <definedName name="__123Graph_AMIMPMAC" hidden="1">[12]monimp!$E$38:$N$38</definedName>
    <definedName name="__123Graph_AMONEY" hidden="1">'[13]MonSurv-BC'!#REF!</definedName>
    <definedName name="__123Graph_AMONIMP" hidden="1">[12]monimp!$E$31:$N$31</definedName>
    <definedName name="__123Graph_AMULTVELO" hidden="1">[12]interv!$C$31:$K$31</definedName>
    <definedName name="__123Graph_APERIB" hidden="1">'[2]Time series'!#REF!</definedName>
    <definedName name="__123Graph_APIPELINE" hidden="1">[10]BoP!$U$359:$AQ$359</definedName>
    <definedName name="__123Graph_APRODABSC" hidden="1">'[2]Time series'!#REF!</definedName>
    <definedName name="__123Graph_APRODABSD" hidden="1">'[2]Time series'!#REF!</definedName>
    <definedName name="__123Graph_APRODTRE2" hidden="1">'[2]Time series'!#REF!</definedName>
    <definedName name="__123Graph_APRODTRE3" hidden="1">'[2]Time series'!#REF!</definedName>
    <definedName name="__123Graph_APRODTRE4" hidden="1">'[2]Time series'!#REF!</definedName>
    <definedName name="__123Graph_APRODTREND" hidden="1">'[2]Time series'!#REF!</definedName>
    <definedName name="__123Graph_AREALRATE" hidden="1">'[7]ex rate'!$F$36:$AU$36</definedName>
    <definedName name="__123Graph_AREER" hidden="1">[10]ER!#REF!</definedName>
    <definedName name="__123Graph_ARESCOV" hidden="1">[12]fiscout!$J$146:$J$166</definedName>
    <definedName name="__123Graph_ARESERVES" hidden="1">[3]BOG!#REF!</definedName>
    <definedName name="__123Graph_ARUBRATE" hidden="1">'[7]ex rate'!$K$37:$AN$37</definedName>
    <definedName name="__123Graph_ASEASON_CASH" hidden="1">'[13]MonSurv-BC'!#REF!</definedName>
    <definedName name="__123Graph_ASEASON_MONEY" hidden="1">'[13]MonSurv-BC'!#REF!</definedName>
    <definedName name="__123Graph_ASEASON_SIGHT" hidden="1">'[13]MonSurv-BC'!#REF!</definedName>
    <definedName name="__123Graph_ASEASON_TIME" hidden="1">'[13]MonSurv-BC'!#REF!</definedName>
    <definedName name="__123Graph_ATAX1" hidden="1">[8]TAX!$V$21:$X$21</definedName>
    <definedName name="__123Graph_ATRADECPI" hidden="1">[14]CPI!#REF!</definedName>
    <definedName name="__123Graph_AUSRATE" hidden="1">'[7]ex rate'!$K$36:$AN$36</definedName>
    <definedName name="__123Graph_AUTRECHT" hidden="1">'[2]Time series'!#REF!</definedName>
    <definedName name="__123Graph_AWEEKLY" hidden="1">#REF!</definedName>
    <definedName name="__123Graph_AXRATE" hidden="1">[15]data!$K$125:$K$243</definedName>
    <definedName name="__123Graph_B" hidden="1">'[16]Table 5'!$C$11:$C$11</definedName>
    <definedName name="__123Graph_BBERLGRAP" hidden="1">'[2]Time series'!#REF!</definedName>
    <definedName name="__123Graph_BBKSRESRV" hidden="1">[3]BOG!#REF!</definedName>
    <definedName name="__123Graph_BBSYSASST" hidden="1">[12]interv!$C$38:$K$38</definedName>
    <definedName name="__123Graph_BCATCH1" hidden="1">'[2]Time series'!#REF!</definedName>
    <definedName name="__123Graph_BCBASSETS" hidden="1">[12]interv!$C$35:$K$35</definedName>
    <definedName name="__123Graph_BChart1" hidden="1">'[5]2'!#REF!</definedName>
    <definedName name="__123Graph_BChart2" hidden="1">'[5]2'!#REF!</definedName>
    <definedName name="__123Graph_BChart3" hidden="1">'[5]2'!#REF!</definedName>
    <definedName name="__123Graph_BCONVERG1" hidden="1">'[2]Time series'!#REF!</definedName>
    <definedName name="__123Graph_BCurrent" hidden="1">[17]G!#REF!</definedName>
    <definedName name="__123Graph_BECTOT" hidden="1">#REF!</definedName>
    <definedName name="__123Graph_BERDOLLAR" hidden="1">'[7]ex rate'!$F$36:$AM$36</definedName>
    <definedName name="__123Graph_BERRUBLE" hidden="1">'[7]ex rate'!$F$37:$AM$37</definedName>
    <definedName name="__123Graph_BGFS.1" hidden="1">[8]GFS!$T$9:$V$9</definedName>
    <definedName name="__123Graph_BGFS.3" hidden="1">[8]GFS!$T$15:$V$15</definedName>
    <definedName name="__123Graph_BGRAPH1" hidden="1">[9]T17_T18_MSURC!$E$832:$I$832</definedName>
    <definedName name="__123Graph_BGRAPH2" hidden="1">'[2]Time series'!#REF!</definedName>
    <definedName name="__123Graph_BGRAPH41" hidden="1">'[2]Time series'!#REF!</definedName>
    <definedName name="__123Graph_BIBRD_LEND" hidden="1">[10]WB!$Q$61:$AK$61</definedName>
    <definedName name="__123Graph_BIMPORTS" hidden="1">'[11]CA input'!#REF!</definedName>
    <definedName name="__123Graph_BMONEY" hidden="1">'[13]MonSurv-BC'!#REF!</definedName>
    <definedName name="__123Graph_BMONIMP" hidden="1">[12]monimp!$E$38:$N$38</definedName>
    <definedName name="__123Graph_BMULTVELO" hidden="1">[12]interv!$C$32:$K$32</definedName>
    <definedName name="__123Graph_BPERIB" hidden="1">'[2]Time series'!#REF!</definedName>
    <definedName name="__123Graph_BPIPELINE" hidden="1">[10]BoP!$U$358:$AQ$358</definedName>
    <definedName name="__123Graph_BPRODABSC" hidden="1">'[2]Time series'!#REF!</definedName>
    <definedName name="__123Graph_BPRODABSD" hidden="1">'[2]Time series'!#REF!</definedName>
    <definedName name="__123Graph_BREALRATE" hidden="1">'[7]ex rate'!$F$37:$AU$37</definedName>
    <definedName name="__123Graph_BREER" hidden="1">[10]ER!#REF!</definedName>
    <definedName name="__123Graph_BRESCOV" hidden="1">[12]fiscout!$K$146:$K$166</definedName>
    <definedName name="__123Graph_BRESERVES" hidden="1">[3]BOG!#REF!</definedName>
    <definedName name="__123Graph_BRUBRATE" hidden="1">'[7]ex rate'!$K$31:$AN$31</definedName>
    <definedName name="__123Graph_BSEASON_CASH" hidden="1">'[13]MonSurv-BC'!#REF!</definedName>
    <definedName name="__123Graph_BSEASON_MONEY" hidden="1">'[13]MonSurv-BC'!#REF!</definedName>
    <definedName name="__123Graph_BSEASON_TIME" hidden="1">'[13]MonSurv-BC'!#REF!</definedName>
    <definedName name="__123Graph_BTAX1" hidden="1">[8]TAX!$V$22:$X$22</definedName>
    <definedName name="__123Graph_BTRADECPI" hidden="1">[14]CPI!#REF!</definedName>
    <definedName name="__123Graph_BUSRATE" hidden="1">'[7]ex rate'!$K$30:$AN$30</definedName>
    <definedName name="__123Graph_C" hidden="1">[8]GFS!$T$16:$V$16</definedName>
    <definedName name="__123Graph_CBERLGRAP" hidden="1">'[2]Time series'!#REF!</definedName>
    <definedName name="__123Graph_CBKSRESRV" hidden="1">[3]BOG!#REF!</definedName>
    <definedName name="__123Graph_CBSYSASST" hidden="1">[12]interv!$C$39:$K$39</definedName>
    <definedName name="__123Graph_CCATCH1" hidden="1">'[2]Time series'!#REF!</definedName>
    <definedName name="__123Graph_CChart1" hidden="1">'[5]2'!#REF!</definedName>
    <definedName name="__123Graph_CChart2" hidden="1">'[5]2'!#REF!</definedName>
    <definedName name="__123Graph_CChart3" hidden="1">'[5]2'!#REF!</definedName>
    <definedName name="__123Graph_CCONVERG1" hidden="1">#REF!</definedName>
    <definedName name="__123Graph_CCURRENT" hidden="1">'[18]Dep fonct'!#REF!</definedName>
    <definedName name="__123Graph_CECTOT" hidden="1">#REF!</definedName>
    <definedName name="__123Graph_CGFS.3" hidden="1">[8]GFS!$T$16:$V$16</definedName>
    <definedName name="__123Graph_CGRAPH1" hidden="1">[19]T17_T18_MSURC!$E$834:$I$834</definedName>
    <definedName name="__123Graph_CGRAPH41" hidden="1">'[2]Time series'!#REF!</definedName>
    <definedName name="__123Graph_CGRAPH44" hidden="1">'[2]Time series'!#REF!</definedName>
    <definedName name="__123Graph_CIMPORTS" hidden="1">#REF!</definedName>
    <definedName name="__123Graph_CMONEY" hidden="1">'[13]MonSurv-BC'!#REF!</definedName>
    <definedName name="__123Graph_CPERIA" hidden="1">'[2]Time series'!#REF!</definedName>
    <definedName name="__123Graph_CPERIB" hidden="1">'[2]Time series'!#REF!</definedName>
    <definedName name="__123Graph_CPRODABSC" hidden="1">'[2]Time series'!#REF!</definedName>
    <definedName name="__123Graph_CPRODTRE2" hidden="1">'[2]Time series'!#REF!</definedName>
    <definedName name="__123Graph_CPRODTREND" hidden="1">'[2]Time series'!#REF!</definedName>
    <definedName name="__123Graph_CREER" hidden="1">[10]ER!#REF!</definedName>
    <definedName name="__123Graph_CRESCOV" hidden="1">[12]fiscout!$I$146:$I$166</definedName>
    <definedName name="__123Graph_CRESERVES" hidden="1">[3]BOG!#REF!</definedName>
    <definedName name="__123Graph_CSEASON_CASH" hidden="1">'[13]MonSurv-BC'!#REF!</definedName>
    <definedName name="__123Graph_CSEASON_MONEY" hidden="1">'[13]MonSurv-BC'!#REF!</definedName>
    <definedName name="__123Graph_CSEASON_SIGHT" hidden="1">'[13]MonSurv-BC'!#REF!</definedName>
    <definedName name="__123Graph_CSEASON_TIME" hidden="1">'[13]MonSurv-BC'!#REF!</definedName>
    <definedName name="__123Graph_CTAX1" hidden="1">[8]TAX!$V$23:$X$23</definedName>
    <definedName name="__123Graph_CUTRECHT" hidden="1">'[2]Time series'!#REF!</definedName>
    <definedName name="__123Graph_CXRATE" hidden="1">[15]data!$V$125:$V$243</definedName>
    <definedName name="__123Graph_D" hidden="1">#REF!</definedName>
    <definedName name="__123Graph_DBERLGRAP" hidden="1">'[2]Time series'!#REF!</definedName>
    <definedName name="__123Graph_DCATCH1" hidden="1">'[2]Time series'!#REF!</definedName>
    <definedName name="__123Graph_DChart1" hidden="1">'[5]2'!#REF!</definedName>
    <definedName name="__123Graph_DChart2" hidden="1">'[5]2'!#REF!</definedName>
    <definedName name="__123Graph_DChart3" hidden="1">'[5]2'!#REF!</definedName>
    <definedName name="__123Graph_DCONVERG1" hidden="1">'[2]Time series'!#REF!</definedName>
    <definedName name="__123Graph_DCPI" hidden="1">[14]CPI!#REF!</definedName>
    <definedName name="__123Graph_DCURRENT" hidden="1">'[18]Dep fonct'!#REF!</definedName>
    <definedName name="__123Graph_DECTOT" hidden="1">#REF!</definedName>
    <definedName name="__123Graph_DGRAPH1" hidden="1">[19]T17_T18_MSURC!$E$835:$I$835</definedName>
    <definedName name="__123Graph_DGRAPH41" hidden="1">'[2]Time series'!#REF!</definedName>
    <definedName name="__123Graph_DPERIA" hidden="1">'[2]Time series'!#REF!</definedName>
    <definedName name="__123Graph_DPERIB" hidden="1">'[2]Time series'!#REF!</definedName>
    <definedName name="__123Graph_DPRODABSC" hidden="1">'[2]Time series'!#REF!</definedName>
    <definedName name="__123Graph_DSEASON_MONEY" hidden="1">'[13]MonSurv-BC'!#REF!</definedName>
    <definedName name="__123Graph_DSEASON_SIGHT" hidden="1">'[13]MonSurv-BC'!#REF!</definedName>
    <definedName name="__123Graph_DSEASON_TIME" hidden="1">'[13]MonSurv-BC'!#REF!</definedName>
    <definedName name="__123Graph_DTAX1" hidden="1">[8]TAX!$V$24:$X$24</definedName>
    <definedName name="__123Graph_DTRADECPI" hidden="1">[14]CPI!#REF!</definedName>
    <definedName name="__123Graph_DUTRECHT" hidden="1">'[2]Time series'!#REF!</definedName>
    <definedName name="__123Graph_E" hidden="1">[8]TAX!$V$26:$X$26</definedName>
    <definedName name="__123Graph_EBERLGRAP" hidden="1">'[2]Time series'!#REF!</definedName>
    <definedName name="__123Graph_ECATCH1" hidden="1">#REF!</definedName>
    <definedName name="__123Graph_EChart1" hidden="1">'[5]2'!#REF!</definedName>
    <definedName name="__123Graph_EChart2" hidden="1">'[5]2'!#REF!</definedName>
    <definedName name="__123Graph_EChart3" hidden="1">'[5]2'!#REF!</definedName>
    <definedName name="__123Graph_ECONVERG1" hidden="1">'[2]Time series'!#REF!</definedName>
    <definedName name="__123Graph_ECURRENT" hidden="1">'[18]Dep fonct'!#REF!</definedName>
    <definedName name="__123Graph_EECTOT" hidden="1">#REF!</definedName>
    <definedName name="__123Graph_EGRAPH1" hidden="1">[19]T17_T18_MSURC!$E$837:$I$837</definedName>
    <definedName name="__123Graph_EGRAPH41" hidden="1">'[2]Time series'!#REF!</definedName>
    <definedName name="__123Graph_EPERIA" hidden="1">'[2]Time series'!#REF!</definedName>
    <definedName name="__123Graph_EPRODABSC" hidden="1">'[2]Time series'!#REF!</definedName>
    <definedName name="__123Graph_ESEASON_CASH" hidden="1">'[13]MonSurv-BC'!#REF!</definedName>
    <definedName name="__123Graph_ESEASON_MONEY" hidden="1">'[13]MonSurv-BC'!#REF!</definedName>
    <definedName name="__123Graph_ESEASON_TIME" hidden="1">'[13]MonSurv-BC'!#REF!</definedName>
    <definedName name="__123Graph_ETAX1" hidden="1">[8]TAX!$V$26:$X$26</definedName>
    <definedName name="__123Graph_F" hidden="1">'[20]Table SR'!#REF!</definedName>
    <definedName name="__123Graph_FBERLGRAP" hidden="1">'[2]Time series'!#REF!</definedName>
    <definedName name="__123Graph_FChart1" hidden="1">'[5]2'!#REF!</definedName>
    <definedName name="__123Graph_FChart2" hidden="1">'[5]2'!#REF!</definedName>
    <definedName name="__123Graph_FChart3" hidden="1">'[5]2'!#REF!</definedName>
    <definedName name="__123Graph_FCurrent" hidden="1">'[5]2'!#REF!</definedName>
    <definedName name="__123Graph_FGRAPH1" hidden="1">[19]T17_T18_MSURC!$E$838:$I$838</definedName>
    <definedName name="__123Graph_FGRAPH41" hidden="1">'[2]Time series'!#REF!</definedName>
    <definedName name="__123Graph_FPRODABSC" hidden="1">'[2]Time series'!#REF!</definedName>
    <definedName name="__123Graph_X" hidden="1">#REF!</definedName>
    <definedName name="__123Graph_XBKSRESRV" hidden="1">[3]BOG!#REF!</definedName>
    <definedName name="__123Graph_XChart1" hidden="1">'[21]Summary BOP'!#REF!</definedName>
    <definedName name="__123Graph_XCREDIT" hidden="1">'[13]MonSurv-BC'!#REF!</definedName>
    <definedName name="__123Graph_XCurrent" hidden="1">[6]CPIINDEX!$B$263:$B$310</definedName>
    <definedName name="__123Graph_XECTOT" hidden="1">#REF!</definedName>
    <definedName name="__123Graph_XERDOLLAR" hidden="1">'[7]ex rate'!$F$15:$AM$15</definedName>
    <definedName name="__123Graph_XERRUBLE" hidden="1">'[7]ex rate'!$F$15:$AM$15</definedName>
    <definedName name="__123Graph_XGFS.1" hidden="1">[8]GFS!$T$6:$V$6</definedName>
    <definedName name="__123Graph_XGFS.3" hidden="1">[8]GFS!$T$6:$V$6</definedName>
    <definedName name="__123Graph_XGRAPH1" hidden="1">[19]T17_T18_MSURC!$E$829:$I$829</definedName>
    <definedName name="__123Graph_XIBRD_LEND" hidden="1">[10]WB!$Q$9:$AK$9</definedName>
    <definedName name="__123Graph_XIMPORTS" hidden="1">'[11]CA input'!#REF!</definedName>
    <definedName name="__123Graph_XRUBRATE" hidden="1">'[7]ex rate'!$K$15:$AN$15</definedName>
    <definedName name="__123Graph_XTAX1" hidden="1">[8]TAX!$V$4:$X$4</definedName>
    <definedName name="__123Graph_XUSRATE" hidden="1">'[7]ex rate'!$K$15:$AN$15</definedName>
    <definedName name="__123Graph_XXRATE" hidden="1">[15]data!$AE$124:$AE$242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dde" hidden="1">'[22]Time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'[23]CROSS-BEAL'!#REF!</definedName>
    <definedName name="_1___123Graph_AChart_1A" hidden="1">[6]CPIINDEX!$O$263:$O$310</definedName>
    <definedName name="_1__123Graph_AChart_1A" hidden="1">[24]CPIINDEX!$O$263:$O$310</definedName>
    <definedName name="_10___123Graph_XChart_3A" hidden="1">[6]CPIINDEX!$B$203:$B$310</definedName>
    <definedName name="_10__123Graph_BChart_1A" hidden="1">[25]CPIINDEX!$S$263:$S$310</definedName>
    <definedName name="_10__123Graph_BCHART_2" hidden="1">[26]A!$C$36:$AJ$36</definedName>
    <definedName name="_10__123Graph_CCHART_2" hidden="1">[26]A!$C$38:$AJ$38</definedName>
    <definedName name="_103__123Graph_BSEIGNOR" hidden="1">[27]seignior!#REF!</definedName>
    <definedName name="_104__123Graph_BWB_ADJ_PRJ" hidden="1">[10]WB!$Q$257:$AK$257</definedName>
    <definedName name="_105__123Graph_CMIMPMA_0" hidden="1">#REF!</definedName>
    <definedName name="_11___123Graph_XChart_4A" hidden="1">[6]CPIINDEX!$B$239:$B$298</definedName>
    <definedName name="_11__123Graph_AWB_ADJ_PRJ" hidden="1">[28]WB!$Q$255:$AK$255</definedName>
    <definedName name="_11__123Graph_XCHART_1" hidden="1">[26]A!$C$5:$AJ$5</definedName>
    <definedName name="_11_0ju" hidden="1">#REF!</definedName>
    <definedName name="_116__123Graph_DGROWTH_CPI" hidden="1">[29]Data!#REF!</definedName>
    <definedName name="_117__123Graph_DMIMPMA_1" hidden="1">#REF!</definedName>
    <definedName name="_118__123Graph_EMIMPMA_0" hidden="1">#REF!</definedName>
    <definedName name="_119__123Graph_EMIMPMA_1" hidden="1">#REF!</definedName>
    <definedName name="_12__123Graph_AWB_ADJ_PRJ" hidden="1">[28]WB!$Q$255:$AK$255</definedName>
    <definedName name="_12__123Graph_BCHART_1" hidden="1">[26]A!$C$28:$AJ$28</definedName>
    <definedName name="_12__123Graph_CCHART_1" hidden="1">[26]A!$C$24:$AJ$24</definedName>
    <definedName name="_12__123Graph_XChart_1A" hidden="1">[24]CPIINDEX!$B$263:$B$310</definedName>
    <definedName name="_12__123Graph_XCHART_2" hidden="1">[26]A!$C$39:$AJ$39</definedName>
    <definedName name="_120__123Graph_FMIMPMA_0" hidden="1">#REF!</definedName>
    <definedName name="_121__123Graph_XCHART_2" hidden="1">[30]IPC1988!$A$176:$A$182</definedName>
    <definedName name="_122__123Graph_XMIMPMA_0" hidden="1">#REF!</definedName>
    <definedName name="_123__123Graph_XR_BMONEY" hidden="1">#REF!</definedName>
    <definedName name="_1234graph_b" hidden="1">[31]GFS!$T$15:$V$15</definedName>
    <definedName name="_123Graph_A1" hidden="1">#REF!</definedName>
    <definedName name="_123graph_b" hidden="1">[32]A!#REF!</definedName>
    <definedName name="_123graph_bgfs.3" hidden="1">[31]GFS!$T$15:$V$15</definedName>
    <definedName name="_123Graph_BGFS.4" hidden="1">[31]GFS!$T$15:$V$15</definedName>
    <definedName name="_123GRAPH_BTAX1" hidden="1">[31]TAX!$V$22:$X$22</definedName>
    <definedName name="_123GRAPH_C" hidden="1">[31]GFS!$T$16:$V$16</definedName>
    <definedName name="_123GRAPH_CGFS.3" hidden="1">[31]GFS!$T$16:$V$16</definedName>
    <definedName name="_123Graph_CTAX1" hidden="1">[31]TAX!$V$23:$X$23</definedName>
    <definedName name="_123GRAPH_CTAX2" hidden="1">[31]TAX!$V$23:$X$23</definedName>
    <definedName name="_123GRAPH_D" hidden="1">[31]TAX!$V$24:$X$24</definedName>
    <definedName name="_123GRAPH_DTAX1" hidden="1">[31]TAX!$V$24:$X$24</definedName>
    <definedName name="_123Graph_E" hidden="1">[31]TAX!$V$26:$X$26</definedName>
    <definedName name="_123GRAPH_ETAX2" hidden="1">[31]TAX!$V$26:$X$26</definedName>
    <definedName name="_123GRAPH_F" hidden="1">[31]TAX!$V$26:$X$26</definedName>
    <definedName name="_123GRAPH_K" hidden="1">[31]TAX!$V$24:$X$24</definedName>
    <definedName name="_123GRAPH_X" hidden="1">[31]GFS!$T$6:$V$6</definedName>
    <definedName name="_123GRAPH_XGFS.1" hidden="1">[31]GFS!$T$6:$V$6</definedName>
    <definedName name="_123GRAPH_XGFS.3" hidden="1">[31]GFS!$T$6:$V$6</definedName>
    <definedName name="_123gRAPH_XTAX1" hidden="1">[31]TAX!$V$4:$X$4</definedName>
    <definedName name="_123GRAPH_XTAX2" hidden="1">[31]TAX!$V$4:$X$4</definedName>
    <definedName name="_12no" hidden="1">'[18]Dep fonct'!#REF!</definedName>
    <definedName name="_13__123Graph_BCHART_1" hidden="1">[26]A!$C$28:$AJ$28</definedName>
    <definedName name="_13__123Graph_BCHART_2" hidden="1">[26]A!$C$36:$AJ$36</definedName>
    <definedName name="_13__123Graph_CCHART_2" hidden="1">[26]A!$C$38:$AJ$38</definedName>
    <definedName name="_13__123Graph_XChart_2A" hidden="1">[24]CPIINDEX!$B$203:$B$310</definedName>
    <definedName name="_134__123Graph_XREALEX_WAGE" hidden="1">[33]PRIVATE!#REF!</definedName>
    <definedName name="_14__123Graph_BCHART_2" hidden="1">[26]A!$C$36:$AJ$36</definedName>
    <definedName name="_14__123Graph_BWB_ADJ_PRJ" hidden="1">[28]WB!$Q$257:$AK$257</definedName>
    <definedName name="_14__123Graph_XCHART_1" hidden="1">[26]A!$C$5:$AJ$5</definedName>
    <definedName name="_14__123Graph_XChart_3A" hidden="1">[24]CPIINDEX!$B$203:$B$310</definedName>
    <definedName name="_15__123Graph_CCHART_1" hidden="1">[26]A!$C$24:$AJ$24</definedName>
    <definedName name="_15__123Graph_XCHART_2" hidden="1">[26]A!$C$39:$AJ$39</definedName>
    <definedName name="_15__123Graph_XChart_4A" hidden="1">[24]CPIINDEX!$B$239:$B$298</definedName>
    <definedName name="_16__123Graph_CCHART_2" hidden="1">[26]A!$C$38:$AJ$38</definedName>
    <definedName name="_165_0ju" hidden="1">#REF!</definedName>
    <definedName name="_17__123Graph_XCHART_1" hidden="1">[26]A!$C$5:$AJ$5</definedName>
    <definedName name="_18__123Graph_XChart_1A" hidden="1">[25]CPIINDEX!$B$263:$B$310</definedName>
    <definedName name="_18__123Graph_XCHART_2" hidden="1">[26]A!$C$39:$AJ$39</definedName>
    <definedName name="_2___123Graph_AChart_2A" hidden="1">[6]CPIINDEX!$K$203:$K$304</definedName>
    <definedName name="_2__123Graph_AChart_1A" hidden="1">[25]CPIINDEX!$O$263:$O$310</definedName>
    <definedName name="_2__123Graph_AChart_2A" hidden="1">[24]CPIINDEX!$K$203:$K$304</definedName>
    <definedName name="_2__123Graph_ACHART_8" hidden="1">#REF!</definedName>
    <definedName name="_2__123Graph_BCHART_1A" hidden="1">[15]data!$K$13:$K$91</definedName>
    <definedName name="_20__123Graph_BWB_ADJ_PRJ" hidden="1">[28]WB!$Q$257:$AK$257</definedName>
    <definedName name="_20__123Graph_XChart_2A" hidden="1">[25]CPIINDEX!$B$203:$B$310</definedName>
    <definedName name="_21__123Graph_BWB_ADJ_PRJ" hidden="1">[28]WB!$Q$257:$AK$257</definedName>
    <definedName name="_21__123Graph_CCHART_1" hidden="1">[26]A!$C$24:$AJ$24</definedName>
    <definedName name="_22__123Graph_CCHART_1" hidden="1">[26]A!$C$24:$AJ$24</definedName>
    <definedName name="_22__123Graph_CCHART_2" hidden="1">[26]A!$C$38:$AJ$38</definedName>
    <definedName name="_22__123Graph_XChart_3A" hidden="1">[25]CPIINDEX!$B$203:$B$310</definedName>
    <definedName name="_23__123Graph_CCHART_2" hidden="1">[26]A!$C$38:$AJ$38</definedName>
    <definedName name="_23__123Graph_XCHART_1" hidden="1">[26]A!$C$5:$AJ$5</definedName>
    <definedName name="_24__123Graph_ACHART_1" hidden="1">[30]IPC1988!$C$176:$C$182</definedName>
    <definedName name="_24__123Graph_XCHART_1" hidden="1">[26]A!$C$5:$AJ$5</definedName>
    <definedName name="_24__123Graph_XCHART_2" hidden="1">[26]A!$C$39:$AJ$39</definedName>
    <definedName name="_24__123Graph_XChart_4A" hidden="1">[25]CPIINDEX!$B$239:$B$298</definedName>
    <definedName name="_25__123Graph_ACHART_2" hidden="1">[30]IPC1988!$B$176:$B$182</definedName>
    <definedName name="_25__123Graph_XCHART_2" hidden="1">[26]A!$C$39:$AJ$39</definedName>
    <definedName name="_3___123Graph_AChart_3A" hidden="1">[6]CPIINDEX!$O$203:$O$304</definedName>
    <definedName name="_3__123Graph_ACHART_1" hidden="1">[26]A!$C$31:$AJ$31</definedName>
    <definedName name="_3__123Graph_AChart_3A" hidden="1">[24]CPIINDEX!$O$203:$O$304</definedName>
    <definedName name="_3__123Graph_AGROWTH_CPI" hidden="1">[34]Data!#REF!</definedName>
    <definedName name="_3__123Graph_BCHART_8" hidden="1">#REF!</definedName>
    <definedName name="_3__123Graph_XCHART_1A" hidden="1">[15]data!$B$13:$B$91</definedName>
    <definedName name="_37__123Graph_ACPI_ER_LOG" hidden="1">[35]ER!#REF!</definedName>
    <definedName name="_4___123Graph_AChart_4A" hidden="1">[6]CPIINDEX!$O$239:$O$298</definedName>
    <definedName name="_4__123Graph_ACHART_1" hidden="1">[26]A!$C$31:$AJ$31</definedName>
    <definedName name="_4__123Graph_ACHART_2" hidden="1">[26]A!$C$31:$AJ$31</definedName>
    <definedName name="_4__123Graph_AChart_2A" hidden="1">[25]CPIINDEX!$K$203:$K$304</definedName>
    <definedName name="_4__123Graph_AChart_4A" hidden="1">[24]CPIINDEX!$O$239:$O$298</definedName>
    <definedName name="_4__123Graph_CCHART_8" hidden="1">#REF!</definedName>
    <definedName name="_48__123Graph_AGROWTH_CPI" hidden="1">[29]Data!#REF!</definedName>
    <definedName name="_49__123Graph_AIBA_IBRD" hidden="1">[10]WB!$Q$62:$AK$62</definedName>
    <definedName name="_5___123Graph_BChart_1A" hidden="1">[6]CPIINDEX!$S$263:$S$310</definedName>
    <definedName name="_5__123Graph_ACHART_2" hidden="1">[26]A!$C$31:$AJ$31</definedName>
    <definedName name="_5__123Graph_BChart_1A" hidden="1">[24]CPIINDEX!$S$263:$S$310</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BChart_3A" hidden="1">[6]CPIINDEX!#REF!</definedName>
    <definedName name="_6__123Graph_AChart_3A" hidden="1">[25]CPIINDEX!$O$203:$O$304</definedName>
    <definedName name="_6__123Graph_AIBA_IBRD" hidden="1">[28]WB!$Q$62:$AK$62</definedName>
    <definedName name="_6__123Graph_BCHART_1" hidden="1">[26]A!$C$28:$AJ$28</definedName>
    <definedName name="_6__123Graph_DGROWTH_CPI" hidden="1">[34]Data!#REF!</definedName>
    <definedName name="_6__123Graph_XCHART_8" hidden="1">#REF!</definedName>
    <definedName name="_64__123Graph_ASEIGNOR" hidden="1">[27]seignior!#REF!</definedName>
    <definedName name="_65__123Graph_AWB_ADJ_PRJ" hidden="1">[10]WB!$Q$255:$AK$255</definedName>
    <definedName name="_66__123Graph_BCHART_1" hidden="1">[30]IPC1988!$E$176:$E$182</definedName>
    <definedName name="_67__123Graph_BCHART_2" hidden="1">[30]IPC1988!$D$176:$D$182</definedName>
    <definedName name="_7___123Graph_BChart_4A" hidden="1">[6]CPIINDEX!#REF!</definedName>
    <definedName name="_7__123Graph_BCHART_2" hidden="1">[26]A!$C$36:$AJ$36</definedName>
    <definedName name="_7__123Graph_XREALEX_WAGE" hidden="1">[36]PRIVATE!#REF!</definedName>
    <definedName name="_79__123Graph_BCPI_ER_LOG" hidden="1">[35]ER!#REF!</definedName>
    <definedName name="_8___123Graph_XChart_1A" hidden="1">[6]CPIINDEX!$B$263:$B$310</definedName>
    <definedName name="_8__123Graph_AChart_4A" hidden="1">[25]CPIINDEX!$O$239:$O$298</definedName>
    <definedName name="_8__123Graph_AIBA_IBRD" hidden="1">[28]WB!$Q$62:$AK$62</definedName>
    <definedName name="_8__123Graph_AWB_ADJ_PRJ" hidden="1">[28]WB!$Q$255:$AK$255</definedName>
    <definedName name="_8__123Graph_BCHART_1" hidden="1">[26]A!$C$28:$AJ$28</definedName>
    <definedName name="_9___123Graph_XChart_2A" hidden="1">[6]CPIINDEX!$B$203:$B$310</definedName>
    <definedName name="_9__123Graph_BCHART_1" hidden="1">[26]A!$C$28:$AJ$28</definedName>
    <definedName name="_9__123Graph_BCHART_2" hidden="1">[26]A!$C$36:$AJ$36</definedName>
    <definedName name="_9__123Graph_CCHART_1" hidden="1">[26]A!$C$24:$AJ$24</definedName>
    <definedName name="_90__123Graph_BIBA_IBRD" hidden="1">[35]WB!#REF!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[37]A!$A$43:$A$598</definedName>
    <definedName name="_FILLL" hidden="1">[38]Fund_Credit!#REF!</definedName>
    <definedName name="_filterd" hidden="1">[39]C!$P$428:$T$428</definedName>
    <definedName name="_xlnm._FilterDatabase" hidden="1">[40]C!$P$428:$T$428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Hlk118386844" localSheetId="54">'Figure 3.18'!$A$1</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hidden="1">#REF!</definedName>
    <definedName name="_Parse_Out" hidden="1">#REF!</definedName>
    <definedName name="_Regression_Int" hidden="1">1</definedName>
    <definedName name="_Regression_Out" hidden="1">[41]C!$AK$18:$AK$18</definedName>
    <definedName name="_Regression_X" hidden="1">[41]C!$AK$11:$AU$11</definedName>
    <definedName name="_Regression_Y" hidden="1">[41]C!$AK$10:$AU$10</definedName>
    <definedName name="_Sort" hidden="1">#REF!</definedName>
    <definedName name="_SRT11" hidden="1">{"Minpmon",#N/A,FALSE,"Monthinput"}</definedName>
    <definedName name="_TB2">'[42]TableA data'!#REF!</definedName>
    <definedName name="_TB21">'[42]TableA data'!#REF!</definedName>
    <definedName name="_TB2a">'[43]TableA data'!#REF!</definedName>
    <definedName name="_Toc473794753">#REF!</definedName>
    <definedName name="_ty" hidden="1">'[22]Time series'!#REF!</definedName>
    <definedName name="a" localSheetId="30">'[42]TableA data'!#REF!</definedName>
    <definedName name="a">'[42]TableA data'!#REF!</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30"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30" hidden="1">{"Riqfin97",#N/A,FALSE,"Tran";"Riqfinpro",#N/A,FALSE,"Tran"}</definedName>
    <definedName name="aaaaaa" hidden="1">{"Riqfin97",#N/A,FALSE,"Tran";"Riqfinpro",#N/A,FALSE,"Tran"}</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'[44]COP FED'!#REF!</definedName>
    <definedName name="ACwvu.PLA2." hidden="1">'[44]COP FED'!$A$1:$N$49</definedName>
    <definedName name="ACwvu.Print." hidden="1">[45]Med!#REF!</definedName>
    <definedName name="AlgeriaCCS1" localSheetId="30" hidden="1">#REF!</definedName>
    <definedName name="AlgeriaCCS1" hidden="1">#REF!</definedName>
    <definedName name="anscount" hidden="1">1</definedName>
    <definedName name="aq">#REF!</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30" hidden="1">{"TRADE_COMP",#N/A,FALSE,"TAB23APP";"BOP",#N/A,FALSE,"TAB6";"DOT",#N/A,FALSE,"TAB24APP";"EXTDEBT",#N/A,FALSE,"TAB25APP"}</definedName>
    <definedName name="as" hidden="1">{"TRADE_COMP",#N/A,FALSE,"TAB23APP";"BOP",#N/A,FALSE,"TAB6";"DOT",#N/A,FALSE,"TAB24APP";"EXTDEBT",#N/A,FALSE,"TAB25APP"}</definedName>
    <definedName name="asd" localSheetId="30" hidden="1">{"Riqfin97",#N/A,FALSE,"Tran";"Riqfinpro",#N/A,FALSE,"Tran"}</definedName>
    <definedName name="asd" hidden="1">{"Riqfin97",#N/A,FALSE,"Tran";"Riqfinpro",#N/A,FALSE,"Tran"}</definedName>
    <definedName name="Asda">'[42]TableA data'!#REF!</definedName>
    <definedName name="asdadf">'[42]TableA data'!#REF!</definedName>
    <definedName name="asdasd" localSheetId="30" hidden="1">{"Riqfin97",#N/A,FALSE,"Tran";"Riqfinpro",#N/A,FALSE,"Tran"}</definedName>
    <definedName name="asdasd" hidden="1">{"Riqfin97",#N/A,FALSE,"Tran";"Riqfinpro",#N/A,FALSE,"Tran"}</definedName>
    <definedName name="asdasda">#REF!</definedName>
    <definedName name="asdasdad" localSheetId="30" hidden="1">{"Riqfin97",#N/A,FALSE,"Tran";"Riqfinpro",#N/A,FALSE,"Tran"}</definedName>
    <definedName name="asdasdad" hidden="1">{"Riqfin97",#N/A,FALSE,"Tran";"Riqfinpro",#N/A,FALSE,"Tran"}</definedName>
    <definedName name="asdasdadad" localSheetId="30" hidden="1">{"Riqfin97",#N/A,FALSE,"Tran";"Riqfinpro",#N/A,FALSE,"Tran"}</definedName>
    <definedName name="asdasdadad" hidden="1">{"Riqfin97",#N/A,FALSE,"Tran";"Riqfinpro",#N/A,FALSE,"Tran"}</definedName>
    <definedName name="asdawdgaghe">'[42]TableA data'!#REF!</definedName>
    <definedName name="asdf" localSheetId="30" hidden="1">{"BOP_TAB",#N/A,FALSE,"N";"MIDTERM_TAB",#N/A,FALSE,"O"}</definedName>
    <definedName name="asdf" hidden="1">{"BOP_TAB",#N/A,FALSE,"N";"MIDTERM_TAB",#N/A,FALSE,"O"}</definedName>
    <definedName name="asdfsd" hidden="1">[32]A!#REF!</definedName>
    <definedName name="asdqwq">#REF!</definedName>
    <definedName name="ase" localSheetId="30" hidden="1">{"Minpmon",#N/A,FALSE,"Monthinput"}</definedName>
    <definedName name="ase" hidden="1">{"Minpmon",#N/A,FALSE,"Monthinput"}</definedName>
    <definedName name="asq" localSheetId="30"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30"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30" hidden="1">{"Riqfin97",#N/A,FALSE,"Tran";"Riqfinpro",#N/A,FALSE,"Tran"}</definedName>
    <definedName name="bb" hidden="1">{"Riqfin97",#N/A,FALSE,"Tran";"Riqfinpro",#N/A,FALSE,"Tran"}</definedName>
    <definedName name="bbbb" localSheetId="30" hidden="1">{"Minpmon",#N/A,FALSE,"Monthinput"}</definedName>
    <definedName name="bbbb" hidden="1">{"Minpmon",#N/A,FALSE,"Monthinput"}</definedName>
    <definedName name="bbbbb" localSheetId="30" hidden="1">{"Riqfin97",#N/A,FALSE,"Tran";"Riqfinpro",#N/A,FALSE,"Tran"}</definedName>
    <definedName name="bbbbb" hidden="1">{"Riqfin97",#N/A,FALSE,"Tran";"Riqfinpro",#N/A,FALSE,"Tran"}</definedName>
    <definedName name="bfftsy" hidden="1">[10]ER!#REF!</definedName>
    <definedName name="bfsdhtr" hidden="1">[10]WB!#REF!</definedName>
    <definedName name="bg" localSheetId="30" hidden="1">{"Tab1",#N/A,FALSE,"P";"Tab2",#N/A,FALSE,"P"}</definedName>
    <definedName name="bg" hidden="1">{"Tab1",#N/A,FALSE,"P";"Tab2",#N/A,FALSE,"P"}</definedName>
    <definedName name="BLPH1" hidden="1">'[46]Ex rate bloom'!$A$4</definedName>
    <definedName name="BLPH10" localSheetId="30" hidden="1">#REF!</definedName>
    <definedName name="BLPH10" hidden="1">#REF!</definedName>
    <definedName name="BLPH100" hidden="1">[47]SpotExchangeRates!#REF!</definedName>
    <definedName name="BLPH101" hidden="1">[47]SpotExchangeRates!#REF!</definedName>
    <definedName name="BLPH102" hidden="1">[47]SpotExchangeRates!#REF!</definedName>
    <definedName name="BLPH103" hidden="1">[47]SpotExchangeRates!#REF!</definedName>
    <definedName name="BLPH104" hidden="1">[47]SpotExchangeRates!#REF!</definedName>
    <definedName name="BLPH105" hidden="1">[47]SpotExchangeRates!#REF!</definedName>
    <definedName name="BLPH106" hidden="1">[47]SpotExchangeRates!#REF!</definedName>
    <definedName name="BLPH107" hidden="1">[47]SpotExchangeRates!#REF!</definedName>
    <definedName name="BLPH108" hidden="1">[47]SpotExchangeRates!#REF!</definedName>
    <definedName name="BLPH109" hidden="1">[47]SpotExchangeRates!#REF!</definedName>
    <definedName name="BLPH110" hidden="1">[47]SpotExchangeRates!#REF!</definedName>
    <definedName name="BLPH111" hidden="1">[47]SpotExchangeRates!#REF!</definedName>
    <definedName name="BLPH112" hidden="1">[47]SpotExchangeRates!#REF!</definedName>
    <definedName name="BLPH113" hidden="1">[47]SpotExchangeRates!#REF!</definedName>
    <definedName name="BLPH114" hidden="1">[47]SpotExchangeRates!#REF!</definedName>
    <definedName name="BLPH115" hidden="1">[47]SpotExchangeRates!#REF!</definedName>
    <definedName name="BLPH116" hidden="1">[47]SpotExchangeRates!#REF!</definedName>
    <definedName name="BLPH117" hidden="1">[47]SpotExchangeRates!#REF!</definedName>
    <definedName name="BLPH118" hidden="1">[47]SpotExchangeRates!#REF!</definedName>
    <definedName name="BLPH119" hidden="1">[47]SpotExchangeRates!#REF!</definedName>
    <definedName name="BLPH12" localSheetId="30" hidden="1">#REF!</definedName>
    <definedName name="BLPH12" hidden="1">#REF!</definedName>
    <definedName name="BLPH120" hidden="1">[47]SpotExchangeRates!#REF!</definedName>
    <definedName name="BLPH121" hidden="1">[47]SpotExchangeRates!#REF!</definedName>
    <definedName name="BLPH122" hidden="1">[47]SpotExchangeRates!#REF!</definedName>
    <definedName name="BLPH123" hidden="1">[47]SpotExchangeRates!#REF!</definedName>
    <definedName name="BLPH124" hidden="1">[47]SpotExchangeRates!#REF!</definedName>
    <definedName name="BLPH125" hidden="1">[47]SpotExchangeRates!#REF!</definedName>
    <definedName name="BLPH126" hidden="1">[47]SpotExchangeRates!#REF!</definedName>
    <definedName name="BLPH127" hidden="1">[47]SpotExchangeRates!#REF!</definedName>
    <definedName name="BLPH128" hidden="1">[47]SpotExchangeRates!#REF!</definedName>
    <definedName name="BLPH129" hidden="1">[47]SpotExchangeRates!#REF!</definedName>
    <definedName name="BLPH13" localSheetId="30" hidden="1">#REF!</definedName>
    <definedName name="BLPH13" hidden="1">#REF!</definedName>
    <definedName name="BLPH130" hidden="1">[47]SpotExchangeRates!#REF!</definedName>
    <definedName name="BLPH131" hidden="1">[47]SpotExchangeRates!#REF!</definedName>
    <definedName name="BLPH132" hidden="1">[47]SpotExchangeRates!#REF!</definedName>
    <definedName name="BLPH133" hidden="1">[47]SpotExchangeRates!#REF!</definedName>
    <definedName name="BLPH134" hidden="1">[47]SpotExchangeRates!#REF!</definedName>
    <definedName name="BLPH135" hidden="1">[47]SpotExchangeRates!#REF!</definedName>
    <definedName name="BLPH136" hidden="1">[47]SpotExchangeRates!#REF!</definedName>
    <definedName name="BLPH137" hidden="1">[47]SpotExchangeRates!#REF!</definedName>
    <definedName name="BLPH138" hidden="1">[47]SpotExchangeRates!#REF!</definedName>
    <definedName name="BLPH139" hidden="1">[47]SpotExchangeRates!#REF!</definedName>
    <definedName name="BLPH14" hidden="1">[48]Raw_1!#REF!</definedName>
    <definedName name="BLPH140" hidden="1">[47]SpotExchangeRates!#REF!</definedName>
    <definedName name="BLPH141" hidden="1">[47]SpotExchangeRates!#REF!</definedName>
    <definedName name="BLPH142" hidden="1">[47]SpotExchangeRates!#REF!</definedName>
    <definedName name="BLPH143" hidden="1">[47]SpotExchangeRates!#REF!</definedName>
    <definedName name="BLPH144" hidden="1">[47]SpotExchangeRates!#REF!</definedName>
    <definedName name="BLPH145" hidden="1">[47]SpotExchangeRates!#REF!</definedName>
    <definedName name="BLPH146" hidden="1">[47]SpotExchangeRates!#REF!</definedName>
    <definedName name="BLPH147" hidden="1">[47]SpotExchangeRates!#REF!</definedName>
    <definedName name="BLPH148" hidden="1">[47]SpotExchangeRates!#REF!</definedName>
    <definedName name="BLPH149" hidden="1">[47]SpotExchangeRates!#REF!</definedName>
    <definedName name="BLPH15" hidden="1">[47]SpotExchangeRates!#REF!</definedName>
    <definedName name="BLPH150" hidden="1">[47]SpotExchangeRates!#REF!</definedName>
    <definedName name="BLPH151" hidden="1">[47]SpotExchangeRates!#REF!</definedName>
    <definedName name="BLPH152" hidden="1">[47]SpotExchangeRates!#REF!</definedName>
    <definedName name="BLPH153" hidden="1">[47]SpotExchangeRates!#REF!</definedName>
    <definedName name="BLPH154" hidden="1">[47]SpotExchangeRates!#REF!</definedName>
    <definedName name="BLPH155" hidden="1">[47]SpotExchangeRates!#REF!</definedName>
    <definedName name="BLPH156" hidden="1">[47]SpotExchangeRates!#REF!</definedName>
    <definedName name="BLPH157" hidden="1">[47]SpotExchangeRates!#REF!</definedName>
    <definedName name="BLPH158" hidden="1">[47]SpotExchangeRates!#REF!</definedName>
    <definedName name="BLPH159" hidden="1">[47]SpotExchangeRates!#REF!</definedName>
    <definedName name="BLPH16" hidden="1">[47]SpotExchangeRates!#REF!</definedName>
    <definedName name="BLPH160" hidden="1">[47]SpotExchangeRates!#REF!</definedName>
    <definedName name="BLPH161" hidden="1">[47]SpotExchangeRates!#REF!</definedName>
    <definedName name="BLPH162" hidden="1">[47]SpotExchangeRates!#REF!</definedName>
    <definedName name="BLPH163" hidden="1">[47]SpotExchangeRates!#REF!</definedName>
    <definedName name="BLPH164" hidden="1">[47]StockMarketIndices!#REF!</definedName>
    <definedName name="BLPH165" hidden="1">[47]StockMarketIndices!#REF!</definedName>
    <definedName name="BLPH166" hidden="1">[47]StockMarketIndices!$J$7</definedName>
    <definedName name="BLPH167" hidden="1">[47]StockMarketIndices!$I$7</definedName>
    <definedName name="BLPH168" hidden="1">[47]StockMarketIndices!$H$7</definedName>
    <definedName name="BLPH169" hidden="1">[47]StockMarketIndices!#REF!</definedName>
    <definedName name="BLPH17" hidden="1">[47]SpotExchangeRates!#REF!</definedName>
    <definedName name="BLPH170" hidden="1">[47]StockMarketIndices!#REF!</definedName>
    <definedName name="BLPH171" hidden="1">[47]StockMarketIndices!$G$7</definedName>
    <definedName name="BLPH172" hidden="1">[47]StockMarketIndices!$F$7</definedName>
    <definedName name="BLPH173" hidden="1">[47]StockMarketIndices!#REF!</definedName>
    <definedName name="BLPH174" hidden="1">[47]StockMarketIndices!$E$7</definedName>
    <definedName name="BLPH175" hidden="1">[47]StockMarketIndices!#REF!</definedName>
    <definedName name="BLPH176" hidden="1">[47]StockMarketIndices!$D$7</definedName>
    <definedName name="BLPH177" hidden="1">[47]StockMarketIndices!$B$7</definedName>
    <definedName name="BLPH18" hidden="1">[47]SpotExchangeRates!#REF!</definedName>
    <definedName name="BLPH19" hidden="1">[47]SpotExchangeRates!#REF!</definedName>
    <definedName name="BLPH2" hidden="1">'[46]Ex rate bloom'!$D$4</definedName>
    <definedName name="BLPH20" hidden="1">[47]SpotExchangeRates!#REF!</definedName>
    <definedName name="BLPH20023" localSheetId="30" hidden="1">#REF!</definedName>
    <definedName name="BLPH20023" hidden="1">#REF!</definedName>
    <definedName name="BLPH21" hidden="1">[47]SpotExchangeRates!#REF!</definedName>
    <definedName name="BLPH22" hidden="1">[47]SpotExchangeRates!#REF!</definedName>
    <definedName name="BLPH23" hidden="1">[47]SpotExchangeRates!#REF!</definedName>
    <definedName name="BLPH24" hidden="1">[47]SpotExchangeRates!#REF!</definedName>
    <definedName name="BLPH25" hidden="1">[47]SpotExchangeRates!#REF!</definedName>
    <definedName name="BLPH26" hidden="1">[47]SpotExchangeRates!#REF!</definedName>
    <definedName name="BLPH27" hidden="1">[47]SpotExchangeRates!#REF!</definedName>
    <definedName name="BLPH28" hidden="1">[47]SpotExchangeRates!#REF!</definedName>
    <definedName name="BLPH29" hidden="1">[47]SpotExchangeRates!#REF!</definedName>
    <definedName name="BLPH3" hidden="1">'[46]Ex rate bloom'!$G$4</definedName>
    <definedName name="BLPH30" hidden="1">[47]SpotExchangeRates!#REF!</definedName>
    <definedName name="BLPH31" hidden="1">[47]SpotExchangeRates!#REF!</definedName>
    <definedName name="BLPH32" hidden="1">[47]SpotExchangeRates!#REF!</definedName>
    <definedName name="BLPH33" hidden="1">[47]SpotExchangeRates!#REF!</definedName>
    <definedName name="BLPH34" hidden="1">[47]SpotExchangeRates!#REF!</definedName>
    <definedName name="BLPH35" hidden="1">[47]SpotExchangeRates!#REF!</definedName>
    <definedName name="BLPH36" hidden="1">[47]SpotExchangeRates!#REF!</definedName>
    <definedName name="BLPH37" hidden="1">[47]SpotExchangeRates!#REF!</definedName>
    <definedName name="BLPH38" hidden="1">[47]SpotExchangeRates!#REF!</definedName>
    <definedName name="BLPH39" hidden="1">[47]SpotExchangeRates!#REF!</definedName>
    <definedName name="BLPH4" hidden="1">'[46]Ex rate bloom'!$J$4</definedName>
    <definedName name="BLPH40" hidden="1">[47]SpotExchangeRates!#REF!</definedName>
    <definedName name="BLPH40000004" hidden="1">[49]SPOTS!$A$7</definedName>
    <definedName name="BLPH40000007" hidden="1">[49]SPOTS!$B$7</definedName>
    <definedName name="BLPH40000008" hidden="1">[49]SPOTS!$B$8</definedName>
    <definedName name="BLPH40000009" hidden="1">[49]SPOTS!$B$9</definedName>
    <definedName name="BLPH4000002" hidden="1">[50]embi_day!#REF!</definedName>
    <definedName name="BLPH40000026" hidden="1">[49]FUTURES!$I$18</definedName>
    <definedName name="BLPH40000027" hidden="1">[49]FUTURES!$I$21</definedName>
    <definedName name="BLPH40000028" hidden="1">[49]FUTURES!$I$22</definedName>
    <definedName name="BLPH4000003" hidden="1">[50]embi_day!#REF!</definedName>
    <definedName name="BLPH40000036" hidden="1">[49]FUTURES!$H$6</definedName>
    <definedName name="BLPH4000004" hidden="1">[50]embi_day!#REF!</definedName>
    <definedName name="BLPH4000005" hidden="1">[50]embi_day!#REF!</definedName>
    <definedName name="BLPH40000050" hidden="1">[49]FUTURES!$I$6</definedName>
    <definedName name="BLPH40000058" hidden="1">[49]FUTURES!$H$23</definedName>
    <definedName name="BLPH40000059" hidden="1">[49]SPOTS!$D$7</definedName>
    <definedName name="BLPH4000006" hidden="1">[50]embi_day!#REF!</definedName>
    <definedName name="BLPH40000060" hidden="1">[49]SPOTS!$F$7</definedName>
    <definedName name="BLPH40000061" hidden="1">[49]SPOTS!$H$7</definedName>
    <definedName name="BLPH40000062" hidden="1">[49]FUTURES!$H$17</definedName>
    <definedName name="BLPH40000063" hidden="1">[49]FUTURES!$H$16</definedName>
    <definedName name="BLPH40000064" hidden="1">[49]FUTURES!$H$15</definedName>
    <definedName name="BLPH40000065" hidden="1">[49]FUTURES!$H$14</definedName>
    <definedName name="BLPH40000066" hidden="1">[49]FUTURES!$H$13</definedName>
    <definedName name="BLPH40000067" hidden="1">[49]FUTURES!$H$12</definedName>
    <definedName name="BLPH40000068" hidden="1">[49]FUTURES!$H$11</definedName>
    <definedName name="BLPH40000069" hidden="1">[49]FUTURES!$H$10</definedName>
    <definedName name="BLPH4000007" hidden="1">[50]embi_day!#REF!</definedName>
    <definedName name="BLPH40000070" hidden="1">[49]FUTURES!$H$9</definedName>
    <definedName name="BLPH40000071" hidden="1">[49]FUTURES!$H$7</definedName>
    <definedName name="BLPH40000073" hidden="1">[49]FUTURES!$I$9</definedName>
    <definedName name="BLPH40000074" hidden="1">[49]FUTURES!$I$12</definedName>
    <definedName name="BLPH40000075" hidden="1">[49]FUTURES!$H$24</definedName>
    <definedName name="BLPH4000008" hidden="1">[50]embi_day!#REF!</definedName>
    <definedName name="BLPH4000009" hidden="1">[50]embi_day!#REF!</definedName>
    <definedName name="BLPH4000011" hidden="1">[50]embi_day!#REF!</definedName>
    <definedName name="BLPH4000012" hidden="1">[50]embi_day!#REF!</definedName>
    <definedName name="BLPH4000014" hidden="1">[50]embi_day!#REF!</definedName>
    <definedName name="BLPH4000015" hidden="1">[50]embi_day!#REF!</definedName>
    <definedName name="BLPH41" hidden="1">[47]SpotExchangeRates!#REF!</definedName>
    <definedName name="BLPH42" hidden="1">[47]SpotExchangeRates!#REF!</definedName>
    <definedName name="BLPH43" hidden="1">[47]SpotExchangeRates!#REF!</definedName>
    <definedName name="BLPH44" hidden="1">[47]SpotExchangeRates!#REF!</definedName>
    <definedName name="BLPH45" hidden="1">[47]SpotExchangeRates!#REF!</definedName>
    <definedName name="BLPH46" hidden="1">[47]SpotExchangeRates!#REF!</definedName>
    <definedName name="BLPH47" localSheetId="30" hidden="1">#REF!</definedName>
    <definedName name="BLPH47" hidden="1">#REF!</definedName>
    <definedName name="BLPH5" hidden="1">'[46]Ex rate bloom'!$M$4</definedName>
    <definedName name="BLPH56" hidden="1">[47]SpotExchangeRates!#REF!</definedName>
    <definedName name="BLPH57" hidden="1">[47]SpotExchangeRates!#REF!</definedName>
    <definedName name="BLPH58" hidden="1">[47]SpotExchangeRates!#REF!</definedName>
    <definedName name="BLPH6" hidden="1">'[46]Ex rate bloom'!$P$4</definedName>
    <definedName name="BLPH7" hidden="1">'[46]Ex rate bloom'!$S$4</definedName>
    <definedName name="BLPH78" hidden="1">[50]GenericIR!#REF!</definedName>
    <definedName name="BLPH8" hidden="1">'[51]Ex rate bloom'!$V$4</definedName>
    <definedName name="BLPH86" hidden="1">[47]SpotExchangeRates!#REF!</definedName>
    <definedName name="BLPH87" hidden="1">[47]SpotExchangeRates!#REF!</definedName>
    <definedName name="BLPH88" hidden="1">[47]SpotExchangeRates!$D$10</definedName>
    <definedName name="BLPH89" hidden="1">[47]SpotExchangeRates!#REF!</definedName>
    <definedName name="BLPH9" hidden="1">'[52]Excel History Wizard'!#REF!</definedName>
    <definedName name="BLPH90" hidden="1">[47]SpotExchangeRates!$E$10</definedName>
    <definedName name="BLPH91" hidden="1">[47]SpotExchangeRates!$F$10</definedName>
    <definedName name="BLPH92" hidden="1">[47]SpotExchangeRates!#REF!</definedName>
    <definedName name="BLPH93" hidden="1">[47]SpotExchangeRates!#REF!</definedName>
    <definedName name="BLPH94" hidden="1">[47]SpotExchangeRates!$G$10</definedName>
    <definedName name="BLPH95" hidden="1">[47]SpotExchangeRates!$H$10</definedName>
    <definedName name="BLPH96" hidden="1">[47]SpotExchangeRates!$I$10</definedName>
    <definedName name="BLPH97" hidden="1">[47]SpotExchangeRates!#REF!</definedName>
    <definedName name="BLPH98" hidden="1">[47]SpotExchangeRates!#REF!</definedName>
    <definedName name="BLPH99" hidden="1">[47]SpotExchangeRates!#REF!</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30" hidden="1">{"Tab1",#N/A,FALSE,"P";"Tab2",#N/A,FALSE,"P"}</definedName>
    <definedName name="brf" hidden="1">{"Tab1",#N/A,FALSE,"P";"Tab2",#N/A,FALSE,"P"}</definedName>
    <definedName name="BS_Differenz_West">[53]Westdeutschland!#REF!</definedName>
    <definedName name="BundesländerAlt" localSheetId="30" hidden="1">{#N/A,#N/A,FALSE,"MZ GRV";#N/A,#N/A,FALSE,"MZ ArV";#N/A,#N/A,FALSE,"MZ AnV";#N/A,#N/A,FALSE,"MZ KnV"}</definedName>
    <definedName name="BundesländerAlt" hidden="1">{#N/A,#N/A,FALSE,"MZ GRV";#N/A,#N/A,FALSE,"MZ ArV";#N/A,#N/A,FALSE,"MZ AnV";#N/A,#N/A,FALSE,"MZ KnV"}</definedName>
    <definedName name="bv" localSheetId="30" hidden="1">{"Main Economic Indicators",#N/A,FALSE,"C"}</definedName>
    <definedName name="bv" hidden="1">{"Main Economic Indicators",#N/A,FALSE,"C"}</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30" hidden="1">{"Riqfin97",#N/A,FALSE,"Tran";"Riqfinpro",#N/A,FALSE,"Tran"}</definedName>
    <definedName name="cc" hidden="1">{"Riqfin97",#N/A,FALSE,"Tran";"Riqfinpro",#N/A,FALSE,"Tran"}</definedName>
    <definedName name="ccc" localSheetId="30" hidden="1">{"Riqfin97",#N/A,FALSE,"Tran";"Riqfinpro",#N/A,FALSE,"Tran"}</definedName>
    <definedName name="ccc" hidden="1">{"Riqfin97",#N/A,FALSE,"Tran";"Riqfinpro",#N/A,FALSE,"Tran"}</definedName>
    <definedName name="ccccc" localSheetId="30" hidden="1">{"Minpmon",#N/A,FALSE,"Monthinput"}</definedName>
    <definedName name="ccccc" hidden="1">{"Minpmon",#N/A,FALSE,"Monthinput"}</definedName>
    <definedName name="cccm" localSheetId="30" hidden="1">{"Riqfin97",#N/A,FALSE,"Tran";"Riqfinpro",#N/A,FALSE,"Tran"}</definedName>
    <definedName name="cccm" hidden="1">{"Riqfin97",#N/A,FALSE,"Tran";"Riqfinpro",#N/A,FALSE,"Tran"}</definedName>
    <definedName name="ccode">[54]Sheet2!$A$1:$D$393</definedName>
    <definedName name="cde" localSheetId="30" hidden="1">{"Riqfin97",#N/A,FALSE,"Tran";"Riqfinpro",#N/A,FALSE,"Tran"}</definedName>
    <definedName name="cde" hidden="1">{"Riqfin97",#N/A,FALSE,"Tran";"Riqfinpro",#N/A,FALSE,"Tran"}</definedName>
    <definedName name="cdert" localSheetId="30" hidden="1">{"Minpmon",#N/A,FALSE,"Monthinput"}</definedName>
    <definedName name="cdert" hidden="1">{"Minpmon",#N/A,FALSE,"Monthinput"}</definedName>
    <definedName name="char20" hidden="1">'[55]Savings &amp; Invest.'!$M$5</definedName>
    <definedName name="chart1">[56]ESA95!$A$23:$P$62</definedName>
    <definedName name="chart19" hidden="1">[57]C!$P$428:$T$428</definedName>
    <definedName name="chart2">[56]ESA95!$A$86:$P$126</definedName>
    <definedName name="chart27" hidden="1">0</definedName>
    <definedName name="chart28" hidden="1">0</definedName>
    <definedName name="chart35" hidden="1">'[55]Savings &amp; Invest.'!$M$5:$T$5</definedName>
    <definedName name="chart9" hidden="1">[58]CPIINDEX!$B$263:$B$310</definedName>
    <definedName name="Chartsik" hidden="1">[59]REER!$I$53:$AM$53</definedName>
    <definedName name="CIQWBGuid" hidden="1">"WDI_Healthcare_Confirmations.xlsx"</definedName>
    <definedName name="Code" hidden="1">#REF!</definedName>
    <definedName name="COMP" localSheetId="30"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30"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30"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30"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30"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30"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[60]MSRV!#REF!</definedName>
    <definedName name="Control" localSheetId="30">#REF!</definedName>
    <definedName name="Control">#REF!</definedName>
    <definedName name="copi" localSheetId="30"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30"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rect">'[42]TableA data'!#REF!</definedName>
    <definedName name="Counterfactual" localSheetId="30">#REF!</definedName>
    <definedName name="Counterfactual">#REF!</definedName>
    <definedName name="CounterfactualYear" localSheetId="30">#REF!</definedName>
    <definedName name="CounterfactualYear">#REF!</definedName>
    <definedName name="cp" localSheetId="30" hidden="1">'[61]C Summary'!#REF!</definedName>
    <definedName name="cp" hidden="1">'[61]C Summary'!#REF!</definedName>
    <definedName name="Cwvu.a." localSheetId="30" hidden="1">[62]BOP!$A$36:$IV$36,[62]BOP!$A$44:$IV$44,[62]BOP!$A$59:$IV$59,[62]BOP!#REF!,[62]BOP!#REF!,[62]BOP!$A$81:$IV$88</definedName>
    <definedName name="Cwvu.a." hidden="1">[62]BOP!$A$36:$IV$36,[62]BOP!$A$44:$IV$44,[62]BOP!$A$59:$IV$59,[62]BOP!#REF!,[62]BOP!#REF!,[62]BOP!$A$81:$IV$88</definedName>
    <definedName name="Cwvu.bop." localSheetId="30" hidden="1">[62]BOP!$A$36:$IV$36,[62]BOP!$A$44:$IV$44,[62]BOP!$A$59:$IV$59,[62]BOP!#REF!,[62]BOP!#REF!,[62]BOP!$A$81:$IV$88</definedName>
    <definedName name="Cwvu.bop." hidden="1">[62]BOP!$A$36:$IV$36,[62]BOP!$A$44:$IV$44,[62]BOP!$A$59:$IV$59,[62]BOP!#REF!,[62]BOP!#REF!,[62]BOP!$A$81:$IV$88</definedName>
    <definedName name="Cwvu.bop.sr." localSheetId="30" hidden="1">[62]BOP!$A$36:$IV$36,[62]BOP!$A$44:$IV$44,[62]BOP!$A$59:$IV$59,[62]BOP!#REF!,[62]BOP!#REF!,[62]BOP!$A$81:$IV$88</definedName>
    <definedName name="Cwvu.bop.sr." hidden="1">[62]BOP!$A$36:$IV$36,[62]BOP!$A$44:$IV$44,[62]BOP!$A$59:$IV$59,[62]BOP!#REF!,[62]BOP!#REF!,[62]BOP!$A$81:$IV$88</definedName>
    <definedName name="Cwvu.bopsdr.sr." localSheetId="30" hidden="1">[62]BOP!$A$36:$IV$36,[62]BOP!$A$44:$IV$44,[62]BOP!$A$59:$IV$59,[62]BOP!#REF!,[62]BOP!#REF!,[62]BOP!$A$81:$IV$88</definedName>
    <definedName name="Cwvu.bopsdr.sr." hidden="1">[62]BOP!$A$36:$IV$36,[62]BOP!$A$44:$IV$44,[62]BOP!$A$59:$IV$59,[62]BOP!#REF!,[62]BOP!#REF!,[62]BOP!$A$81:$IV$88</definedName>
    <definedName name="Cwvu.cotton." localSheetId="30" hidden="1">[62]BOP!$A$36:$IV$36,[62]BOP!$A$44:$IV$44,[62]BOP!$A$59:$IV$59,[62]BOP!#REF!,[62]BOP!#REF!,[62]BOP!$A$79:$IV$79,[62]BOP!$A$81:$IV$88,[62]BOP!#REF!</definedName>
    <definedName name="Cwvu.cotton." hidden="1">[62]BOP!$A$36:$IV$36,[62]BOP!$A$44:$IV$44,[62]BOP!$A$59:$IV$59,[62]BOP!#REF!,[62]BOP!#REF!,[62]BOP!$A$79:$IV$79,[62]BOP!$A$81:$IV$88,[62]BOP!#REF!</definedName>
    <definedName name="Cwvu.cottonall." localSheetId="30" hidden="1">[62]BOP!$A$36:$IV$36,[62]BOP!$A$44:$IV$44,[62]BOP!$A$59:$IV$59,[62]BOP!#REF!,[62]BOP!#REF!,[62]BOP!$A$79:$IV$79,[62]BOP!$A$81:$IV$88</definedName>
    <definedName name="Cwvu.cottonall." hidden="1">[62]BOP!$A$36:$IV$36,[62]BOP!$A$44:$IV$44,[62]BOP!$A$59:$IV$59,[62]BOP!#REF!,[62]BOP!#REF!,[62]BOP!$A$79:$IV$79,[62]BOP!$A$81:$IV$88</definedName>
    <definedName name="Cwvu.exportdetails." hidden="1">[62]BOP!$A$36:$IV$36,[62]BOP!$A$44:$IV$44,[62]BOP!$A$59:$IV$59,[62]BOP!#REF!,[62]BOP!#REF!,[62]BOP!$A$79:$IV$79,[62]BOP!#REF!</definedName>
    <definedName name="Cwvu.exports." localSheetId="30" hidden="1">[62]BOP!$A$36:$IV$36,[62]BOP!$A$44:$IV$44,[62]BOP!$A$59:$IV$59,[62]BOP!#REF!,[62]BOP!#REF!,[62]BOP!$A$79:$IV$79,[62]BOP!$A$81:$IV$88,[62]BOP!#REF!</definedName>
    <definedName name="Cwvu.exports." hidden="1">[62]BOP!$A$36:$IV$36,[62]BOP!$A$44:$IV$44,[62]BOP!$A$59:$IV$59,[62]BOP!#REF!,[62]BOP!#REF!,[62]BOP!$A$79:$IV$79,[62]BOP!$A$81:$IV$88,[62]BOP!#REF!</definedName>
    <definedName name="Cwvu.gold." localSheetId="30" hidden="1">[62]BOP!$A$36:$IV$36,[62]BOP!$A$44:$IV$44,[62]BOP!$A$59:$IV$59,[62]BOP!#REF!,[62]BOP!#REF!,[62]BOP!$A$79:$IV$79,[62]BOP!$A$81:$IV$88,[62]BOP!#REF!</definedName>
    <definedName name="Cwvu.gold." hidden="1">[62]BOP!$A$36:$IV$36,[62]BOP!$A$44:$IV$44,[62]BOP!$A$59:$IV$59,[62]BOP!#REF!,[62]BOP!#REF!,[62]BOP!$A$79:$IV$79,[62]BOP!$A$81:$IV$88,[62]BOP!#REF!</definedName>
    <definedName name="Cwvu.goldall." localSheetId="30" hidden="1">[62]BOP!$A$36:$IV$36,[62]BOP!$A$44:$IV$44,[62]BOP!$A$59:$IV$59,[62]BOP!#REF!,[62]BOP!#REF!,[62]BOP!$A$79:$IV$79,[62]BOP!$A$81:$IV$88,[62]BOP!#REF!</definedName>
    <definedName name="Cwvu.goldall." hidden="1">[62]BOP!$A$36:$IV$36,[62]BOP!$A$44:$IV$44,[62]BOP!$A$59:$IV$59,[62]BOP!#REF!,[62]BOP!#REF!,[62]BOP!$A$79:$IV$79,[62]BOP!$A$81:$IV$88,[62]BOP!#REF!</definedName>
    <definedName name="Cwvu.IMPORT." localSheetId="30" hidden="1">#REF!</definedName>
    <definedName name="Cwvu.IMPORT." hidden="1">#REF!</definedName>
    <definedName name="Cwvu.imports." localSheetId="30" hidden="1">[62]BOP!$A$36:$IV$36,[62]BOP!$A$44:$IV$44,[62]BOP!$A$59:$IV$59,[62]BOP!#REF!,[62]BOP!#REF!,[62]BOP!$A$79:$IV$79,[62]BOP!$A$81:$IV$88,[62]BOP!#REF!,[62]BOP!#REF!</definedName>
    <definedName name="Cwvu.imports." hidden="1">[62]BOP!$A$36:$IV$36,[62]BOP!$A$44:$IV$44,[62]BOP!$A$59:$IV$59,[62]BOP!#REF!,[62]BOP!#REF!,[62]BOP!$A$79:$IV$79,[62]BOP!$A$81:$IV$88,[62]BOP!#REF!,[62]BOP!#REF!</definedName>
    <definedName name="Cwvu.importsall." localSheetId="30" hidden="1">[62]BOP!$A$36:$IV$36,[62]BOP!$A$44:$IV$44,[62]BOP!$A$59:$IV$59,[62]BOP!#REF!,[62]BOP!#REF!,[62]BOP!$A$79:$IV$79,[62]BOP!$A$81:$IV$88,[62]BOP!#REF!,[62]BOP!#REF!</definedName>
    <definedName name="Cwvu.importsall." hidden="1">[62]BOP!$A$36:$IV$36,[62]BOP!$A$44:$IV$44,[62]BOP!$A$59:$IV$59,[62]BOP!#REF!,[62]BOP!#REF!,[62]BOP!$A$79:$IV$79,[62]BOP!$A$81:$IV$88,[62]BOP!#REF!,[62]BOP!#REF!</definedName>
    <definedName name="Cwvu.Print." hidden="1">[63]Indic!$A$109:$IV$109,[63]Indic!$A$196:$IV$197,[63]Indic!$A$208:$IV$209,[63]Indic!$A$217:$IV$218</definedName>
    <definedName name="Cwvu.sa97." hidden="1">[64]Rev!$A$23:$IV$26,[64]Rev!$A$37:$IV$38</definedName>
    <definedName name="Cwvu.tot." hidden="1">[62]BOP!$A$36:$IV$36,[62]BOP!$A$44:$IV$44,[62]BOP!$A$59:$IV$59,[62]BOP!#REF!,[62]BOP!#REF!,[62]BOP!$A$79:$IV$79</definedName>
    <definedName name="D" localSheetId="30" hidden="1">{"Main Economic Indicators",#N/A,FALSE,"C"}</definedName>
    <definedName name="D" hidden="1">{"Main Economic Indicators",#N/A,FALSE,"C"}</definedName>
    <definedName name="data1" hidden="1">#REF!</definedName>
    <definedName name="data2" localSheetId="30" hidden="1">#REF!</definedName>
    <definedName name="data2" hidden="1">#REF!</definedName>
    <definedName name="data3" localSheetId="30" hidden="1">#REF!</definedName>
    <definedName name="data3" hidden="1">#REF!</definedName>
    <definedName name="Date">[65]Daily!$A$13633:OFFSET([65]Daily!$A$13633,COUNT([65]Daily!$A$13633:'[65]Daily'!$A$50000)-1,0)</definedName>
    <definedName name="Date2000">[65]Daily!$A$9720:OFFSET([65]Daily!$A$9720,COUNT([65]Daily!$A$9720:'[65]Daily'!$A$50000)-1,0)</definedName>
    <definedName name="DateG7">[65]Daily!$A$4501:OFFSET([65]Daily!$A$4501,COUNT([65]Daily!$T$4501:'[65]Daily'!$T$50000)-1,0)</definedName>
    <definedName name="dd" localSheetId="30" hidden="1">{"Riqfin97",#N/A,FALSE,"Tran";"Riqfinpro",#N/A,FALSE,"Tran"}</definedName>
    <definedName name="dd" hidden="1">{"Riqfin97",#N/A,FALSE,"Tran";"Riqfinpro",#N/A,FALSE,"Tran"}</definedName>
    <definedName name="ddd" localSheetId="30" hidden="1">{"Riqfin97",#N/A,FALSE,"Tran";"Riqfinpro",#N/A,FALSE,"Tran"}</definedName>
    <definedName name="ddd" hidden="1">{"Riqfin97",#N/A,FALSE,"Tran";"Riqfinpro",#N/A,FALSE,"Tran"}</definedName>
    <definedName name="dddd" localSheetId="30" hidden="1">{"Minpmon",#N/A,FALSE,"Monthinput"}</definedName>
    <definedName name="dddd" hidden="1">{"Minpmon",#N/A,FALSE,"Monthinput"}</definedName>
    <definedName name="ddddd" localSheetId="30" hidden="1">{"Riqfin97",#N/A,FALSE,"Tran";"Riqfinpro",#N/A,FALSE,"Tran"}</definedName>
    <definedName name="ddddd" hidden="1">{"Riqfin97",#N/A,FALSE,"Tran";"Riqfinpro",#N/A,FALSE,"Tran"}</definedName>
    <definedName name="dddddd" localSheetId="30" hidden="1">{"Tab1",#N/A,FALSE,"P";"Tab2",#N/A,FALSE,"P"}</definedName>
    <definedName name="dddddd" hidden="1">{"Tab1",#N/A,FALSE,"P";"Tab2",#N/A,FALSE,"P"}</definedName>
    <definedName name="DeposB">[66]Deposits!$B$6:OFFSET([66]Deposits!$B$6,COUNT([66]Deposits!$B$6:'[66]Deposits'!$B$10002)-1,0)</definedName>
    <definedName name="DeposC">[66]Deposits!$C$6:OFFSET([66]Deposits!$C$6,COUNT([66]Deposits!$C$6:'[66]Deposits'!$C$10002)-1,0)</definedName>
    <definedName name="DeposD">[66]Deposits!$D$6:OFFSET([66]Deposits!$D$6,COUNT([66]Deposits!$D$6:'[66]Deposits'!$D$10002)-1,0)</definedName>
    <definedName name="DeposDate">[66]Deposits!$A$6:OFFSET([66]Deposits!$A$6,COUNT([66]Deposits!$A$6:'[66]Deposits'!$A$10002)-1,0)</definedName>
    <definedName name="DeposE">[66]Deposits!$E$6:OFFSET([66]Deposits!$E$6,COUNT([66]Deposits!$E$6:'[66]Deposits'!$E$10002)-1,0)</definedName>
    <definedName name="DeposF">[66]Deposits!$F$6:OFFSET([66]Deposits!$F$6,COUNT([66]Deposits!$F$6:'[66]Deposits'!$F$10002)-1,0)</definedName>
    <definedName name="DeposG">[66]Deposits!$G$6:OFFSET([66]Deposits!$G$6,COUNT([66]Deposits!$G$6:'[66]Deposits'!$G$10002)-1,0)</definedName>
    <definedName name="der" localSheetId="30" hidden="1">{"Tab1",#N/A,FALSE,"P";"Tab2",#N/A,FALSE,"P"}</definedName>
    <definedName name="der" hidden="1">{"Tab1",#N/A,FALSE,"P";"Tab2",#N/A,FALSE,"P"}</definedName>
    <definedName name="DEZ" localSheetId="30"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30"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30"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30"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30" hidden="1">#REF!</definedName>
    <definedName name="display_area_2" hidden="1">#REF!</definedName>
    <definedName name="DME_Dirty" hidden="1">"False"</definedName>
    <definedName name="DME_LocalFile" hidden="1">"True"</definedName>
    <definedName name="DoFOct20">[67]DoFOct20!$1:$1048576</definedName>
    <definedName name="DoFOct20year">[67]DoFOct20!$3:$3</definedName>
    <definedName name="DoFSep20year">[67]DoFSep20!$3:$3</definedName>
    <definedName name="drth" localSheetId="30" hidden="1">{"Minpmon",#N/A,FALSE,"Monthinput"}</definedName>
    <definedName name="drth" hidden="1">{"Minpmon",#N/A,FALSE,"Monthinput"}</definedName>
    <definedName name="DSA">[67]AnnualDS!$1:$1048576</definedName>
    <definedName name="DSAvariable">[67]AnnualDS!$1:$1</definedName>
    <definedName name="dsfsdfad" localSheetId="30"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Q">[67]QuarterlyDS!$1:$1048576</definedName>
    <definedName name="DSQvariable">[67]QuarterlyDS!$1:$1</definedName>
    <definedName name="edr" localSheetId="30" hidden="1">{"Riqfin97",#N/A,FALSE,"Tran";"Riqfinpro",#N/A,FALSE,"Tran"}</definedName>
    <definedName name="edr" hidden="1">{"Riqfin97",#N/A,FALSE,"Tran";"Riqfinpro",#N/A,FALSE,"Tran"}</definedName>
    <definedName name="ee" localSheetId="30" hidden="1">{"Tab1",#N/A,FALSE,"P";"Tab2",#N/A,FALSE,"P"}</definedName>
    <definedName name="ee" hidden="1">{"Tab1",#N/A,FALSE,"P";"Tab2",#N/A,FALSE,"P"}</definedName>
    <definedName name="eede" localSheetId="30"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30" hidden="1">{"Tab1",#N/A,FALSE,"P";"Tab2",#N/A,FALSE,"P"}</definedName>
    <definedName name="eee" hidden="1">{"Tab1",#N/A,FALSE,"P";"Tab2",#N/A,FALSE,"P"}</definedName>
    <definedName name="eeee" localSheetId="30" hidden="1">{"Riqfin97",#N/A,FALSE,"Tran";"Riqfinpro",#N/A,FALSE,"Tran"}</definedName>
    <definedName name="eeee" hidden="1">{"Riqfin97",#N/A,FALSE,"Tran";"Riqfinpro",#N/A,FALSE,"Tran"}</definedName>
    <definedName name="eeeee" localSheetId="30" hidden="1">{"Riqfin97",#N/A,FALSE,"Tran";"Riqfinpro",#N/A,FALSE,"Tran"}</definedName>
    <definedName name="eeeee" hidden="1">{"Riqfin97",#N/A,FALSE,"Tran";"Riqfinpro",#N/A,FALSE,"Tran"}</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ssions">'[42]TableA data'!#REF!</definedName>
    <definedName name="ergferger" localSheetId="30" hidden="1">{"Main Economic Indicators",#N/A,FALSE,"C"}</definedName>
    <definedName name="ergferger" hidden="1">{"Main Economic Indicators",#N/A,FALSE,"C"}</definedName>
    <definedName name="ert" localSheetId="30" hidden="1">{"Minpmon",#N/A,FALSE,"Monthinput"}</definedName>
    <definedName name="ert" hidden="1">{"Minpmon",#N/A,FALSE,"Monthinput"}</definedName>
    <definedName name="erty" localSheetId="30" hidden="1">{"Riqfin97",#N/A,FALSE,"Tran";"Riqfinpro",#N/A,FALSE,"Tran"}</definedName>
    <definedName name="erty" hidden="1">{"Riqfin97",#N/A,FALSE,"Tran";"Riqfinpro",#N/A,FALSE,"Tran"}</definedName>
    <definedName name="ertyyeawet" hidden="1">'[22]Time series'!#REF!</definedName>
    <definedName name="erwre" localSheetId="30" hidden="1">{"'Resources'!$A$1:$W$34","'Balance Sheet'!$A$1:$W$58","'SFD'!$A$1:$J$52"}</definedName>
    <definedName name="erwre" hidden="1">{"'Resources'!$A$1:$W$34","'Balance Sheet'!$A$1:$W$58","'SFD'!$A$1:$J$52"}</definedName>
    <definedName name="ewqr" hidden="1">[29]Data!#REF!</definedName>
    <definedName name="f" localSheetId="30" hidden="1">{"Main Economic Indicators",#N/A,FALSE,"C"}</definedName>
    <definedName name="f" hidden="1">{"Main Economic Indicators",#N/A,FALSE,"C"}</definedName>
    <definedName name="FCode" hidden="1">#REF!</definedName>
    <definedName name="fed" localSheetId="30" hidden="1">{"Riqfin97",#N/A,FALSE,"Tran";"Riqfinpro",#N/A,FALSE,"Tran"}</definedName>
    <definedName name="fed" hidden="1">{"Riqfin97",#N/A,FALSE,"Tran";"Riqfinpro",#N/A,FALSE,"Tran"}</definedName>
    <definedName name="fer" localSheetId="30" hidden="1">{"Riqfin97",#N/A,FALSE,"Tran";"Riqfinpro",#N/A,FALSE,"Tran"}</definedName>
    <definedName name="fer" hidden="1">{"Riqfin97",#N/A,FALSE,"Tran";"Riqfinpro",#N/A,FALSE,"Tran"}</definedName>
    <definedName name="ff" localSheetId="30" hidden="1">{"Tab1",#N/A,FALSE,"P";"Tab2",#N/A,FALSE,"P"}</definedName>
    <definedName name="ff" hidden="1">{"Tab1",#N/A,FALSE,"P";"Tab2",#N/A,FALSE,"P"}</definedName>
    <definedName name="fff" localSheetId="30" hidden="1">{"Tab1",#N/A,FALSE,"P";"Tab2",#N/A,FALSE,"P"}</definedName>
    <definedName name="fff" hidden="1">{"Tab1",#N/A,FALSE,"P";"Tab2",#N/A,FALSE,"P"}</definedName>
    <definedName name="ffff" localSheetId="30" hidden="1">{"Riqfin97",#N/A,FALSE,"Tran";"Riqfinpro",#N/A,FALSE,"Tran"}</definedName>
    <definedName name="ffff" hidden="1">{"Riqfin97",#N/A,FALSE,"Tran";"Riqfinpro",#N/A,FALSE,"Tran"}</definedName>
    <definedName name="ffffff" localSheetId="30" hidden="1">{"Tab1",#N/A,FALSE,"P";"Tab2",#N/A,FALSE,"P"}</definedName>
    <definedName name="ffffff" hidden="1">{"Tab1",#N/A,FALSE,"P";"Tab2",#N/A,FALSE,"P"}</definedName>
    <definedName name="fffffff" localSheetId="30" hidden="1">{"Minpmon",#N/A,FALSE,"Monthinput"}</definedName>
    <definedName name="fffffff" hidden="1">{"Minpmon",#N/A,FALSE,"Monthinput"}</definedName>
    <definedName name="ffggg" localSheetId="30" hidden="1">{"Tab1",#N/A,FALSE,"P";"Tab2",#N/A,FALSE,"P"}</definedName>
    <definedName name="ffggg" hidden="1">{"Tab1",#N/A,FALSE,"P";"Tab2",#N/A,FALSE,"P"}</definedName>
    <definedName name="fgf" localSheetId="30" hidden="1">{"Riqfin97",#N/A,FALSE,"Tran";"Riqfinpro",#N/A,FALSE,"Tran"}</definedName>
    <definedName name="fgf" hidden="1">{"Riqfin97",#N/A,FALSE,"Tran";"Riqfinpro",#N/A,FALSE,"Tran"}</definedName>
    <definedName name="fghg" localSheetId="30"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30" hidden="1">{"Main Economic Indicators",#N/A,FALSE,"C"}</definedName>
    <definedName name="fhjekwf" hidden="1">{"Main Economic Indicators",#N/A,FALSE,"C"}</definedName>
    <definedName name="FIG2wp1" hidden="1">#REF!</definedName>
    <definedName name="FinalForecast_w_Shocks">[68]FinalForecast_w_Shocks!$B:$AD</definedName>
    <definedName name="FinalForecast_w_ShocksYear">[68]FinalForecast_w_Shocks!$3:$3</definedName>
    <definedName name="Financing" localSheetId="30" hidden="1">{"Tab1",#N/A,FALSE,"P";"Tab2",#N/A,FALSE,"P"}</definedName>
    <definedName name="Financing" hidden="1">{"Tab1",#N/A,FALSE,"P";"Tab2",#N/A,FALSE,"P"}</definedName>
    <definedName name="fiscal"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30" hidden="1">{"Tab1",#N/A,FALSE,"P";"Tab2",#N/A,FALSE,"P"}</definedName>
    <definedName name="fre" hidden="1">{"Tab1",#N/A,FALSE,"P";"Tab2",#N/A,FALSE,"P"}</definedName>
    <definedName name="fshrts" hidden="1">[10]WB!$Q$255:$AK$255</definedName>
    <definedName name="ftr" localSheetId="30" hidden="1">{"Riqfin97",#N/A,FALSE,"Tran";"Riqfinpro",#N/A,FALSE,"Tran"}</definedName>
    <definedName name="ftr" hidden="1">{"Riqfin97",#N/A,FALSE,"Tran";"Riqfinpro",#N/A,FALSE,"Tran"}</definedName>
    <definedName name="fty" localSheetId="30" hidden="1">{"Riqfin97",#N/A,FALSE,"Tran";"Riqfinpro",#N/A,FALSE,"Tran"}</definedName>
    <definedName name="fty" hidden="1">{"Riqfin97",#N/A,FALSE,"Tran";"Riqfinpro",#N/A,FALSE,"Tran"}</definedName>
    <definedName name="fuck" hidden="1">#REF!</definedName>
    <definedName name="G7_yld">[65]Daily!$T$4501:OFFSET([65]Daily!$T$4501,COUNT([65]Daily!$T$4501:'[65]Daily'!$T$50000)-1,0)</definedName>
    <definedName name="gbnj" localSheetId="30" hidden="1">{"Tab1",#N/A,FALSE,"P";"Tab2",#N/A,FALSE,"P"}</definedName>
    <definedName name="gbnj" hidden="1">{"Tab1",#N/A,FALSE,"P";"Tab2",#N/A,FALSE,"P"}</definedName>
    <definedName name="ger" localSheetId="30"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30"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30"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localSheetId="30" hidden="1">{"Riqfin97",#N/A,FALSE,"Tran";"Riqfinpro",#N/A,FALSE,"Tran"}</definedName>
    <definedName name="gffd" hidden="1">{"Riqfin97",#N/A,FALSE,"Tran";"Riqfinpro",#N/A,FALSE,"Tran"}</definedName>
    <definedName name="gg" localSheetId="30" hidden="1">{"TBILLS_ALL",#N/A,FALSE,"FITB_all"}</definedName>
    <definedName name="gg" hidden="1">{"TBILLS_ALL",#N/A,FALSE,"FITB_all"}</definedName>
    <definedName name="ggg" localSheetId="30" hidden="1">{"Riqfin97",#N/A,FALSE,"Tran";"Riqfinpro",#N/A,FALSE,"Tran"}</definedName>
    <definedName name="ggg" hidden="1">{"Riqfin97",#N/A,FALSE,"Tran";"Riqfinpro",#N/A,FALSE,"Tran"}</definedName>
    <definedName name="gggg" localSheetId="30" hidden="1">{"Minpmon",#N/A,FALSE,"Monthinput"}</definedName>
    <definedName name="gggg" hidden="1">{"Minpmon",#N/A,FALSE,"Monthinput"}</definedName>
    <definedName name="ggggg" hidden="1">'[69]J(Priv.Cap)'!#REF!</definedName>
    <definedName name="gggggggg" localSheetId="30" hidden="1">{"Tab1",#N/A,FALSE,"P";"Tab2",#N/A,FALSE,"P"}</definedName>
    <definedName name="gggggggg" hidden="1">{"Tab1",#N/A,FALSE,"P";"Tab2",#N/A,FALSE,"P"}</definedName>
    <definedName name="ght" localSheetId="30" hidden="1">{"Tab1",#N/A,FALSE,"P";"Tab2",#N/A,FALSE,"P"}</definedName>
    <definedName name="ght" hidden="1">{"Tab1",#N/A,FALSE,"P";"Tab2",#N/A,FALSE,"P"}</definedName>
    <definedName name="graph" hidden="1">[70]Report1!$G$227:$G$243</definedName>
    <definedName name="gre" localSheetId="30" hidden="1">{"Riqfin97",#N/A,FALSE,"Tran";"Riqfinpro",#N/A,FALSE,"Tran"}</definedName>
    <definedName name="gre" hidden="1">{"Riqfin97",#N/A,FALSE,"Tran";"Riqfinpro",#N/A,FALSE,"Tran"}</definedName>
    <definedName name="guyana1003" localSheetId="30" hidden="1">{"Main Economic Indicators",#N/A,FALSE,"C"}</definedName>
    <definedName name="guyana1003" hidden="1">{"Main Economic Indicators",#N/A,FALSE,"C"}</definedName>
    <definedName name="gyu" localSheetId="30" hidden="1">{"Tab1",#N/A,FALSE,"P";"Tab2",#N/A,FALSE,"P"}</definedName>
    <definedName name="gyu" hidden="1">{"Tab1",#N/A,FALSE,"P";"Tab2",#N/A,FALSE,"P"}</definedName>
    <definedName name="hfrstes" hidden="1">[10]ER!#REF!</definedName>
    <definedName name="hfshfrt" hidden="1">[10]WB!$Q$62:$AK$62</definedName>
    <definedName name="hgdfgh">'[42]TableA data'!#REF!</definedName>
    <definedName name="hgfd" localSheetId="30" hidden="1">{#N/A,#N/A,FALSE,"I";#N/A,#N/A,FALSE,"J";#N/A,#N/A,FALSE,"K";#N/A,#N/A,FALSE,"L";#N/A,#N/A,FALSE,"M";#N/A,#N/A,FALSE,"N";#N/A,#N/A,FALSE,"O"}</definedName>
    <definedName name="hgfd" hidden="1">{#N/A,#N/A,FALSE,"I";#N/A,#N/A,FALSE,"J";#N/A,#N/A,FALSE,"K";#N/A,#N/A,FALSE,"L";#N/A,#N/A,FALSE,"M";#N/A,#N/A,FALSE,"N";#N/A,#N/A,FALSE,"O"}</definedName>
    <definedName name="hhh" hidden="1">'[71]J(Priv.Cap)'!#REF!</definedName>
    <definedName name="hhhhh" localSheetId="30" hidden="1">{"Tab1",#N/A,FALSE,"P";"Tab2",#N/A,FALSE,"P"}</definedName>
    <definedName name="hhhhh" hidden="1">{"Tab1",#N/A,FALSE,"P";"Tab2",#N/A,FALSE,"P"}</definedName>
    <definedName name="HiddenRows" hidden="1">#REF!</definedName>
    <definedName name="hio" localSheetId="30" hidden="1">{"Tab1",#N/A,FALSE,"P";"Tab2",#N/A,FALSE,"P"}</definedName>
    <definedName name="hio" hidden="1">{"Tab1",#N/A,FALSE,"P";"Tab2",#N/A,FALSE,"P"}</definedName>
    <definedName name="historyrange">#REF!</definedName>
    <definedName name="hjk" localSheetId="30" hidden="1">{"Riqfin97",#N/A,FALSE,"Tran";"Riqfinpro",#N/A,FALSE,"Tran"}</definedName>
    <definedName name="hjk" hidden="1">{"Riqfin97",#N/A,FALSE,"Tran";"Riqfinpro",#N/A,FALSE,"Tran"}</definedName>
    <definedName name="hn" localSheetId="30" hidden="1">{"Riqfin97",#N/A,FALSE,"Tran";"Riqfinpro",#N/A,FALSE,"Tran"}</definedName>
    <definedName name="hn" hidden="1">{"Riqfin97",#N/A,FALSE,"Tran";"Riqfinpro",#N/A,FALSE,"Tran"}</definedName>
    <definedName name="Holidays">[72]Notes!$I$149:$I$231</definedName>
    <definedName name="hpu" localSheetId="30" hidden="1">{"Tab1",#N/A,FALSE,"P";"Tab2",#N/A,FALSE,"P"}</definedName>
    <definedName name="hpu" hidden="1">{"Tab1",#N/A,FALSE,"P";"Tab2",#N/A,FALSE,"P"}</definedName>
    <definedName name="HTML_CodePage" hidden="1">1252</definedName>
    <definedName name="HTML_Control" localSheetId="30" hidden="1">{"'Resources'!$A$1:$W$34","'Balance Sheet'!$A$1:$W$58","'SFD'!$A$1:$J$52"}</definedName>
    <definedName name="HTML_Control" hidden="1">{"'Resources'!$A$1:$W$34","'Balance Sheet'!$A$1:$W$58","'SFD'!$A$1:$J$52"}</definedName>
    <definedName name="HTML_Control_2" localSheetId="30"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mlRange">#REF!</definedName>
    <definedName name="huh" localSheetId="30" hidden="1">{"'Basic'!$A$1:$F$96"}</definedName>
    <definedName name="huh" hidden="1">{"'Basic'!$A$1:$F$96"}</definedName>
    <definedName name="hui" localSheetId="30" hidden="1">{"Tab1",#N/A,FALSE,"P";"Tab2",#N/A,FALSE,"P"}</definedName>
    <definedName name="hui" hidden="1">{"Tab1",#N/A,FALSE,"P";"Tab2",#N/A,FALSE,"P"}</definedName>
    <definedName name="huo" localSheetId="30" hidden="1">{"Tab1",#N/A,FALSE,"P";"Tab2",#N/A,FALSE,"P"}</definedName>
    <definedName name="huo" hidden="1">{"Tab1",#N/A,FALSE,"P";"Tab2",#N/A,FALSE,"P"}</definedName>
    <definedName name="ii" localSheetId="30" hidden="1">{"Tab1",#N/A,FALSE,"P";"Tab2",#N/A,FALSE,"P"}</definedName>
    <definedName name="ii" hidden="1">{"Tab1",#N/A,FALSE,"P";"Tab2",#N/A,FALSE,"P"}</definedName>
    <definedName name="ikjh" localSheetId="30" hidden="1">{"Riqfin97",#N/A,FALSE,"Tran";"Riqfinpro",#N/A,FALSE,"Tran"}</definedName>
    <definedName name="ikjh" hidden="1">{"Riqfin97",#N/A,FALSE,"Tran";"Riqfinpro",#N/A,FALSE,"Tran"}</definedName>
    <definedName name="ilo" localSheetId="30" hidden="1">{"Riqfin97",#N/A,FALSE,"Tran";"Riqfinpro",#N/A,FALSE,"Tran"}</definedName>
    <definedName name="ilo" hidden="1">{"Riqfin97",#N/A,FALSE,"Tran";"Riqfinpro",#N/A,FALSE,"Tran"}</definedName>
    <definedName name="ilu" localSheetId="30" hidden="1">{"Riqfin97",#N/A,FALSE,"Tran";"Riqfinpro",#N/A,FALSE,"Tran"}</definedName>
    <definedName name="ilu" hidden="1">{"Riqfin97",#N/A,FALSE,"Tran";"Riqfinpro",#N/A,FALSE,"Tran"}</definedName>
    <definedName name="input_in" localSheetId="30" hidden="1">{"TRADE_COMP",#N/A,FALSE,"TAB23APP";"BOP",#N/A,FALSE,"TAB6";"DOT",#N/A,FALSE,"TAB24APP";"EXTDEBT",#N/A,FALSE,"TAB25APP"}</definedName>
    <definedName name="input_in" hidden="1">{"TRADE_COMP",#N/A,FALSE,"TAB23APP";"BOP",#N/A,FALSE,"TAB6";"DOT",#N/A,FALSE,"TAB24APP";"EXTDEBT",#N/A,FALSE,"TAB25APP"}</definedName>
    <definedName name="INPUTSdata">[73]INPUTS!$1:$1048576</definedName>
    <definedName name="INPUTSyear">[73]INPUTS!$2:$3</definedName>
    <definedName name="Interest">#REF!</definedName>
    <definedName name="Interest_vintage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spd">[65]Daily!$R$13633:OFFSET([65]Daily!$R$13633,COUNT([65]Daily!$R$13633:'[65]Daily'!$R$50000)-1,0)</definedName>
    <definedName name="Ireland_yld">[65]Daily!$I$13633:OFFSET([65]Daily!$I$13633,COUNT([65]Daily!$I$13633:'[65]Daily'!$I$50000)-1,0)</definedName>
    <definedName name="Ireland_yld2000">[65]Daily!$I$9720:OFFSET([65]Daily!$I$9720,COUNT([65]Daily!$I$9720:'[65]Daily'!$I$50000)-1,0)</definedName>
    <definedName name="JAN" localSheetId="30"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30"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30" hidden="1">{"MONA",#N/A,FALSE,"S"}</definedName>
    <definedName name="jhgf" hidden="1">{"MONA",#N/A,FALSE,"S"}</definedName>
    <definedName name="JHI" localSheetId="30"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30"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30" hidden="1">{"Riqfin97",#N/A,FALSE,"Tran";"Riqfinpro",#N/A,FALSE,"Tran"}</definedName>
    <definedName name="jj" hidden="1">{"Riqfin97",#N/A,FALSE,"Tran";"Riqfinpro",#N/A,FALSE,"Tran"}</definedName>
    <definedName name="jjj" hidden="1">[74]M!#REF!</definedName>
    <definedName name="jjjj" localSheetId="30" hidden="1">{"Tab1",#N/A,FALSE,"P";"Tab2",#N/A,FALSE,"P"}</definedName>
    <definedName name="jjjj" hidden="1">{"Tab1",#N/A,FALSE,"P";"Tab2",#N/A,FALSE,"P"}</definedName>
    <definedName name="jjjjjj" hidden="1">'[69]J(Priv.Cap)'!#REF!</definedName>
    <definedName name="jjjjjjjjjj">#REF!</definedName>
    <definedName name="jjjjjjjjjjjjj">#REF!:OFFSET(#REF!,COUNT(#REF!)-1,0)</definedName>
    <definedName name="jjjjjjjjjjjjjj" hidden="1">#REF!</definedName>
    <definedName name="jkbjkb" localSheetId="30" hidden="1">{"DEPOSITS",#N/A,FALSE,"COMML_MON";"LOANS",#N/A,FALSE,"COMML_MON"}</definedName>
    <definedName name="jkbjkb" hidden="1">{"DEPOSITS",#N/A,FALSE,"COMML_MON";"LOANS",#N/A,FALSE,"COMML_MON"}</definedName>
    <definedName name="ju" localSheetId="30"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30" hidden="1">{"Riqfin97",#N/A,FALSE,"Tran";"Riqfinpro",#N/A,FALSE,"Tran"}</definedName>
    <definedName name="jui" hidden="1">{"Riqfin97",#N/A,FALSE,"Tran";"Riqfinpro",#N/A,FALSE,"Tran"}</definedName>
    <definedName name="juy" localSheetId="30" hidden="1">{"Tab1",#N/A,FALSE,"P";"Tab2",#N/A,FALSE,"P"}</definedName>
    <definedName name="juy" hidden="1">{"Tab1",#N/A,FALSE,"P";"Tab2",#N/A,FALSE,"P"}</definedName>
    <definedName name="k">'[75]TableA data'!#REF!</definedName>
    <definedName name="kb" localSheetId="30" hidden="1">{"Riqfin97",#N/A,FALSE,"Tran";"Riqfinpro",#N/A,FALSE,"Tran"}</definedName>
    <definedName name="kb" hidden="1">{"Riqfin97",#N/A,FALSE,"Tran";"Riqfinpro",#N/A,FALSE,"Tran"}</definedName>
    <definedName name="kio" localSheetId="30" hidden="1">{"Tab1",#N/A,FALSE,"P";"Tab2",#N/A,FALSE,"P"}</definedName>
    <definedName name="kio" hidden="1">{"Tab1",#N/A,FALSE,"P";"Tab2",#N/A,FALSE,"P"}</definedName>
    <definedName name="kiu" localSheetId="30" hidden="1">{"Riqfin97",#N/A,FALSE,"Tran";"Riqfinpro",#N/A,FALSE,"Tran"}</definedName>
    <definedName name="kiu" hidden="1">{"Riqfin97",#N/A,FALSE,"Tran";"Riqfinpro",#N/A,FALSE,"Tran"}</definedName>
    <definedName name="kjas" localSheetId="30" hidden="1">{"Riqfin97",#N/A,FALSE,"Tran";"Riqfinpro",#N/A,FALSE,"Tran"}</definedName>
    <definedName name="kjas" hidden="1">{"Riqfin97",#N/A,FALSE,"Tran";"Riqfinpro",#N/A,FALSE,"Tran"}</definedName>
    <definedName name="kjg" localSheetId="3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3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30" hidden="1">{"Main Economic Indicators",#N/A,FALSE,"C"}</definedName>
    <definedName name="kjkj" hidden="1">{"Main Economic Indicators",#N/A,FALSE,"C"}</definedName>
    <definedName name="kk" localSheetId="30" hidden="1">{"Tab1",#N/A,FALSE,"P";"Tab2",#N/A,FALSE,"P"}</definedName>
    <definedName name="kk" hidden="1">{"Tab1",#N/A,FALSE,"P";"Tab2",#N/A,FALSE,"P"}</definedName>
    <definedName name="kkk" localSheetId="30" hidden="1">{"Tab1",#N/A,FALSE,"P";"Tab2",#N/A,FALSE,"P"}</definedName>
    <definedName name="kkk" hidden="1">{"Tab1",#N/A,FALSE,"P";"Tab2",#N/A,FALSE,"P"}</definedName>
    <definedName name="kkkk" hidden="1">[76]M!#REF!</definedName>
    <definedName name="kkkkk" hidden="1">'[77]J(Priv.Cap)'!#REF!</definedName>
    <definedName name="kl" localSheetId="30" hidden="1">{"Riqfin97",#N/A,FALSE,"Tran";"Riqfinpro",#N/A,FALSE,"Tran"}</definedName>
    <definedName name="kl" hidden="1">{"Riqfin97",#N/A,FALSE,"Tran";"Riqfinpro",#N/A,FALSE,"Tran"}</definedName>
    <definedName name="kljlkh" localSheetId="30" hidden="1">{"TRADE_COMP",#N/A,FALSE,"TAB23APP";"BOP",#N/A,FALSE,"TAB6";"DOT",#N/A,FALSE,"TAB24APP";"EXTDEBT",#N/A,FALSE,"TAB25APP"}</definedName>
    <definedName name="kljlkh" hidden="1">{"TRADE_COMP",#N/A,FALSE,"TAB23APP";"BOP",#N/A,FALSE,"TAB6";"DOT",#N/A,FALSE,"TAB24APP";"EXTDEBT",#N/A,FALSE,"TAB25APP"}</definedName>
    <definedName name="km" localSheetId="30" hidden="1">{"Tab1",#N/A,FALSE,"P";"Tab2",#N/A,FALSE,"P"}</definedName>
    <definedName name="km" hidden="1">{"Tab1",#N/A,FALSE,"P";"Tab2",#N/A,FALSE,"P"}</definedName>
    <definedName name="kol" hidden="1">#REF!</definedName>
    <definedName name="kossi" hidden="1">'[18]Dep fonct'!#REF!</definedName>
    <definedName name="kuy" localSheetId="30"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testOutturns">[78]LatestOutturns!$1:$1048576</definedName>
    <definedName name="LatestOutturnsYear">[78]LatestOutturns!$1:$1</definedName>
    <definedName name="LEDA" localSheetId="30"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30" hidden="1">{"Riqfin97",#N/A,FALSE,"Tran";"Riqfinpro",#N/A,FALSE,"Tran"}</definedName>
    <definedName name="lkjh" hidden="1">{"Riqfin97",#N/A,FALSE,"Tran";"Riqfinpro",#N/A,FALSE,"Tran"}</definedName>
    <definedName name="ll" localSheetId="30" hidden="1">{"Tab1",#N/A,FALSE,"P";"Tab2",#N/A,FALSE,"P"}</definedName>
    <definedName name="ll" hidden="1">{"Tab1",#N/A,FALSE,"P";"Tab2",#N/A,FALSE,"P"}</definedName>
    <definedName name="lll" localSheetId="30" hidden="1">{"Riqfin97",#N/A,FALSE,"Tran";"Riqfinpro",#N/A,FALSE,"Tran"}</definedName>
    <definedName name="lll" hidden="1">{"Riqfin97",#N/A,FALSE,"Tran";"Riqfinpro",#N/A,FALSE,"Tran"}</definedName>
    <definedName name="llll" hidden="1">[74]M!#REF!</definedName>
    <definedName name="lllll" localSheetId="30" hidden="1">{"Tab1",#N/A,FALSE,"P";"Tab2",#N/A,FALSE,"P"}</definedName>
    <definedName name="lllll" hidden="1">{"Tab1",#N/A,FALSE,"P";"Tab2",#N/A,FALSE,"P"}</definedName>
    <definedName name="llllll" localSheetId="30" hidden="1">{"Minpmon",#N/A,FALSE,"Monthinput"}</definedName>
    <definedName name="llllll" hidden="1">{"Minpmon",#N/A,FALSE,"Monthinput"}</definedName>
    <definedName name="lta" localSheetId="30" hidden="1">{"Riqfin97",#N/A,FALSE,"Tran";"Riqfinpro",#N/A,FALSE,"Tran"}</definedName>
    <definedName name="lta" hidden="1">{"Riqfin97",#N/A,FALSE,"Tran";"Riqfinpro",#N/A,FALSE,"Tran"}</definedName>
    <definedName name="MAI" localSheetId="30"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30" hidden="1">{"Riqfin97",#N/A,FALSE,"Tran";"Riqfinpro",#N/A,FALSE,"Tran"}</definedName>
    <definedName name="mmm" hidden="1">{"Riqfin97",#N/A,FALSE,"Tran";"Riqfinpro",#N/A,FALSE,"Tran"}</definedName>
    <definedName name="mmmm" localSheetId="30" hidden="1">{"Tab1",#N/A,FALSE,"P";"Tab2",#N/A,FALSE,"P"}</definedName>
    <definedName name="mmmm" hidden="1">{"Tab1",#N/A,FALSE,"P";"Tab2",#N/A,FALSE,"P"}</definedName>
    <definedName name="mmmmm" localSheetId="30" hidden="1">{"Riqfin97",#N/A,FALSE,"Tran";"Riqfinpro",#N/A,FALSE,"Tran"}</definedName>
    <definedName name="mmmmm" hidden="1">{"Riqfin97",#N/A,FALSE,"Tran";"Riqfinpro",#N/A,FALSE,"Tran"}</definedName>
    <definedName name="mn" localSheetId="30" hidden="1">{"Riqfin97",#N/A,FALSE,"Tran";"Riqfinpro",#N/A,FALSE,"Tran"}</definedName>
    <definedName name="mn" hidden="1">{"Riqfin97",#N/A,FALSE,"Tran";"Riqfinpro",#N/A,FALSE,"Tran"}</definedName>
    <definedName name="Model_Output">[68]Model_Output!$B:$AD</definedName>
    <definedName name="Model_OutputYear">[68]Model_Output!$3:$3</definedName>
    <definedName name="ModelData">[79]RawData!$6:$100</definedName>
    <definedName name="MOR" localSheetId="30"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30" hidden="1">{"Riqfin97",#N/A,FALSE,"Tran";"Riqfinpro",#N/A,FALSE,"Tran"}</definedName>
    <definedName name="mte" hidden="1">{"Riqfin97",#N/A,FALSE,"Tran";"Riqfinpro",#N/A,FALSE,"Tran"}</definedName>
    <definedName name="n" localSheetId="30" hidden="1">{"Minpmon",#N/A,FALSE,"Monthinput"}</definedName>
    <definedName name="n" hidden="1">{"Minpmon",#N/A,FALSE,"Monthinput"}</definedName>
    <definedName name="NEW" localSheetId="30">#REF!</definedName>
    <definedName name="NEW">#REF!</definedName>
    <definedName name="newnew" localSheetId="30" hidden="1">{"TBILLS_ALL",#N/A,FALSE,"FITB_all"}</definedName>
    <definedName name="newnew" hidden="1">{"TBILLS_ALL",#N/A,FALSE,"FITB_all"}</definedName>
    <definedName name="nfrtrs" hidden="1">[10]WB!$Q$257:$AK$257</definedName>
    <definedName name="nn" localSheetId="30" hidden="1">{"Riqfin97",#N/A,FALSE,"Tran";"Riqfinpro",#N/A,FALSE,"Tran"}</definedName>
    <definedName name="nn" hidden="1">{"Riqfin97",#N/A,FALSE,"Tran";"Riqfinpro",#N/A,FALSE,"Tran"}</definedName>
    <definedName name="nnga" hidden="1">#REF!</definedName>
    <definedName name="nnn" localSheetId="30" hidden="1">{"Tab1",#N/A,FALSE,"P";"Tab2",#N/A,FALSE,"P"}</definedName>
    <definedName name="nnn" hidden="1">{"Tab1",#N/A,FALSE,"P";"Tab2",#N/A,FALSE,"P"}</definedName>
    <definedName name="ocgs_ct">[80]cofog_defence!$C$36,[80]cofog_defence!$C$41,[80]cofog_defence!$C$42,[80]cofog_defence!$C$47</definedName>
    <definedName name="old" localSheetId="30" hidden="1">{"TBILLS_ALL",#N/A,FALSE,"FITB_all"}</definedName>
    <definedName name="old" hidden="1">{"TBILLS_ALL",#N/A,FALSE,"FITB_all"}</definedName>
    <definedName name="oliu" localSheetId="30" hidden="1">{"WEO",#N/A,FALSE,"T"}</definedName>
    <definedName name="oliu" hidden="1">{"WEO",#N/A,FALSE,"T"}</definedName>
    <definedName name="oo" localSheetId="30" hidden="1">{"Riqfin97",#N/A,FALSE,"Tran";"Riqfinpro",#N/A,FALSE,"Tran"}</definedName>
    <definedName name="oo" hidden="1">{"Riqfin97",#N/A,FALSE,"Tran";"Riqfinpro",#N/A,FALSE,"Tran"}</definedName>
    <definedName name="ooo" localSheetId="30" hidden="1">{"Tab1",#N/A,FALSE,"P";"Tab2",#N/A,FALSE,"P"}</definedName>
    <definedName name="ooo" hidden="1">{"Tab1",#N/A,FALSE,"P";"Tab2",#N/A,FALSE,"P"}</definedName>
    <definedName name="oooo" localSheetId="30" hidden="1">{"Tab1",#N/A,FALSE,"P";"Tab2",#N/A,FALSE,"P"}</definedName>
    <definedName name="oooo" hidden="1">{"Tab1",#N/A,FALSE,"P";"Tab2",#N/A,FALSE,"P"}</definedName>
    <definedName name="opu" localSheetId="30" hidden="1">{"Riqfin97",#N/A,FALSE,"Tran";"Riqfinpro",#N/A,FALSE,"Tran"}</definedName>
    <definedName name="opu" hidden="1">{"Riqfin97",#N/A,FALSE,"Tran";"Riqfinpro",#N/A,FALSE,"Tran"}</definedName>
    <definedName name="oqui89" localSheetId="30" hidden="1">[62]BOP!$A$36:$IV$36,[62]BOP!$A$44:$IV$44,[62]BOP!$A$59:$IV$59,[62]BOP!#REF!,[62]BOP!#REF!,[62]BOP!$A$79:$IV$79,[62]BOP!$A$81:$IV$88,[62]BOP!#REF!</definedName>
    <definedName name="oqui89" hidden="1">[62]BOP!$A$36:$IV$36,[62]BOP!$A$44:$IV$44,[62]BOP!$A$59:$IV$59,[62]BOP!#REF!,[62]BOP!#REF!,[62]BOP!$A$79:$IV$79,[62]BOP!$A$81:$IV$88,[62]BOP!#REF!</definedName>
    <definedName name="OrderTable" localSheetId="30" hidden="1">#REF!</definedName>
    <definedName name="OrderTable" hidden="1">#REF!</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30"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30">#REF!</definedName>
    <definedName name="p">#REF!</definedName>
    <definedName name="pit" localSheetId="30" hidden="1">{"Riqfin97",#N/A,FALSE,"Tran";"Riqfinpro",#N/A,FALSE,"Tran"}</definedName>
    <definedName name="pit" hidden="1">{"Riqfin97",#N/A,FALSE,"Tran";"Riqfinpro",#N/A,FALSE,"Tran"}</definedName>
    <definedName name="pol" hidden="1">[32]A!#REF!</definedName>
    <definedName name="popl" localSheetId="30" hidden="1">#REF!</definedName>
    <definedName name="popl" hidden="1">#REF!</definedName>
    <definedName name="pp" localSheetId="30" hidden="1">{"Riqfin97",#N/A,FALSE,"Tran";"Riqfinpro",#N/A,FALSE,"Tran"}</definedName>
    <definedName name="pp" hidden="1">{"Riqfin97",#N/A,FALSE,"Tran";"Riqfinpro",#N/A,FALSE,"Tran"}</definedName>
    <definedName name="ppp" localSheetId="30" hidden="1">{"Riqfin97",#N/A,FALSE,"Tran";"Riqfinpro",#N/A,FALSE,"Tran"}</definedName>
    <definedName name="ppp" hidden="1">{"Riqfin97",#N/A,FALSE,"Tran";"Riqfinpro",#N/A,FALSE,"Tran"}</definedName>
    <definedName name="pppppp" localSheetId="30" hidden="1">{"Riqfin97",#N/A,FALSE,"Tran";"Riqfinpro",#N/A,FALSE,"Tran"}</definedName>
    <definedName name="pppppp" hidden="1">{"Riqfin97",#N/A,FALSE,"Tran";"Riqfinpro",#N/A,FALSE,"Tran"}</definedName>
    <definedName name="Prindiala">'[81]Data 1990'!#REF!</definedName>
    <definedName name="_xlnm.Print_Area">'[81]Data 1990'!#REF!</definedName>
    <definedName name="ProdForm" localSheetId="30" hidden="1">#REF!</definedName>
    <definedName name="ProdForm" hidden="1">#REF!</definedName>
    <definedName name="Product" localSheetId="30" hidden="1">#REF!</definedName>
    <definedName name="Product" hidden="1">#REF!</definedName>
    <definedName name="qaz" localSheetId="30" hidden="1">{"Tab1",#N/A,FALSE,"P";"Tab2",#N/A,FALSE,"P"}</definedName>
    <definedName name="qaz" hidden="1">{"Tab1",#N/A,FALSE,"P";"Tab2",#N/A,FALSE,"P"}</definedName>
    <definedName name="QCNR2" localSheetId="30"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30" hidden="1">{"Tab1",#N/A,FALSE,"P";"Tab2",#N/A,FALSE,"P"}</definedName>
    <definedName name="qer" hidden="1">{"Tab1",#N/A,FALSE,"P";"Tab2",#N/A,FALSE,"P"}</definedName>
    <definedName name="qq" hidden="1">'[71]J(Priv.Cap)'!#REF!</definedName>
    <definedName name="qqq" localSheetId="30" hidden="1">{"Minpmon",#N/A,FALSE,"Monthinput"}</definedName>
    <definedName name="qqq" hidden="1">{"Minpmon",#N/A,FALSE,"Monthinput"}</definedName>
    <definedName name="qqqqq" localSheetId="30" hidden="1">{"Minpmon",#N/A,FALSE,"Monthinput"}</definedName>
    <definedName name="qqqqq" hidden="1">{"Minpmon",#N/A,FALSE,"Monthinput"}</definedName>
    <definedName name="qqqqqq" localSheetId="30" hidden="1">{"Riqfin97",#N/A,FALSE,"Tran";"Riqfinpro",#N/A,FALSE,"Tran"}</definedName>
    <definedName name="qqqqqq" hidden="1">{"Riqfin97",#N/A,FALSE,"Tran";"Riqfinpro",#N/A,FALSE,"Tran"}</definedName>
    <definedName name="qqqqqqqqqq" localSheetId="30" hidden="1">{"Riqfin97",#N/A,FALSE,"Tran";"Riqfinpro",#N/A,FALSE,"Tran"}</definedName>
    <definedName name="qqqqqqqqqq" hidden="1">{"Riqfin97",#N/A,FALSE,"Tran";"Riqfinpro",#N/A,FALSE,"Tran"}</definedName>
    <definedName name="qwer" localSheetId="30" hidden="1">{"Tab1",#N/A,FALSE,"P";"Tab2",#N/A,FALSE,"P"}</definedName>
    <definedName name="qwer" hidden="1">{"Tab1",#N/A,FALSE,"P";"Tab2",#N/A,FALSE,"P"}</definedName>
    <definedName name="RawData">[68]RawData!$1:$1048576</definedName>
    <definedName name="RawDataYear">[79]RawData!$2:$3</definedName>
    <definedName name="RCArea" localSheetId="30" hidden="1">#REF!</definedName>
    <definedName name="RCArea" hidden="1">#REF!</definedName>
    <definedName name="re" hidden="1">#N/A</definedName>
    <definedName name="remu" localSheetId="30"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30"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30" hidden="1">{"Riqfin97",#N/A,FALSE,"Tran";"Riqfinpro",#N/A,FALSE,"Tran"}</definedName>
    <definedName name="rft" hidden="1">{"Riqfin97",#N/A,FALSE,"Tran";"Riqfinpro",#N/A,FALSE,"Tran"}</definedName>
    <definedName name="rfv" localSheetId="30"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30" hidden="1">{"Riqfin97",#N/A,FALSE,"Tran";"Riqfinpro",#N/A,FALSE,"Tran"}</definedName>
    <definedName name="rr" hidden="1">{"Riqfin97",#N/A,FALSE,"Tran";"Riqfinpro",#N/A,FALSE,"Tran"}</definedName>
    <definedName name="rrr" localSheetId="30" hidden="1">{"Riqfin97",#N/A,FALSE,"Tran";"Riqfinpro",#N/A,FALSE,"Tran"}</definedName>
    <definedName name="rrr" hidden="1">{"Riqfin97",#N/A,FALSE,"Tran";"Riqfinpro",#N/A,FALSE,"Tran"}</definedName>
    <definedName name="rrrgg" localSheetId="30" hidden="1">{"Riqfin97",#N/A,FALSE,"Tran";"Riqfinpro",#N/A,FALSE,"Tran"}</definedName>
    <definedName name="rrrgg" hidden="1">{"Riqfin97",#N/A,FALSE,"Tran";"Riqfinpro",#N/A,FALSE,"Tran"}</definedName>
    <definedName name="rrrr" localSheetId="3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0" hidden="1">{"Tab1",#N/A,FALSE,"P";"Tab2",#N/A,FALSE,"P"}</definedName>
    <definedName name="rrrrrr" hidden="1">{"Tab1",#N/A,FALSE,"P";"Tab2",#N/A,FALSE,"P"}</definedName>
    <definedName name="rrrrrrr" localSheetId="30" hidden="1">{"Tab1",#N/A,FALSE,"P";"Tab2",#N/A,FALSE,"P"}</definedName>
    <definedName name="rrrrrrr" hidden="1">{"Tab1",#N/A,FALSE,"P";"Tab2",#N/A,FALSE,"P"}</definedName>
    <definedName name="rt" localSheetId="30" hidden="1">{"Minpmon",#N/A,FALSE,"Monthinput"}</definedName>
    <definedName name="rt" hidden="1">{"Minpmon",#N/A,FALSE,"Monthinput"}</definedName>
    <definedName name="rte" localSheetId="30" hidden="1">{"Riqfin97",#N/A,FALSE,"Tran";"Riqfinpro",#N/A,FALSE,"Tran"}</definedName>
    <definedName name="rte" hidden="1">{"Riqfin97",#N/A,FALSE,"Tran";"Riqfinpro",#N/A,FALSE,"Tran"}</definedName>
    <definedName name="RTP" localSheetId="30"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30" hidden="1">{"Main Economic Indicators",#N/A,FALSE,"C"}</definedName>
    <definedName name="rtre" hidden="1">{"Main Economic Indicators",#N/A,FALSE,"C"}</definedName>
    <definedName name="rty" localSheetId="30" hidden="1">{"Riqfin97",#N/A,FALSE,"Tran";"Riqfinpro",#N/A,FALSE,"Tran"}</definedName>
    <definedName name="rty" hidden="1">{"Riqfin97",#N/A,FALSE,"Tran";"Riqfinpro",#N/A,FALSE,"Tran"}</definedName>
    <definedName name="rtyty" localSheetId="30"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30"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30" hidden="1">#REF!,#REF!</definedName>
    <definedName name="Rwvu.Export." hidden="1">#REF!,#REF!</definedName>
    <definedName name="Rwvu.IMPORT." localSheetId="30" hidden="1">#REF!</definedName>
    <definedName name="Rwvu.IMPORT." hidden="1">#REF!</definedName>
    <definedName name="Rwvu.PLA2." localSheetId="30" hidden="1">'[44]COP FED'!#REF!</definedName>
    <definedName name="Rwvu.PLA2." hidden="1">'[44]COP FED'!#REF!</definedName>
    <definedName name="Rwvu.Print." hidden="1">#N/A</definedName>
    <definedName name="Rwvu.sa97." hidden="1">[64]Rev!$B$1:$B$65536,[64]Rev!$C$1:$D$65536,[64]Rev!$AB$1:$AB$65536,[64]Rev!$L$1:$Q$65536</definedName>
    <definedName name="rx" localSheetId="30" hidden="1">#REF!</definedName>
    <definedName name="rx" hidden="1">#REF!</definedName>
    <definedName name="ry" localSheetId="30" hidden="1">#REF!</definedName>
    <definedName name="ry" hidden="1">#REF!</definedName>
    <definedName name="s" localSheetId="30" hidden="1">#REF!</definedName>
    <definedName name="s" hidden="1">#REF!</definedName>
    <definedName name="sa" localSheetId="30"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30"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30" hidden="1">{"Main Economic Indicators",#N/A,FALSE,"C"}</definedName>
    <definedName name="sdf" hidden="1">{"Main Economic Indicators",#N/A,FALSE,"C"}</definedName>
    <definedName name="sdfjjjjj">#REF!</definedName>
    <definedName name="sdkljsdklf" localSheetId="30" hidden="1">{"Main Economic Indicators",#N/A,FALSE,"C"}</definedName>
    <definedName name="sdkljsdklf" hidden="1">{"Main Economic Indicators",#N/A,FALSE,"C"}</definedName>
    <definedName name="sdr" localSheetId="30" hidden="1">{"Riqfin97",#N/A,FALSE,"Tran";"Riqfinpro",#N/A,FALSE,"Tran"}</definedName>
    <definedName name="sdr" hidden="1">{"Riqfin97",#N/A,FALSE,"Tran";"Riqfinpro",#N/A,FALSE,"Tran"}</definedName>
    <definedName name="SDscale">[67]OldFigure!$L$49:$M$51</definedName>
    <definedName name="sdsd" localSheetId="30" hidden="1">{"Riqfin97",#N/A,FALSE,"Tran";"Riqfinpro",#N/A,FALSE,"Tran"}</definedName>
    <definedName name="sdsd" hidden="1">{"Riqfin97",#N/A,FALSE,"Tran";"Riqfinpro",#N/A,FALSE,"Tran"}</definedName>
    <definedName name="sencount" hidden="1">2</definedName>
    <definedName name="ser" localSheetId="30" hidden="1">{"Riqfin97",#N/A,FALSE,"Tran";"Riqfinpro",#N/A,FALSE,"Tran"}</definedName>
    <definedName name="ser" hidden="1">{"Riqfin97",#N/A,FALSE,"Tran";"Riqfinpro",#N/A,FALSE,"Tran"}</definedName>
    <definedName name="Shocks">[68]Shocks!$1:$1048576</definedName>
    <definedName name="ShocksYear">[68]Shocks!$4:$4</definedName>
    <definedName name="solver_lin" hidden="1">0</definedName>
    <definedName name="solver_num" hidden="1">0</definedName>
    <definedName name="solver_typ" hidden="1">1</definedName>
    <definedName name="solver_val" hidden="1">0</definedName>
    <definedName name="SpecialPrice" hidden="1">#REF!</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30" hidden="1">{"CBA",#N/A,FALSE,"TAB4";"MS",#N/A,FALSE,"TAB5";"BANKLOANS",#N/A,FALSE,"TAB21APP ";"INTEREST",#N/A,FALSE,"TAB22APP"}</definedName>
    <definedName name="sraff" hidden="1">{"CBA",#N/A,FALSE,"TAB4";"MS",#N/A,FALSE,"TAB5";"BANKLOANS",#N/A,FALSE,"TAB21APP ";"INTEREST",#N/A,FALSE,"TAB22APP"}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30"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30" hidden="1">{"Riqfin97",#N/A,FALSE,"Tran";"Riqfinpro",#N/A,FALSE,"Tran"}</definedName>
    <definedName name="ssss" hidden="1">{"Riqfin97",#N/A,FALSE,"Tran";"Riqfinpro",#N/A,FALSE,"Tran"}</definedName>
    <definedName name="star">[67]CA_star_star!$1:$1048576</definedName>
    <definedName name="starvariable">[67]CA_star_star!$2:$2</definedName>
    <definedName name="Summary" localSheetId="30">#REF!</definedName>
    <definedName name="Summary">#REF!</definedName>
    <definedName name="Summary_w_Shocks">[68]Summary_w_Shocks!$B:$BD</definedName>
    <definedName name="Summary_w_ShocksYear">[68]Summary_w_Shocks!$2:$2</definedName>
    <definedName name="SummaryYear" localSheetId="30">#REF!</definedName>
    <definedName name="SummaryYear">#REF!</definedName>
    <definedName name="swe" localSheetId="30" hidden="1">{"Tab1",#N/A,FALSE,"P";"Tab2",#N/A,FALSE,"P"}</definedName>
    <definedName name="swe" hidden="1">{"Tab1",#N/A,FALSE,"P";"Tab2",#N/A,FALSE,"P"}</definedName>
    <definedName name="Swvu.PLA1." hidden="1">'[44]COP FED'!#REF!</definedName>
    <definedName name="Swvu.PLA2." hidden="1">'[44]COP FED'!$A$1:$N$49</definedName>
    <definedName name="Swvu.Print." hidden="1">[45]Med!#REF!</definedName>
    <definedName name="sxc" localSheetId="30" hidden="1">{"Riqfin97",#N/A,FALSE,"Tran";"Riqfinpro",#N/A,FALSE,"Tran"}</definedName>
    <definedName name="sxc" hidden="1">{"Riqfin97",#N/A,FALSE,"Tran";"Riqfinpro",#N/A,FALSE,"Tran"}</definedName>
    <definedName name="sxe" localSheetId="30" hidden="1">{"Riqfin97",#N/A,FALSE,"Tran";"Riqfinpro",#N/A,FALSE,"Tran"}</definedName>
    <definedName name="sxe" hidden="1">{"Riqfin97",#N/A,FALSE,"Tran";"Riqfinpro",#N/A,FALSE,"Tran"}</definedName>
    <definedName name="t" localSheetId="30">#REF!</definedName>
    <definedName name="t">#REF!</definedName>
    <definedName name="T0" localSheetId="30" hidden="1">{"Main Economic Indicators",#N/A,FALSE,"C"}</definedName>
    <definedName name="T0" hidden="1">{"Main Economic Indicators",#N/A,FALSE,"C"}</definedName>
    <definedName name="table12">[56]ESA95!$A$1391:$K$1471</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8TableB">[56]ESA95!$A$4:$Q$65</definedName>
    <definedName name="Tables19_29">[56]ESA95!$A$1778:$K$2986</definedName>
    <definedName name="tables30aand30b">[56]ESA95!$A$2987:$K$3112</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x" localSheetId="30">#REF!:OFFSET(#REF!,COUNT(#REF!)-1,0)</definedName>
    <definedName name="Tax">#REF!:OFFSET(#REF!,COUNT(#REF!)-1,0)</definedName>
    <definedName name="tbl_ProdInfo" hidden="1">#REF!</definedName>
    <definedName name="tenou" hidden="1">'[18]Dep fonct'!#REF!</definedName>
    <definedName name="test" localSheetId="30" hidden="1">{"Riqfin97",#N/A,FALSE,"Tran";"Riqfinpro",#N/A,FALSE,"Tran"}</definedName>
    <definedName name="test" hidden="1">{"Riqfin97",#N/A,FALSE,"Tran";"Riqfinpro",#N/A,FALSE,"Tran"}</definedName>
    <definedName name="TimeSeriesSD">[67]TimeSeriesSD!$1:$1048576</definedName>
    <definedName name="TimeSeriesSDyear">[67]TimeSeriesSD!$1:$1</definedName>
    <definedName name="tj" localSheetId="30" hidden="1">{"Riqfin97",#N/A,FALSE,"Tran";"Riqfinpro",#N/A,FALSE,"Tran"}</definedName>
    <definedName name="tj" hidden="1">{"Riqfin97",#N/A,FALSE,"Tran";"Riqfinpro",#N/A,FALSE,"Tran"}</definedName>
    <definedName name="TOTAL" localSheetId="30">#REF!</definedName>
    <definedName name="TOTAL">#REF!</definedName>
    <definedName name="tretry" localSheetId="30" hidden="1">[29]Data!#REF!</definedName>
    <definedName name="tretry" hidden="1">[29]Data!#REF!</definedName>
    <definedName name="TRNR_0567750cc84f4f2989d0c2d34a825fb4_233_1" localSheetId="30" hidden="1">#REF!</definedName>
    <definedName name="TRNR_0567750cc84f4f2989d0c2d34a825fb4_233_1" hidden="1">#REF!</definedName>
    <definedName name="TRNR_0e76da03abe1470ca81ed03d00b86d5b_92_0" localSheetId="30" hidden="1">#REF!</definedName>
    <definedName name="TRNR_0e76da03abe1470ca81ed03d00b86d5b_92_0" hidden="1">#REF!</definedName>
    <definedName name="TRNR_11451e148692473e8c118a57d1fc36fb_38_0" localSheetId="30" hidden="1">[67]CA_star_star!#REF!</definedName>
    <definedName name="TRNR_11451e148692473e8c118a57d1fc36fb_38_0" hidden="1">[67]CA_star_star!#REF!</definedName>
    <definedName name="TRNR_11b3f10d9f4e409795b09484f788975a_60_0" localSheetId="30" hidden="1">#REF!</definedName>
    <definedName name="TRNR_11b3f10d9f4e409795b09484f788975a_60_0" hidden="1">#REF!</definedName>
    <definedName name="TRNR_1674c2746c284dc99e324ab4296103c3_18464_20" localSheetId="30" hidden="1">#REF!</definedName>
    <definedName name="TRNR_1674c2746c284dc99e324ab4296103c3_18464_20" hidden="1">#REF!</definedName>
    <definedName name="TRNR_1ed4cf216e6c4f10b5d9ee45c435751b_528_145" localSheetId="30" hidden="1">#REF!</definedName>
    <definedName name="TRNR_1ed4cf216e6c4f10b5d9ee45c435751b_528_145" hidden="1">#REF!</definedName>
    <definedName name="TRNR_20bb9561e9af4d78b049f7a671a84978_1_59" localSheetId="30" hidden="1">#REF!</definedName>
    <definedName name="TRNR_20bb9561e9af4d78b049f7a671a84978_1_59" hidden="1">#REF!</definedName>
    <definedName name="TRNR_210435d1b1dc40998d584cb9693cc9a2_172_2" localSheetId="30" hidden="1">#REF!</definedName>
    <definedName name="TRNR_210435d1b1dc40998d584cb9693cc9a2_172_2" hidden="1">#REF!</definedName>
    <definedName name="TRNR_27d8ed99314e4efb90ea7b65f41838c6_47_0" localSheetId="30" hidden="1">[67]CA_star_star!#REF!</definedName>
    <definedName name="TRNR_27d8ed99314e4efb90ea7b65f41838c6_47_0" hidden="1">[67]CA_star_star!#REF!</definedName>
    <definedName name="TRNR_292a19d3734142a0985c1e5b89cd952f_92_0" localSheetId="30" hidden="1">#REF!</definedName>
    <definedName name="TRNR_292a19d3734142a0985c1e5b89cd952f_92_0" hidden="1">#REF!</definedName>
    <definedName name="TRNR_2cfdf4ce2eba4e428a6c4e2557454bf9_527_87" localSheetId="30" hidden="1">#REF!</definedName>
    <definedName name="TRNR_2cfdf4ce2eba4e428a6c4e2557454bf9_527_87" hidden="1">#REF!</definedName>
    <definedName name="TRNR_414d6080aea54f43a9cc56735d824fb5_14_0" localSheetId="30" hidden="1">[67]CA_star_star!#REF!</definedName>
    <definedName name="TRNR_414d6080aea54f43a9cc56735d824fb5_14_0" hidden="1">[67]CA_star_star!#REF!</definedName>
    <definedName name="TRNR_43a85ac04e9f4fceaae5b298b8e28afa_172_0" localSheetId="30" hidden="1">#REF!</definedName>
    <definedName name="TRNR_43a85ac04e9f4fceaae5b298b8e28afa_172_0" hidden="1">#REF!</definedName>
    <definedName name="TRNR_47b658cc148d4671b99c724487d34f97_14_0" localSheetId="30" hidden="1">[67]CA_star_star!#REF!</definedName>
    <definedName name="TRNR_47b658cc148d4671b99c724487d34f97_14_0" hidden="1">[67]CA_star_star!#REF!</definedName>
    <definedName name="TRNR_4a5c53596ba14b53b1ead5a750e77258_57_0" localSheetId="30" hidden="1">[67]CA_star_star!#REF!</definedName>
    <definedName name="TRNR_4a5c53596ba14b53b1ead5a750e77258_57_0" hidden="1">[67]CA_star_star!#REF!</definedName>
    <definedName name="TRNR_50e54095113145d3805111e7b51fce6f_10_73" localSheetId="30" hidden="1">#REF!</definedName>
    <definedName name="TRNR_50e54095113145d3805111e7b51fce6f_10_73" hidden="1">#REF!</definedName>
    <definedName name="TRNR_51506c4bdd804cc590398787a25c4bb8_527_87" localSheetId="30" hidden="1">#REF!</definedName>
    <definedName name="TRNR_51506c4bdd804cc590398787a25c4bb8_527_87" hidden="1">#REF!</definedName>
    <definedName name="TRNR_5202f69fc76f4480a506273bd75e1719_2395_61" localSheetId="30" hidden="1">#REF!</definedName>
    <definedName name="TRNR_5202f69fc76f4480a506273bd75e1719_2395_61" hidden="1">#REF!</definedName>
    <definedName name="TRNR_58b0ab9cb84d437b8172b6c70c4e67d2_18535_59" localSheetId="30" hidden="1">#REF!</definedName>
    <definedName name="TRNR_58b0ab9cb84d437b8172b6c70c4e67d2_18535_59" hidden="1">#REF!</definedName>
    <definedName name="TRNR_5d221992b47f49c69113344b78eaa96d_75_59" localSheetId="30" hidden="1">#REF!</definedName>
    <definedName name="TRNR_5d221992b47f49c69113344b78eaa96d_75_59" hidden="1">#REF!</definedName>
    <definedName name="TRNR_63d438e7888d463f9bc0d9ab055e879c_21_0" localSheetId="30" hidden="1">#REF!</definedName>
    <definedName name="TRNR_63d438e7888d463f9bc0d9ab055e879c_21_0" hidden="1">#REF!</definedName>
    <definedName name="TRNR_6899dbc590554595a64c2153a84c5c1f_18435_59" localSheetId="30" hidden="1">#REF!</definedName>
    <definedName name="TRNR_6899dbc590554595a64c2153a84c5c1f_18435_59" hidden="1">#REF!</definedName>
    <definedName name="TRNR_6b5065104c5841ecb9e6f7edf7ae8a43_89_0" localSheetId="30" hidden="1">#REF!</definedName>
    <definedName name="TRNR_6b5065104c5841ecb9e6f7edf7ae8a43_89_0" hidden="1">#REF!</definedName>
    <definedName name="TRNR_6fa1cd25bb9142c5bd723ac8f316f085_30_73" localSheetId="30" hidden="1">#REF!</definedName>
    <definedName name="TRNR_6fa1cd25bb9142c5bd723ac8f316f085_30_73" hidden="1">#REF!</definedName>
    <definedName name="TRNR_749fbdc7db2c4e92b9df654b5c6b7d3c_29_1" localSheetId="30" hidden="1">#REF!</definedName>
    <definedName name="TRNR_749fbdc7db2c4e92b9df654b5c6b7d3c_29_1" hidden="1">#REF!</definedName>
    <definedName name="TRNR_74aacbb1498a4f8ea0b2c68d7e0c11eb_29_1" localSheetId="30" hidden="1">'[82]Figure A.1'!#REF!</definedName>
    <definedName name="TRNR_74aacbb1498a4f8ea0b2c68d7e0c11eb_29_1" hidden="1">'[82]Figure A.1'!#REF!</definedName>
    <definedName name="TRNR_8008595e1e724a2495ae3bc372af9e41_75_59" localSheetId="30" hidden="1">[83]Annual!#REF!</definedName>
    <definedName name="TRNR_8008595e1e724a2495ae3bc372af9e41_75_59" hidden="1">[83]Annual!#REF!</definedName>
    <definedName name="TRNR_848288df6d584679838718a836efb28d_14_0" localSheetId="30" hidden="1">[67]CA_star_star!#REF!</definedName>
    <definedName name="TRNR_848288df6d584679838718a836efb28d_14_0" hidden="1">[67]CA_star_star!#REF!</definedName>
    <definedName name="TRNR_84b1d52272c24e74b01686b97d71c243_47_0" localSheetId="30" hidden="1">[67]CA_star_star!#REF!</definedName>
    <definedName name="TRNR_84b1d52272c24e74b01686b97d71c243_47_0" hidden="1">[67]CA_star_star!#REF!</definedName>
    <definedName name="TRNR_960276ae62f043a2b7b172acbabf8d4c_25_15" localSheetId="30" hidden="1">#REF!</definedName>
    <definedName name="TRNR_960276ae62f043a2b7b172acbabf8d4c_25_15" hidden="1">#REF!</definedName>
    <definedName name="TRNR_97d8fa8a9ac44fc4b56c433f32e06b9b_57_0" localSheetId="30" hidden="1">[67]CA_star_star!#REF!</definedName>
    <definedName name="TRNR_97d8fa8a9ac44fc4b56c433f32e06b9b_57_0" hidden="1">[67]CA_star_star!#REF!</definedName>
    <definedName name="TRNR_9a169599cb2f4f038c42d45f9b03810b_288_59" localSheetId="30" hidden="1">#REF!</definedName>
    <definedName name="TRNR_9a169599cb2f4f038c42d45f9b03810b_288_59" hidden="1">#REF!</definedName>
    <definedName name="TRNR_ad92eddbcf27455bafb50a92f68785dc_527_87" localSheetId="30" hidden="1">#REF!</definedName>
    <definedName name="TRNR_ad92eddbcf27455bafb50a92f68785dc_527_87" hidden="1">#REF!</definedName>
    <definedName name="TRNR_bbb025bfda814067888efe159fe6b060_172_0" localSheetId="30" hidden="1">#REF!</definedName>
    <definedName name="TRNR_bbb025bfda814067888efe159fe6b060_172_0" hidden="1">#REF!</definedName>
    <definedName name="TRNR_bf9904c2324f4ffeb1c2aa2c14a79cc1_202_59" localSheetId="30" hidden="1">#REF!</definedName>
    <definedName name="TRNR_bf9904c2324f4ffeb1c2aa2c14a79cc1_202_59" hidden="1">#REF!</definedName>
    <definedName name="TRNR_bfbeba56cf2e41cb9c6e3ab539ad4156_172_3" localSheetId="30" hidden="1">#REF!</definedName>
    <definedName name="TRNR_bfbeba56cf2e41cb9c6e3ab539ad4156_172_3" hidden="1">#REF!</definedName>
    <definedName name="TRNR_ca899009fd1a4e7c8d3c1687430adb01_1_1" localSheetId="30" hidden="1">#REF!</definedName>
    <definedName name="TRNR_ca899009fd1a4e7c8d3c1687430adb01_1_1" hidden="1">#REF!</definedName>
    <definedName name="TRNR_d094dd91195f4dcbbbc34f844deac8ab_57_0" localSheetId="30" hidden="1">[67]CA_star_star!#REF!</definedName>
    <definedName name="TRNR_d094dd91195f4dcbbbc34f844deac8ab_57_0" hidden="1">[67]CA_star_star!#REF!</definedName>
    <definedName name="TRNR_d53a0f858f2843149102a2e320b2765c_1_59" localSheetId="30" hidden="1">#REF!</definedName>
    <definedName name="TRNR_d53a0f858f2843149102a2e320b2765c_1_59" hidden="1">#REF!</definedName>
    <definedName name="TRNR_eaf1228016b24007a1687376825746ad_172_0" localSheetId="30" hidden="1">#REF!</definedName>
    <definedName name="TRNR_eaf1228016b24007a1687376825746ad_172_0" hidden="1">#REF!</definedName>
    <definedName name="TRNR_ec1bf8b9fe864d30afec065aadbf96e8_89_0" localSheetId="30" hidden="1">#REF!</definedName>
    <definedName name="TRNR_ec1bf8b9fe864d30afec065aadbf96e8_89_0" hidden="1">#REF!</definedName>
    <definedName name="TRNR_f46a677fbd4f4c1bba053fd324485ec6_9_0" localSheetId="30" hidden="1">[67]CA_star_star!#REF!</definedName>
    <definedName name="TRNR_f46a677fbd4f4c1bba053fd324485ec6_9_0" hidden="1">[67]CA_star_star!#REF!</definedName>
    <definedName name="TRNR_f6ae9894de0742bbab59c73a2fb32af2_11_73" localSheetId="30" hidden="1">#REF!</definedName>
    <definedName name="TRNR_f6ae9894de0742bbab59c73a2fb32af2_11_73" hidden="1">#REF!</definedName>
    <definedName name="TRNR_f8203560b2564972b3387df397d60d52_60_2" localSheetId="30" hidden="1">#REF!</definedName>
    <definedName name="TRNR_f8203560b2564972b3387df397d60d52_60_2" hidden="1">#REF!</definedName>
    <definedName name="TRNR_f8584c9a877845dab2e4debff4c84105_6832_79" localSheetId="30" hidden="1">#REF!</definedName>
    <definedName name="TRNR_f8584c9a877845dab2e4debff4c84105_6832_79" hidden="1">#REF!</definedName>
    <definedName name="TRNR_fc209a7617734164b8e30858341d30a3_13055_6" hidden="1">'[84]Oil commodity'!$B$2</definedName>
    <definedName name="TROCATO43" localSheetId="30"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30"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30" hidden="1">{"Tab1",#N/A,FALSE,"P";"Tab2",#N/A,FALSE,"P"}</definedName>
    <definedName name="tt" hidden="1">{"Tab1",#N/A,FALSE,"P";"Tab2",#N/A,FALSE,"P"}</definedName>
    <definedName name="ttt" localSheetId="30" hidden="1">{"Tab1",#N/A,FALSE,"P";"Tab2",#N/A,FALSE,"P"}</definedName>
    <definedName name="ttt" hidden="1">{"Tab1",#N/A,FALSE,"P";"Tab2",#N/A,FALSE,"P"}</definedName>
    <definedName name="tttt" localSheetId="30" hidden="1">{"Tab1",#N/A,FALSE,"P";"Tab2",#N/A,FALSE,"P"}</definedName>
    <definedName name="tttt" hidden="1">{"Tab1",#N/A,FALSE,"P";"Tab2",#N/A,FALSE,"P"}</definedName>
    <definedName name="ttttt" hidden="1">[74]M!#REF!</definedName>
    <definedName name="ttttttttt" localSheetId="30" hidden="1">{"Minpmon",#N/A,FALSE,"Monthinput"}</definedName>
    <definedName name="ttttttttt" hidden="1">{"Minpmon",#N/A,FALSE,"Monthinput"}</definedName>
    <definedName name="ttyy" localSheetId="30" hidden="1">{"Riqfin97",#N/A,FALSE,"Tran";"Riqfinpro",#N/A,FALSE,"Tran"}</definedName>
    <definedName name="ttyy" hidden="1">{"Riqfin97",#N/A,FALSE,"Tran";"Riqfinpro",#N/A,FALSE,"Tran"}</definedName>
    <definedName name="twryrwe" hidden="1">[33]PRIVATE!#REF!</definedName>
    <definedName name="tyi" hidden="1">'[18]Dep fonct'!#REF!</definedName>
    <definedName name="tyui" localSheetId="30" hidden="1">{"Riqfin97",#N/A,FALSE,"Tran";"Riqfinpro",#N/A,FALSE,"Tran"}</definedName>
    <definedName name="tyui" hidden="1">{"Riqfin97",#N/A,FALSE,"Tran";"Riqfinpro",#N/A,FALSE,"Tran"}</definedName>
    <definedName name="tz" localSheetId="30" hidden="1">{#N/A,#N/A,FALSE,"MZ GRV";#N/A,#N/A,FALSE,"MZ ArV";#N/A,#N/A,FALSE,"MZ AnV";#N/A,#N/A,FALSE,"MZ KnV"}</definedName>
    <definedName name="tz" hidden="1">{#N/A,#N/A,FALSE,"MZ GRV";#N/A,#N/A,FALSE,"MZ ArV";#N/A,#N/A,FALSE,"MZ AnV";#N/A,#N/A,FALSE,"MZ KnV"}</definedName>
    <definedName name="uu" localSheetId="30" hidden="1">{"Riqfin97",#N/A,FALSE,"Tran";"Riqfinpro",#N/A,FALSE,"Tran"}</definedName>
    <definedName name="uu" hidden="1">{"Riqfin97",#N/A,FALSE,"Tran";"Riqfinpro",#N/A,FALSE,"Tran"}</definedName>
    <definedName name="uuu" localSheetId="30" hidden="1">{"Riqfin97",#N/A,FALSE,"Tran";"Riqfinpro",#N/A,FALSE,"Tran"}</definedName>
    <definedName name="uuu" hidden="1">{"Riqfin97",#N/A,FALSE,"Tran";"Riqfinpro",#N/A,FALSE,"Tran"}</definedName>
    <definedName name="uuuuuu" localSheetId="30" hidden="1">{"Riqfin97",#N/A,FALSE,"Tran";"Riqfinpro",#N/A,FALSE,"Tran"}</definedName>
    <definedName name="uuuuuu" hidden="1">{"Riqfin97",#N/A,FALSE,"Tran";"Riqfinpro",#N/A,FALSE,"Tran"}</definedName>
    <definedName name="v">'[75]TableA data'!#REF!</definedName>
    <definedName name="vv" localSheetId="30" hidden="1">{"Tab1",#N/A,FALSE,"P";"Tab2",#N/A,FALSE,"P"}</definedName>
    <definedName name="vv" hidden="1">{"Tab1",#N/A,FALSE,"P";"Tab2",#N/A,FALSE,"P"}</definedName>
    <definedName name="vvv" localSheetId="30" hidden="1">{"Tab1",#N/A,FALSE,"P";"Tab2",#N/A,FALSE,"P"}</definedName>
    <definedName name="vvv" hidden="1">{"Tab1",#N/A,FALSE,"P";"Tab2",#N/A,FALSE,"P"}</definedName>
    <definedName name="vvvv" localSheetId="30" hidden="1">{"Minpmon",#N/A,FALSE,"Monthinput"}</definedName>
    <definedName name="vvvv" hidden="1">{"Minpmon",#N/A,FALSE,"Monthinput"}</definedName>
    <definedName name="w">'[81]Data 1990'!#REF!</definedName>
    <definedName name="wer" localSheetId="30" hidden="1">{"Riqfin97",#N/A,FALSE,"Tran";"Riqfinpro",#N/A,FALSE,"Tran"}</definedName>
    <definedName name="wer" hidden="1">{"Riqfin97",#N/A,FALSE,"Tran";"Riqfinpro",#N/A,FALSE,"Tran"}</definedName>
    <definedName name="what" localSheetId="30"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30" hidden="1">{"'Basic'!$A$1:$F$96"}</definedName>
    <definedName name="wht?" hidden="1">{"'Basic'!$A$1:$F$96"}</definedName>
    <definedName name="wrn.97REDBOP." localSheetId="30" hidden="1">{"TRADE_COMP",#N/A,FALSE,"TAB23APP";"BOP",#N/A,FALSE,"TAB6";"DOT",#N/A,FALSE,"TAB24APP";"EXTDEBT",#N/A,FALSE,"TAB25APP"}</definedName>
    <definedName name="wrn.97REDBOP." hidden="1">{"TRADE_COMP",#N/A,FALSE,"TAB23APP";"BOP",#N/A,FALSE,"TAB6";"DOT",#N/A,FALSE,"TAB24APP";"EXTDEBT",#N/A,FALSE,"TAB25APP"}</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30"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30"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30" hidden="1">{"annual-cbr",#N/A,FALSE,"CENTBANK";"annual(banks)",#N/A,FALSE,"COMBANKS"}</definedName>
    <definedName name="wrn.annual." hidden="1">{"annual-cbr",#N/A,FALSE,"CENTBANK";"annual(banks)",#N/A,FALSE,"COMBANKS"}</definedName>
    <definedName name="wrn.ANNUAL_TABLES_01." localSheetId="30"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30"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30"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30" hidden="1">{"3",#N/A,FALSE,"BASE MONETARIA";"4",#N/A,FALSE,"BASE MONETARIA"}</definedName>
    <definedName name="wrn.BMA." hidden="1">{"3",#N/A,FALSE,"BASE MONETARIA";"4",#N/A,FALSE,"BASE MONETARIA"}</definedName>
    <definedName name="wrn.BOP_MIDTERM." localSheetId="30" hidden="1">{"BOP_TAB",#N/A,FALSE,"N";"MIDTERM_TAB",#N/A,FALSE,"O"}</definedName>
    <definedName name="wrn.BOP_MIDTERM." hidden="1">{"BOP_TAB",#N/A,FALSE,"N";"MIDTERM_TAB",#N/A,FALSE,"O"}</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3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30"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3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30" hidden="1">{"Main Economic Indicators",#N/A,FALSE,"C"}</definedName>
    <definedName name="wrn.Main._.Economic._.Indicators." hidden="1">{"Main Economic Indicators",#N/A,FALSE,"C"}</definedName>
    <definedName name="wrn.MDABOP." localSheetId="3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30" hidden="1">{#N/A,#N/A,FALSE,"MZ GRV";#N/A,#N/A,FALSE,"MZ ArV";#N/A,#N/A,FALSE,"MZ AnV";#N/A,#N/A,FALSE,"MZ KnV"}</definedName>
    <definedName name="wrn.Mikrozensus." hidden="1">{#N/A,#N/A,FALSE,"MZ GRV";#N/A,#N/A,FALSE,"MZ ArV";#N/A,#N/A,FALSE,"MZ AnV";#N/A,#N/A,FALSE,"MZ KnV"}</definedName>
    <definedName name="wrn.MONA." localSheetId="30" hidden="1">{"MONA",#N/A,FALSE,"S"}</definedName>
    <definedName name="wrn.MONA." hidden="1">{"MONA",#N/A,FALSE,"S"}</definedName>
    <definedName name="wrn.Monthsheet." localSheetId="30" hidden="1">{"Minpmon",#N/A,FALSE,"Monthinput"}</definedName>
    <definedName name="wrn.Monthsheet." hidden="1">{"Minpmon",#N/A,FALSE,"Monthinput"}</definedName>
    <definedName name="wrn.original." localSheetId="30" hidden="1">{"Original",#N/A,FALSE,"CENTBANK";"Original",#N/A,FALSE,"COMBANKS"}</definedName>
    <definedName name="wrn.original." hidden="1">{"Original",#N/A,FALSE,"CENTBANK";"Original",#N/A,FALSE,"COMBANKS"}</definedName>
    <definedName name="wrn.Output._.tables." localSheetId="30" hidden="1">{#N/A,#N/A,FALSE,"I";#N/A,#N/A,FALSE,"J";#N/A,#N/A,FALSE,"K";#N/A,#N/A,FALSE,"L";#N/A,#N/A,FALSE,"M";#N/A,#N/A,FALSE,"N";#N/A,#N/A,FALSE,"O"}</definedName>
    <definedName name="wrn.Output._.tables." hidden="1">{#N/A,#N/A,FALSE,"I";#N/A,#N/A,FALSE,"J";#N/A,#N/A,FALSE,"K";#N/A,#N/A,FALSE,"L";#N/A,#N/A,FALSE,"M";#N/A,#N/A,FALSE,"N";#N/A,#N/A,FALSE,"O"}</definedName>
    <definedName name="wrn.OUTTURN_TABLES_00." localSheetId="30"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30"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30" hidden="1">{"1",#N/A,FALSE,"Pasivos Mon";"2",#N/A,FALSE,"Pasivos Mon"}</definedName>
    <definedName name="wrn.PASMON." hidden="1">{"1",#N/A,FALSE,"Pasivos Mon";"2",#N/A,FALSE,"Pasivos Mon"}</definedName>
    <definedName name="wrn.Per._.cri." localSheetId="30" hidden="1">{#N/A,#N/A,FALSE,"Per Cri"}</definedName>
    <definedName name="wrn.Per._.cri." hidden="1">{#N/A,#N/A,FALSE,"Per Cri"}</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30" hidden="1">{"Tab1",#N/A,FALSE,"P";"Tab2",#N/A,FALSE,"P"}</definedName>
    <definedName name="wrn.Program." hidden="1">{"Tab1",#N/A,FALSE,"P";"Tab2",#N/A,FALSE,"P"}</definedName>
    <definedName name="wrn.QUARTERLY_TABLES_00." localSheetId="30"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30" hidden="1">{"CBA",#N/A,FALSE,"TAB4";"MS",#N/A,FALSE,"TAB5";"BANKLOANS",#N/A,FALSE,"TAB21APP ";"INTEREST",#N/A,FALSE,"TAB22APP"}</definedName>
    <definedName name="wrn.RED97MON." hidden="1">{"CBA",#N/A,FALSE,"TAB4";"MS",#N/A,FALSE,"TAB5";"BANKLOANS",#N/A,FALSE,"TAB21APP ";"INTEREST",#N/A,FALSE,"TAB22APP"}</definedName>
    <definedName name="wrn.Riqfin." localSheetId="30" hidden="1">{"Riqfin97",#N/A,FALSE,"Tran";"Riqfinpro",#N/A,FALSE,"Tran"}</definedName>
    <definedName name="wrn.Riqfin." hidden="1">{"Riqfin97",#N/A,FALSE,"Tran";"Riqfinpro",#N/A,FALSE,"Tran"}</definedName>
    <definedName name="wrn.RViZ96." localSheetId="30"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30" hidden="1">{#N/A,#N/A,FALSE,"Sel Ind"}</definedName>
    <definedName name="wrn.Sel._.Ind." hidden="1">{#N/A,#N/A,FALSE,"Sel Ind"}</definedName>
    <definedName name="wrn.SET_OF_TABLES." localSheetId="30"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30" hidden="1">{"SR_tbs",#N/A,FALSE,"MGSSEI";"SR_tbs",#N/A,FALSE,"MGSBOX";"SR_tbs",#N/A,FALSE,"MGSOCIND"}</definedName>
    <definedName name="wrn.STAFF_REPORT_TABLES." hidden="1">{"SR_tbs",#N/A,FALSE,"MGSSEI";"SR_tbs",#N/A,FALSE,"MGSBOX";"SR_tbs",#N/A,FALSE,"MGSOCIND"}</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30"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30" hidden="1">{"Page1",#N/A,FALSE,"ARA M&amp;F&amp;T";"Page2",#N/A,FALSE,"ARA M&amp;F&amp;T";"Page3",#N/A,FALSE,"ARA M&amp;F&amp;T"}</definedName>
    <definedName name="wrn.TabARA." hidden="1">{"Page1",#N/A,FALSE,"ARA M&amp;F&amp;T";"Page2",#N/A,FALSE,"ARA M&amp;F&amp;T";"Page3",#N/A,FALSE,"ARA M&amp;F&amp;T"}</definedName>
    <definedName name="wrn.Tabellen." localSheetId="30"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30" hidden="1">{#N/A,#N/A,FALSE,"Tb 1 Mc Flows"}</definedName>
    <definedName name="wrn.Tb._.1._.Mc._.Flows." hidden="1">{#N/A,#N/A,FALSE,"Tb 1 Mc Flows"}</definedName>
    <definedName name="wrn.Tb._.2._.NFPS." localSheetId="30" hidden="1">{#N/A,#N/A,FALSE,"Tb 2 NFPS"}</definedName>
    <definedName name="wrn.Tb._.2._.NFPS." hidden="1">{#N/A,#N/A,FALSE,"Tb 2 NFPS"}</definedName>
    <definedName name="wrn.Tb._.3._.C._.Gov." localSheetId="30" hidden="1">{#N/A,#N/A,FALSE,"tb 3 C Gov"}</definedName>
    <definedName name="wrn.Tb._.3._.C._.Gov." hidden="1">{#N/A,#N/A,FALSE,"tb 3 C Gov"}</definedName>
    <definedName name="wrn.Tb._.4._.MT._.Fiscal." localSheetId="30" hidden="1">{#N/A,#N/A,FALSE,"Tb 4 MT Fiscal"}</definedName>
    <definedName name="wrn.Tb._.4._.MT._.Fiscal." hidden="1">{#N/A,#N/A,FALSE,"Tb 4 MT Fiscal"}</definedName>
    <definedName name="wrn.Trade._.Output._.All." localSheetId="3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30" hidden="1">{"WEO",#N/A,FALSE,"Data";"PRI",#N/A,FALSE,"Data";"QUA",#N/A,FALSE,"Data"}</definedName>
    <definedName name="wrn.Trade._.Table._.Core." hidden="1">{"WEO",#N/A,FALSE,"Data";"PRI",#N/A,FALSE,"Data";"QUA",#N/A,FALSE,"Data"}</definedName>
    <definedName name="wrn.WEO." localSheetId="30" hidden="1">{"WEO",#N/A,FALSE,"T"}</definedName>
    <definedName name="wrn.WEO." hidden="1">{"WEO",#N/A,FALSE,"T"}</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[74]M!#REF!</definedName>
    <definedName name="www" localSheetId="30" hidden="1">{"Riqfin97",#N/A,FALSE,"Tran";"Riqfinpro",#N/A,FALSE,"Tran"}</definedName>
    <definedName name="www" hidden="1">{"Riqfin97",#N/A,FALSE,"Tran";"Riqfinpro",#N/A,FALSE,"Tran"}</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[85]M!#REF!</definedName>
    <definedName name="wwwww" localSheetId="30" hidden="1">{"Minpmon",#N/A,FALSE,"Monthinput"}</definedName>
    <definedName name="wwwww" hidden="1">{"Minpmon",#N/A,FALSE,"Monthinput"}</definedName>
    <definedName name="wwwwwww" localSheetId="30" hidden="1">{"Riqfin97",#N/A,FALSE,"Tran";"Riqfinpro",#N/A,FALSE,"Tran"}</definedName>
    <definedName name="wwwwwww" hidden="1">{"Riqfin97",#N/A,FALSE,"Tran";"Riqfinpro",#N/A,FALSE,"Tran"}</definedName>
    <definedName name="xx" localSheetId="30" hidden="1">{"Riqfin97",#N/A,FALSE,"Tran";"Riqfinpro",#N/A,FALSE,"Tran"}</definedName>
    <definedName name="xx" hidden="1">{"Riqfin97",#N/A,FALSE,"Tran";"Riqfinpro",#N/A,FALSE,"Tran"}</definedName>
    <definedName name="xxx" hidden="1">[86]E!#REF!</definedName>
    <definedName name="xxxx" localSheetId="30" hidden="1">{"Riqfin97",#N/A,FALSE,"Tran";"Riqfinpro",#N/A,FALSE,"Tran"}</definedName>
    <definedName name="xxxx" hidden="1">{"Riqfin97",#N/A,FALSE,"Tran";"Riqfinpro",#N/A,FALSE,"Tran"}</definedName>
    <definedName name="yh" localSheetId="30" hidden="1">{"Riqfin97",#N/A,FALSE,"Tran";"Riqfinpro",#N/A,FALSE,"Tran"}</definedName>
    <definedName name="yh" hidden="1">{"Riqfin97",#N/A,FALSE,"Tran";"Riqfinpro",#N/A,FALSE,"Tran"}</definedName>
    <definedName name="yidjhlkfdj" localSheetId="30"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30" hidden="1">{"Riqfin97",#N/A,FALSE,"Tran";"Riqfinpro",#N/A,FALSE,"Tran"}</definedName>
    <definedName name="yiop" hidden="1">{"Riqfin97",#N/A,FALSE,"Tran";"Riqfinpro",#N/A,FALSE,"Tran"}</definedName>
    <definedName name="ytyesdgsdg">[79]RawData!$2:$3</definedName>
    <definedName name="yu" localSheetId="30" hidden="1">{"Tab1",#N/A,FALSE,"P";"Tab2",#N/A,FALSE,"P"}</definedName>
    <definedName name="yu" hidden="1">{"Tab1",#N/A,FALSE,"P";"Tab2",#N/A,FALSE,"P"}</definedName>
    <definedName name="yy" localSheetId="30" hidden="1">{"Tab1",#N/A,FALSE,"P";"Tab2",#N/A,FALSE,"P"}</definedName>
    <definedName name="yy" hidden="1">{"Tab1",#N/A,FALSE,"P";"Tab2",#N/A,FALSE,"P"}</definedName>
    <definedName name="yyuu" localSheetId="30" hidden="1">{"Riqfin97",#N/A,FALSE,"Tran";"Riqfinpro",#N/A,FALSE,"Tran"}</definedName>
    <definedName name="yyuu" hidden="1">{"Riqfin97",#N/A,FALSE,"Tran";"Riqfinpro",#N/A,FALSE,"Tran"}</definedName>
    <definedName name="yyy" localSheetId="30" hidden="1">{"Tab1",#N/A,FALSE,"P";"Tab2",#N/A,FALSE,"P"}</definedName>
    <definedName name="yyy" hidden="1">{"Tab1",#N/A,FALSE,"P";"Tab2",#N/A,FALSE,"P"}</definedName>
    <definedName name="yyyy" localSheetId="30" hidden="1">{"Riqfin97",#N/A,FALSE,"Tran";"Riqfinpro",#N/A,FALSE,"Tran"}</definedName>
    <definedName name="yyyy" hidden="1">{"Riqfin97",#N/A,FALSE,"Tran";"Riqfinpro",#N/A,FALSE,"Tran"}</definedName>
    <definedName name="yyyyyy" localSheetId="30" hidden="1">{"Minpmon",#N/A,FALSE,"Monthinput"}</definedName>
    <definedName name="yyyyyy" hidden="1">{"Minpmon",#N/A,FALSE,"Monthinput"}</definedName>
    <definedName name="Z_00C67BFA_FEDD_11D1_98B3_00C04FC96ABD_.wvu.Rows" hidden="1">[62]BOP!$A$36:$IV$36,[62]BOP!$A$44:$IV$44,[62]BOP!$A$59:$IV$59,[62]BOP!#REF!,[62]BOP!#REF!,[62]BOP!$A$81:$IV$88</definedName>
    <definedName name="Z_00C67BFB_FEDD_11D1_98B3_00C04FC96ABD_.wvu.Rows" hidden="1">[62]BOP!$A$36:$IV$36,[62]BOP!$A$44:$IV$44,[62]BOP!$A$59:$IV$59,[62]BOP!#REF!,[62]BOP!#REF!,[62]BOP!$A$81:$IV$88</definedName>
    <definedName name="Z_00C67BFC_FEDD_11D1_98B3_00C04FC96ABD_.wvu.Rows" hidden="1">[62]BOP!$A$36:$IV$36,[62]BOP!$A$44:$IV$44,[62]BOP!$A$59:$IV$59,[62]BOP!#REF!,[62]BOP!#REF!,[62]BOP!$A$81:$IV$88</definedName>
    <definedName name="Z_00C67BFD_FEDD_11D1_98B3_00C04FC96ABD_.wvu.Rows" hidden="1">[62]BOP!$A$36:$IV$36,[62]BOP!$A$44:$IV$44,[62]BOP!$A$59:$IV$59,[62]BOP!#REF!,[62]BOP!#REF!,[62]BOP!$A$81:$IV$88</definedName>
    <definedName name="Z_00C67BFE_FEDD_11D1_98B3_00C04FC96ABD_.wvu.Rows" hidden="1">[62]BOP!$A$36:$IV$36,[62]BOP!$A$44:$IV$44,[62]BOP!$A$59:$IV$59,[62]BOP!#REF!,[62]BOP!#REF!,[62]BOP!$A$79:$IV$79,[62]BOP!$A$81:$IV$88,[62]BOP!#REF!</definedName>
    <definedName name="Z_00C67BFF_FEDD_11D1_98B3_00C04FC96ABD_.wvu.Rows" hidden="1">[62]BOP!$A$36:$IV$36,[62]BOP!$A$44:$IV$44,[62]BOP!$A$59:$IV$59,[62]BOP!#REF!,[62]BOP!#REF!,[62]BOP!$A$79:$IV$79,[62]BOP!$A$81:$IV$88</definedName>
    <definedName name="Z_00C67C00_FEDD_11D1_98B3_00C04FC96ABD_.wvu.Rows" hidden="1">[62]BOP!$A$36:$IV$36,[62]BOP!$A$44:$IV$44,[62]BOP!$A$59:$IV$59,[62]BOP!#REF!,[62]BOP!#REF!,[62]BOP!$A$79:$IV$79,[62]BOP!#REF!</definedName>
    <definedName name="Z_00C67C01_FEDD_11D1_98B3_00C04FC96ABD_.wvu.Rows" hidden="1">[62]BOP!$A$36:$IV$36,[62]BOP!$A$44:$IV$44,[62]BOP!$A$59:$IV$59,[62]BOP!#REF!,[62]BOP!#REF!,[62]BOP!$A$79:$IV$79,[62]BOP!$A$81:$IV$88,[62]BOP!#REF!</definedName>
    <definedName name="Z_00C67C02_FEDD_11D1_98B3_00C04FC96ABD_.wvu.Rows" hidden="1">[62]BOP!$A$36:$IV$36,[62]BOP!$A$44:$IV$44,[62]BOP!$A$59:$IV$59,[62]BOP!#REF!,[62]BOP!#REF!,[62]BOP!$A$79:$IV$79,[62]BOP!$A$81:$IV$88,[62]BOP!#REF!</definedName>
    <definedName name="Z_00C67C03_FEDD_11D1_98B3_00C04FC96ABD_.wvu.Rows" hidden="1">[62]BOP!$A$36:$IV$36,[62]BOP!$A$44:$IV$44,[62]BOP!$A$59:$IV$59,[62]BOP!#REF!,[62]BOP!#REF!,[62]BOP!$A$79:$IV$79,[62]BOP!$A$81:$IV$88,[62]BOP!#REF!</definedName>
    <definedName name="Z_00C67C05_FEDD_11D1_98B3_00C04FC96ABD_.wvu.Rows" localSheetId="30" hidden="1">[62]BOP!$A$36:$IV$36,[62]BOP!$A$44:$IV$44,[62]BOP!$A$59:$IV$59,[62]BOP!#REF!,[62]BOP!#REF!,[62]BOP!$A$79:$IV$79,[62]BOP!$A$81:$IV$88,[62]BOP!#REF!,[62]BOP!#REF!</definedName>
    <definedName name="Z_00C67C05_FEDD_11D1_98B3_00C04FC96ABD_.wvu.Rows" hidden="1">[62]BOP!$A$36:$IV$36,[62]BOP!$A$44:$IV$44,[62]BOP!$A$59:$IV$59,[62]BOP!#REF!,[62]BOP!#REF!,[62]BOP!$A$79:$IV$79,[62]BOP!$A$81:$IV$88,[62]BOP!#REF!,[62]BOP!#REF!</definedName>
    <definedName name="Z_00C67C06_FEDD_11D1_98B3_00C04FC96ABD_.wvu.Rows" localSheetId="30" hidden="1">[62]BOP!$A$36:$IV$36,[62]BOP!$A$44:$IV$44,[62]BOP!$A$59:$IV$59,[62]BOP!#REF!,[62]BOP!#REF!,[62]BOP!$A$79:$IV$79,[62]BOP!$A$81:$IV$88,[62]BOP!#REF!,[62]BOP!#REF!</definedName>
    <definedName name="Z_00C67C06_FEDD_11D1_98B3_00C04FC96ABD_.wvu.Rows" hidden="1">[62]BOP!$A$36:$IV$36,[62]BOP!$A$44:$IV$44,[62]BOP!$A$59:$IV$59,[62]BOP!#REF!,[62]BOP!#REF!,[62]BOP!$A$79:$IV$79,[62]BOP!$A$81:$IV$88,[62]BOP!#REF!,[62]BOP!#REF!</definedName>
    <definedName name="Z_00C67C07_FEDD_11D1_98B3_00C04FC96ABD_.wvu.Rows" hidden="1">[62]BOP!$A$36:$IV$36,[62]BOP!$A$44:$IV$44,[62]BOP!$A$59:$IV$59,[62]BOP!#REF!,[62]BOP!#REF!,[62]BOP!$A$79:$IV$79</definedName>
    <definedName name="Z_041FA3A7_30CF_11D1_A8EA_00A02466B35E_.wvu.Cols" hidden="1">[64]Rev!$B$1:$B$65536,[64]Rev!$C$1:$D$65536,[64]Rev!$AB$1:$AB$65536,[64]Rev!$L$1:$Q$65536</definedName>
    <definedName name="Z_041FA3A7_30CF_11D1_A8EA_00A02466B35E_.wvu.Rows" hidden="1">[64]Rev!$A$23:$IV$26,[64]Rev!$A$37:$IV$38</definedName>
    <definedName name="Z_112039D0_FF0B_11D1_98B3_00C04FC96ABD_.wvu.Rows" hidden="1">[62]BOP!$A$36:$IV$36,[62]BOP!$A$44:$IV$44,[62]BOP!$A$59:$IV$59,[62]BOP!#REF!,[62]BOP!#REF!,[62]BOP!$A$81:$IV$88</definedName>
    <definedName name="Z_112039D1_FF0B_11D1_98B3_00C04FC96ABD_.wvu.Rows" hidden="1">[62]BOP!$A$36:$IV$36,[62]BOP!$A$44:$IV$44,[62]BOP!$A$59:$IV$59,[62]BOP!#REF!,[62]BOP!#REF!,[62]BOP!$A$81:$IV$88</definedName>
    <definedName name="Z_112039D2_FF0B_11D1_98B3_00C04FC96ABD_.wvu.Rows" hidden="1">[62]BOP!$A$36:$IV$36,[62]BOP!$A$44:$IV$44,[62]BOP!$A$59:$IV$59,[62]BOP!#REF!,[62]BOP!#REF!,[62]BOP!$A$81:$IV$88</definedName>
    <definedName name="Z_112039D3_FF0B_11D1_98B3_00C04FC96ABD_.wvu.Rows" hidden="1">[62]BOP!$A$36:$IV$36,[62]BOP!$A$44:$IV$44,[62]BOP!$A$59:$IV$59,[62]BOP!#REF!,[62]BOP!#REF!,[62]BOP!$A$81:$IV$88</definedName>
    <definedName name="Z_112039D4_FF0B_11D1_98B3_00C04FC96ABD_.wvu.Rows" hidden="1">[62]BOP!$A$36:$IV$36,[62]BOP!$A$44:$IV$44,[62]BOP!$A$59:$IV$59,[62]BOP!#REF!,[62]BOP!#REF!,[62]BOP!$A$79:$IV$79,[62]BOP!$A$81:$IV$88,[62]BOP!#REF!</definedName>
    <definedName name="Z_112039D5_FF0B_11D1_98B3_00C04FC96ABD_.wvu.Rows" hidden="1">[62]BOP!$A$36:$IV$36,[62]BOP!$A$44:$IV$44,[62]BOP!$A$59:$IV$59,[62]BOP!#REF!,[62]BOP!#REF!,[62]BOP!$A$79:$IV$79,[62]BOP!$A$81:$IV$88</definedName>
    <definedName name="Z_112039D6_FF0B_11D1_98B3_00C04FC96ABD_.wvu.Rows" hidden="1">[62]BOP!$A$36:$IV$36,[62]BOP!$A$44:$IV$44,[62]BOP!$A$59:$IV$59,[62]BOP!#REF!,[62]BOP!#REF!,[62]BOP!$A$79:$IV$79,[62]BOP!#REF!</definedName>
    <definedName name="Z_112039D7_FF0B_11D1_98B3_00C04FC96ABD_.wvu.Rows" hidden="1">[62]BOP!$A$36:$IV$36,[62]BOP!$A$44:$IV$44,[62]BOP!$A$59:$IV$59,[62]BOP!#REF!,[62]BOP!#REF!,[62]BOP!$A$79:$IV$79,[62]BOP!$A$81:$IV$88,[62]BOP!#REF!</definedName>
    <definedName name="Z_112039D8_FF0B_11D1_98B3_00C04FC96ABD_.wvu.Rows" hidden="1">[62]BOP!$A$36:$IV$36,[62]BOP!$A$44:$IV$44,[62]BOP!$A$59:$IV$59,[62]BOP!#REF!,[62]BOP!#REF!,[62]BOP!$A$79:$IV$79,[62]BOP!$A$81:$IV$88,[62]BOP!#REF!</definedName>
    <definedName name="Z_112039D9_FF0B_11D1_98B3_00C04FC96ABD_.wvu.Rows" hidden="1">[62]BOP!$A$36:$IV$36,[62]BOP!$A$44:$IV$44,[62]BOP!$A$59:$IV$59,[62]BOP!#REF!,[62]BOP!#REF!,[62]BOP!$A$79:$IV$79,[62]BOP!$A$81:$IV$88,[62]BOP!#REF!</definedName>
    <definedName name="Z_112039DB_FF0B_11D1_98B3_00C04FC96ABD_.wvu.Rows" localSheetId="30" hidden="1">[62]BOP!$A$36:$IV$36,[62]BOP!$A$44:$IV$44,[62]BOP!$A$59:$IV$59,[62]BOP!#REF!,[62]BOP!#REF!,[62]BOP!$A$79:$IV$79,[62]BOP!$A$81:$IV$88,[62]BOP!#REF!,[62]BOP!#REF!</definedName>
    <definedName name="Z_112039DB_FF0B_11D1_98B3_00C04FC96ABD_.wvu.Rows" hidden="1">[62]BOP!$A$36:$IV$36,[62]BOP!$A$44:$IV$44,[62]BOP!$A$59:$IV$59,[62]BOP!#REF!,[62]BOP!#REF!,[62]BOP!$A$79:$IV$79,[62]BOP!$A$81:$IV$88,[62]BOP!#REF!,[62]BOP!#REF!</definedName>
    <definedName name="Z_112039DC_FF0B_11D1_98B3_00C04FC96ABD_.wvu.Rows" localSheetId="30" hidden="1">[62]BOP!$A$36:$IV$36,[62]BOP!$A$44:$IV$44,[62]BOP!$A$59:$IV$59,[62]BOP!#REF!,[62]BOP!#REF!,[62]BOP!$A$79:$IV$79,[62]BOP!$A$81:$IV$88,[62]BOP!#REF!,[62]BOP!#REF!</definedName>
    <definedName name="Z_112039DC_FF0B_11D1_98B3_00C04FC96ABD_.wvu.Rows" hidden="1">[62]BOP!$A$36:$IV$36,[62]BOP!$A$44:$IV$44,[62]BOP!$A$59:$IV$59,[62]BOP!#REF!,[62]BOP!#REF!,[62]BOP!$A$79:$IV$79,[62]BOP!$A$81:$IV$88,[62]BOP!#REF!,[62]BOP!#REF!</definedName>
    <definedName name="Z_112039DD_FF0B_11D1_98B3_00C04FC96ABD_.wvu.Rows" hidden="1">[62]BOP!$A$36:$IV$36,[62]BOP!$A$44:$IV$44,[62]BOP!$A$59:$IV$59,[62]BOP!#REF!,[62]BOP!#REF!,[62]BOP!$A$79:$IV$79</definedName>
    <definedName name="Z_112B8339_2081_11D2_BFD2_00A02466506E_.wvu.PrintTitles" hidden="1">[87]SUMMARY!$B$1:$D$65536,[87]SUMMARY!$A$3:$IV$5</definedName>
    <definedName name="Z_112B833B_2081_11D2_BFD2_00A02466506E_.wvu.PrintTitles" hidden="1">[87]SUMMARY!$B$1:$D$65536,[87]SUMMARY!$A$3:$IV$5</definedName>
    <definedName name="Z_1A87067C_7102_4E77_BC8D_D9D9112AA17F_.wvu.Cols" localSheetId="30" hidden="1">#REF!</definedName>
    <definedName name="Z_1A87067C_7102_4E77_BC8D_D9D9112AA17F_.wvu.Cols" hidden="1">#REF!</definedName>
    <definedName name="Z_1A87067C_7102_4E77_BC8D_D9D9112AA17F_.wvu.PrintArea" localSheetId="30" hidden="1">#REF!</definedName>
    <definedName name="Z_1A87067C_7102_4E77_BC8D_D9D9112AA17F_.wvu.PrintArea" hidden="1">#REF!</definedName>
    <definedName name="Z_1A87067C_7102_4E77_BC8D_D9D9112AA17F_.wvu.PrintTitles" localSheetId="30" hidden="1">#REF!</definedName>
    <definedName name="Z_1A87067C_7102_4E77_BC8D_D9D9112AA17F_.wvu.PrintTitles" hidden="1">#REF!</definedName>
    <definedName name="Z_1A87067C_7102_4E77_BC8D_D9D9112AA17F_.wvu.Rows" localSheetId="30" hidden="1">#REF!</definedName>
    <definedName name="Z_1A87067C_7102_4E77_BC8D_D9D9112AA17F_.wvu.Rows" hidden="1">#REF!</definedName>
    <definedName name="Z_1A8C061B_2301_11D3_BFD1_000039E37209_.wvu.Cols" hidden="1">'[88]IDA-tab7'!$K$1:$T$65536,'[88]IDA-tab7'!$V$1:$AE$65536,'[88]IDA-tab7'!$AG$1:$AP$65536</definedName>
    <definedName name="Z_1A8C061B_2301_11D3_BFD1_000039E37209_.wvu.Rows" hidden="1">'[88]IDA-tab7'!$A$10:$IV$11,'[88]IDA-tab7'!$A$14:$IV$14,'[88]IDA-tab7'!$A$18:$IV$18</definedName>
    <definedName name="Z_1A8C061C_2301_11D3_BFD1_000039E37209_.wvu.Cols" hidden="1">'[88]IDA-tab7'!$K$1:$T$65536,'[88]IDA-tab7'!$V$1:$AE$65536,'[88]IDA-tab7'!$AG$1:$AP$65536</definedName>
    <definedName name="Z_1A8C061C_2301_11D3_BFD1_000039E37209_.wvu.Rows" hidden="1">'[88]IDA-tab7'!$A$10:$IV$11,'[88]IDA-tab7'!$A$14:$IV$14,'[88]IDA-tab7'!$A$18:$IV$18</definedName>
    <definedName name="Z_1A8C061E_2301_11D3_BFD1_000039E37209_.wvu.Cols" hidden="1">'[88]IDA-tab7'!$K$1:$T$65536,'[88]IDA-tab7'!$V$1:$AE$65536,'[88]IDA-tab7'!$AG$1:$AP$65536</definedName>
    <definedName name="Z_1A8C061E_2301_11D3_BFD1_000039E37209_.wvu.Rows" hidden="1">'[88]IDA-tab7'!$A$10:$IV$11,'[88]IDA-tab7'!$A$14:$IV$14,'[88]IDA-tab7'!$A$18:$IV$18</definedName>
    <definedName name="Z_1A8C061F_2301_11D3_BFD1_000039E37209_.wvu.Cols" hidden="1">'[88]IDA-tab7'!$K$1:$T$65536,'[88]IDA-tab7'!$V$1:$AE$65536,'[88]IDA-tab7'!$AG$1:$AP$65536</definedName>
    <definedName name="Z_1A8C061F_2301_11D3_BFD1_000039E37209_.wvu.Rows" hidden="1">'[88]IDA-tab7'!$A$10:$IV$11,'[88]IDA-tab7'!$A$14:$IV$14,'[88]IDA-tab7'!$A$18:$IV$18</definedName>
    <definedName name="Z_1F4C2007_FFA7_11D1_98B6_00C04FC96ABD_.wvu.Rows" hidden="1">[62]BOP!$A$36:$IV$36,[62]BOP!$A$44:$IV$44,[62]BOP!$A$59:$IV$59,[62]BOP!#REF!,[62]BOP!#REF!,[62]BOP!$A$81:$IV$88</definedName>
    <definedName name="Z_1F4C2008_FFA7_11D1_98B6_00C04FC96ABD_.wvu.Rows" hidden="1">[62]BOP!$A$36:$IV$36,[62]BOP!$A$44:$IV$44,[62]BOP!$A$59:$IV$59,[62]BOP!#REF!,[62]BOP!#REF!,[62]BOP!$A$81:$IV$88</definedName>
    <definedName name="Z_1F4C2009_FFA7_11D1_98B6_00C04FC96ABD_.wvu.Rows" hidden="1">[62]BOP!$A$36:$IV$36,[62]BOP!$A$44:$IV$44,[62]BOP!$A$59:$IV$59,[62]BOP!#REF!,[62]BOP!#REF!,[62]BOP!$A$81:$IV$88</definedName>
    <definedName name="Z_1F4C200A_FFA7_11D1_98B6_00C04FC96ABD_.wvu.Rows" hidden="1">[62]BOP!$A$36:$IV$36,[62]BOP!$A$44:$IV$44,[62]BOP!$A$59:$IV$59,[62]BOP!#REF!,[62]BOP!#REF!,[62]BOP!$A$81:$IV$88</definedName>
    <definedName name="Z_1F4C200B_FFA7_11D1_98B6_00C04FC96ABD_.wvu.Rows" hidden="1">[62]BOP!$A$36:$IV$36,[62]BOP!$A$44:$IV$44,[62]BOP!$A$59:$IV$59,[62]BOP!#REF!,[62]BOP!#REF!,[62]BOP!$A$79:$IV$79,[62]BOP!$A$81:$IV$88,[62]BOP!#REF!</definedName>
    <definedName name="Z_1F4C200C_FFA7_11D1_98B6_00C04FC96ABD_.wvu.Rows" hidden="1">[62]BOP!$A$36:$IV$36,[62]BOP!$A$44:$IV$44,[62]BOP!$A$59:$IV$59,[62]BOP!#REF!,[62]BOP!#REF!,[62]BOP!$A$79:$IV$79,[62]BOP!$A$81:$IV$88</definedName>
    <definedName name="Z_1F4C200D_FFA7_11D1_98B6_00C04FC96ABD_.wvu.Rows" hidden="1">[62]BOP!$A$36:$IV$36,[62]BOP!$A$44:$IV$44,[62]BOP!$A$59:$IV$59,[62]BOP!#REF!,[62]BOP!#REF!,[62]BOP!$A$79:$IV$79,[62]BOP!#REF!</definedName>
    <definedName name="Z_1F4C200E_FFA7_11D1_98B6_00C04FC96ABD_.wvu.Rows" hidden="1">[62]BOP!$A$36:$IV$36,[62]BOP!$A$44:$IV$44,[62]BOP!$A$59:$IV$59,[62]BOP!#REF!,[62]BOP!#REF!,[62]BOP!$A$79:$IV$79,[62]BOP!$A$81:$IV$88,[62]BOP!#REF!</definedName>
    <definedName name="Z_1F4C200F_FFA7_11D1_98B6_00C04FC96ABD_.wvu.Rows" hidden="1">[62]BOP!$A$36:$IV$36,[62]BOP!$A$44:$IV$44,[62]BOP!$A$59:$IV$59,[62]BOP!#REF!,[62]BOP!#REF!,[62]BOP!$A$79:$IV$79,[62]BOP!$A$81:$IV$88,[62]BOP!#REF!</definedName>
    <definedName name="Z_1F4C2010_FFA7_11D1_98B6_00C04FC96ABD_.wvu.Rows" hidden="1">[62]BOP!$A$36:$IV$36,[62]BOP!$A$44:$IV$44,[62]BOP!$A$59:$IV$59,[62]BOP!#REF!,[62]BOP!#REF!,[62]BOP!$A$79:$IV$79,[62]BOP!$A$81:$IV$88,[62]BOP!#REF!</definedName>
    <definedName name="Z_1F4C2012_FFA7_11D1_98B6_00C04FC96ABD_.wvu.Rows" hidden="1">[62]BOP!$A$36:$IV$36,[62]BOP!$A$44:$IV$44,[62]BOP!$A$59:$IV$59,[62]BOP!#REF!,[62]BOP!#REF!,[62]BOP!$A$79:$IV$79,[62]BOP!$A$81:$IV$88,[62]BOP!#REF!,[62]BOP!#REF!</definedName>
    <definedName name="Z_1F4C2013_FFA7_11D1_98B6_00C04FC96ABD_.wvu.Rows" hidden="1">[62]BOP!$A$36:$IV$36,[62]BOP!$A$44:$IV$44,[62]BOP!$A$59:$IV$59,[62]BOP!#REF!,[62]BOP!#REF!,[62]BOP!$A$79:$IV$79,[62]BOP!$A$81:$IV$88,[62]BOP!#REF!,[62]BOP!#REF!</definedName>
    <definedName name="Z_1F4C2014_FFA7_11D1_98B6_00C04FC96ABD_.wvu.Rows" hidden="1">[62]BOP!$A$36:$IV$36,[62]BOP!$A$44:$IV$44,[62]BOP!$A$59:$IV$59,[62]BOP!#REF!,[62]BOP!#REF!,[62]BOP!$A$79:$IV$79</definedName>
    <definedName name="Z_49B0A4B0_963B_11D1_BFD1_00A02466B680_.wvu.Rows" hidden="1">[62]BOP!$A$36:$IV$36,[62]BOP!$A$44:$IV$44,[62]BOP!$A$59:$IV$59,[62]BOP!#REF!,[62]BOP!#REF!,[62]BOP!$A$81:$IV$88</definedName>
    <definedName name="Z_49B0A4B1_963B_11D1_BFD1_00A02466B680_.wvu.Rows" hidden="1">[62]BOP!$A$36:$IV$36,[62]BOP!$A$44:$IV$44,[62]BOP!$A$59:$IV$59,[62]BOP!#REF!,[62]BOP!#REF!,[62]BOP!$A$81:$IV$88</definedName>
    <definedName name="Z_49B0A4B4_963B_11D1_BFD1_00A02466B680_.wvu.Rows" hidden="1">[62]BOP!$A$36:$IV$36,[62]BOP!$A$44:$IV$44,[62]BOP!$A$59:$IV$59,[62]BOP!#REF!,[62]BOP!#REF!,[62]BOP!$A$79:$IV$79,[62]BOP!$A$81:$IV$88,[62]BOP!#REF!</definedName>
    <definedName name="Z_49B0A4B5_963B_11D1_BFD1_00A02466B680_.wvu.Rows" hidden="1">[62]BOP!$A$36:$IV$36,[62]BOP!$A$44:$IV$44,[62]BOP!$A$59:$IV$59,[62]BOP!#REF!,[62]BOP!#REF!,[62]BOP!$A$79:$IV$79,[62]BOP!$A$81:$IV$88</definedName>
    <definedName name="Z_49B0A4B6_963B_11D1_BFD1_00A02466B680_.wvu.Rows" hidden="1">[62]BOP!$A$36:$IV$36,[62]BOP!$A$44:$IV$44,[62]BOP!$A$59:$IV$59,[62]BOP!#REF!,[62]BOP!#REF!,[62]BOP!$A$79:$IV$79,[62]BOP!#REF!</definedName>
    <definedName name="Z_49B0A4B7_963B_11D1_BFD1_00A02466B680_.wvu.Rows" hidden="1">[62]BOP!$A$36:$IV$36,[62]BOP!$A$44:$IV$44,[62]BOP!$A$59:$IV$59,[62]BOP!#REF!,[62]BOP!#REF!,[62]BOP!$A$79:$IV$79,[62]BOP!$A$81:$IV$88,[62]BOP!#REF!</definedName>
    <definedName name="Z_49B0A4B8_963B_11D1_BFD1_00A02466B680_.wvu.Rows" hidden="1">[62]BOP!$A$36:$IV$36,[62]BOP!$A$44:$IV$44,[62]BOP!$A$59:$IV$59,[62]BOP!#REF!,[62]BOP!#REF!,[62]BOP!$A$79:$IV$79,[62]BOP!$A$81:$IV$88,[62]BOP!#REF!</definedName>
    <definedName name="Z_49B0A4B9_963B_11D1_BFD1_00A02466B680_.wvu.Rows" hidden="1">[62]BOP!$A$36:$IV$36,[62]BOP!$A$44:$IV$44,[62]BOP!$A$59:$IV$59,[62]BOP!#REF!,[62]BOP!#REF!,[62]BOP!$A$79:$IV$79,[62]BOP!$A$81:$IV$88,[62]BOP!#REF!</definedName>
    <definedName name="Z_49B0A4BB_963B_11D1_BFD1_00A02466B680_.wvu.Rows" hidden="1">[62]BOP!$A$36:$IV$36,[62]BOP!$A$44:$IV$44,[62]BOP!$A$59:$IV$59,[62]BOP!#REF!,[62]BOP!#REF!,[62]BOP!$A$79:$IV$79,[62]BOP!$A$81:$IV$88,[62]BOP!#REF!,[62]BOP!#REF!</definedName>
    <definedName name="Z_49B0A4BC_963B_11D1_BFD1_00A02466B680_.wvu.Rows" hidden="1">[62]BOP!$A$36:$IV$36,[62]BOP!$A$44:$IV$44,[62]BOP!$A$59:$IV$59,[62]BOP!#REF!,[62]BOP!#REF!,[62]BOP!$A$79:$IV$79,[62]BOP!$A$81:$IV$88,[62]BOP!#REF!,[62]BOP!#REF!</definedName>
    <definedName name="Z_49B0A4BD_963B_11D1_BFD1_00A02466B680_.wvu.Rows" hidden="1">[62]BOP!$A$36:$IV$36,[62]BOP!$A$44:$IV$44,[62]BOP!$A$59:$IV$59,[62]BOP!#REF!,[62]BOP!#REF!,[62]BOP!$A$79:$IV$79</definedName>
    <definedName name="Z_5F3A46A2_1A22_4FA5_A3C5_1DEBD8BB3B53_.wvu.Cols" localSheetId="30" hidden="1">#REF!</definedName>
    <definedName name="Z_5F3A46A2_1A22_4FA5_A3C5_1DEBD8BB3B53_.wvu.Cols" hidden="1">#REF!</definedName>
    <definedName name="Z_5F3A46A2_1A22_4FA5_A3C5_1DEBD8BB3B53_.wvu.PrintArea" localSheetId="30" hidden="1">#REF!</definedName>
    <definedName name="Z_5F3A46A2_1A22_4FA5_A3C5_1DEBD8BB3B53_.wvu.PrintArea" hidden="1">#REF!</definedName>
    <definedName name="Z_5F3A46A2_1A22_4FA5_A3C5_1DEBD8BB3B53_.wvu.PrintTitles" localSheetId="30" hidden="1">#REF!</definedName>
    <definedName name="Z_5F3A46A2_1A22_4FA5_A3C5_1DEBD8BB3B53_.wvu.PrintTitles" hidden="1">#REF!</definedName>
    <definedName name="Z_5F3A46A2_1A22_4FA5_A3C5_1DEBD8BB3B53_.wvu.Rows" localSheetId="30" hidden="1">#REF!</definedName>
    <definedName name="Z_5F3A46A2_1A22_4FA5_A3C5_1DEBD8BB3B53_.wvu.Rows" hidden="1">#REF!</definedName>
    <definedName name="Z_65976840_70A2_11D2_BFD1_C1F7123CE332_.wvu.PrintTitles" hidden="1">[87]SUMMARY!$B$1:$D$65536,[87]SUMMARY!$A$3:$IV$5</definedName>
    <definedName name="Z_95224721_0485_11D4_BFD1_00508B5F4DA4_.wvu.Cols" localSheetId="30" hidden="1">#REF!</definedName>
    <definedName name="Z_95224721_0485_11D4_BFD1_00508B5F4DA4_.wvu.Cols" hidden="1">#REF!</definedName>
    <definedName name="Z_9E0C48F8_FFCC_11D1_98BA_00C04FC96ABD_.wvu.Rows" hidden="1">[62]BOP!$A$36:$IV$36,[62]BOP!$A$44:$IV$44,[62]BOP!$A$59:$IV$59,[62]BOP!#REF!,[62]BOP!#REF!,[62]BOP!$A$81:$IV$88</definedName>
    <definedName name="Z_9E0C48F9_FFCC_11D1_98BA_00C04FC96ABD_.wvu.Rows" hidden="1">[62]BOP!$A$36:$IV$36,[62]BOP!$A$44:$IV$44,[62]BOP!$A$59:$IV$59,[62]BOP!#REF!,[62]BOP!#REF!,[62]BOP!$A$81:$IV$88</definedName>
    <definedName name="Z_9E0C48FA_FFCC_11D1_98BA_00C04FC96ABD_.wvu.Rows" hidden="1">[62]BOP!$A$36:$IV$36,[62]BOP!$A$44:$IV$44,[62]BOP!$A$59:$IV$59,[62]BOP!#REF!,[62]BOP!#REF!,[62]BOP!$A$81:$IV$88</definedName>
    <definedName name="Z_9E0C48FB_FFCC_11D1_98BA_00C04FC96ABD_.wvu.Rows" hidden="1">[62]BOP!$A$36:$IV$36,[62]BOP!$A$44:$IV$44,[62]BOP!$A$59:$IV$59,[62]BOP!#REF!,[62]BOP!#REF!,[62]BOP!$A$81:$IV$88</definedName>
    <definedName name="Z_9E0C48FC_FFCC_11D1_98BA_00C04FC96ABD_.wvu.Rows" hidden="1">[62]BOP!$A$36:$IV$36,[62]BOP!$A$44:$IV$44,[62]BOP!$A$59:$IV$59,[62]BOP!#REF!,[62]BOP!#REF!,[62]BOP!$A$79:$IV$79,[62]BOP!$A$81:$IV$88,[62]BOP!#REF!</definedName>
    <definedName name="Z_9E0C48FD_FFCC_11D1_98BA_00C04FC96ABD_.wvu.Rows" hidden="1">[62]BOP!$A$36:$IV$36,[62]BOP!$A$44:$IV$44,[62]BOP!$A$59:$IV$59,[62]BOP!#REF!,[62]BOP!#REF!,[62]BOP!$A$79:$IV$79,[62]BOP!$A$81:$IV$88</definedName>
    <definedName name="Z_9E0C48FE_FFCC_11D1_98BA_00C04FC96ABD_.wvu.Rows" hidden="1">[62]BOP!$A$36:$IV$36,[62]BOP!$A$44:$IV$44,[62]BOP!$A$59:$IV$59,[62]BOP!#REF!,[62]BOP!#REF!,[62]BOP!$A$79:$IV$79,[62]BOP!#REF!</definedName>
    <definedName name="Z_9E0C48FF_FFCC_11D1_98BA_00C04FC96ABD_.wvu.Rows" hidden="1">[62]BOP!$A$36:$IV$36,[62]BOP!$A$44:$IV$44,[62]BOP!$A$59:$IV$59,[62]BOP!#REF!,[62]BOP!#REF!,[62]BOP!$A$79:$IV$79,[62]BOP!$A$81:$IV$88,[62]BOP!#REF!</definedName>
    <definedName name="Z_9E0C4900_FFCC_11D1_98BA_00C04FC96ABD_.wvu.Rows" hidden="1">[62]BOP!$A$36:$IV$36,[62]BOP!$A$44:$IV$44,[62]BOP!$A$59:$IV$59,[62]BOP!#REF!,[62]BOP!#REF!,[62]BOP!$A$79:$IV$79,[62]BOP!$A$81:$IV$88,[62]BOP!#REF!</definedName>
    <definedName name="Z_9E0C4901_FFCC_11D1_98BA_00C04FC96ABD_.wvu.Rows" hidden="1">[62]BOP!$A$36:$IV$36,[62]BOP!$A$44:$IV$44,[62]BOP!$A$59:$IV$59,[62]BOP!#REF!,[62]BOP!#REF!,[62]BOP!$A$79:$IV$79,[62]BOP!$A$81:$IV$88,[62]BOP!#REF!</definedName>
    <definedName name="Z_9E0C4903_FFCC_11D1_98BA_00C04FC96ABD_.wvu.Rows" hidden="1">[62]BOP!$A$36:$IV$36,[62]BOP!$A$44:$IV$44,[62]BOP!$A$59:$IV$59,[62]BOP!#REF!,[62]BOP!#REF!,[62]BOP!$A$79:$IV$79,[62]BOP!$A$81:$IV$88,[62]BOP!#REF!,[62]BOP!#REF!</definedName>
    <definedName name="Z_9E0C4904_FFCC_11D1_98BA_00C04FC96ABD_.wvu.Rows" hidden="1">[62]BOP!$A$36:$IV$36,[62]BOP!$A$44:$IV$44,[62]BOP!$A$59:$IV$59,[62]BOP!#REF!,[62]BOP!#REF!,[62]BOP!$A$79:$IV$79,[62]BOP!$A$81:$IV$88,[62]BOP!#REF!,[62]BOP!#REF!</definedName>
    <definedName name="Z_9E0C4905_FFCC_11D1_98BA_00C04FC96ABD_.wvu.Rows" hidden="1">[62]BOP!$A$36:$IV$36,[62]BOP!$A$44:$IV$44,[62]BOP!$A$59:$IV$59,[62]BOP!#REF!,[62]BOP!#REF!,[62]BOP!$A$79:$IV$79</definedName>
    <definedName name="Z_B424DD41_AAD0_11D2_BFD1_00A02466506E_.wvu.PrintTitles" hidden="1">[87]SUMMARY!$B$1:$D$65536,[87]SUMMARY!$A$3:$IV$5</definedName>
    <definedName name="Z_BC2BFA12_1C91_11D2_BFD2_00A02466506E_.wvu.PrintTitles" hidden="1">[87]SUMMARY!$B$1:$D$65536,[87]SUMMARY!$A$3:$IV$5</definedName>
    <definedName name="Z_C21FAE85_013A_11D2_98BD_00C04FC96ABD_.wvu.Rows" hidden="1">[62]BOP!$A$36:$IV$36,[62]BOP!$A$44:$IV$44,[62]BOP!$A$59:$IV$59,[62]BOP!#REF!,[62]BOP!#REF!,[62]BOP!$A$81:$IV$88</definedName>
    <definedName name="Z_C21FAE86_013A_11D2_98BD_00C04FC96ABD_.wvu.Rows" hidden="1">[62]BOP!$A$36:$IV$36,[62]BOP!$A$44:$IV$44,[62]BOP!$A$59:$IV$59,[62]BOP!#REF!,[62]BOP!#REF!,[62]BOP!$A$81:$IV$88</definedName>
    <definedName name="Z_C21FAE87_013A_11D2_98BD_00C04FC96ABD_.wvu.Rows" hidden="1">[62]BOP!$A$36:$IV$36,[62]BOP!$A$44:$IV$44,[62]BOP!$A$59:$IV$59,[62]BOP!#REF!,[62]BOP!#REF!,[62]BOP!$A$81:$IV$88</definedName>
    <definedName name="Z_C21FAE88_013A_11D2_98BD_00C04FC96ABD_.wvu.Rows" hidden="1">[62]BOP!$A$36:$IV$36,[62]BOP!$A$44:$IV$44,[62]BOP!$A$59:$IV$59,[62]BOP!#REF!,[62]BOP!#REF!,[62]BOP!$A$81:$IV$88</definedName>
    <definedName name="Z_C21FAE89_013A_11D2_98BD_00C04FC96ABD_.wvu.Rows" hidden="1">[62]BOP!$A$36:$IV$36,[62]BOP!$A$44:$IV$44,[62]BOP!$A$59:$IV$59,[62]BOP!#REF!,[62]BOP!#REF!,[62]BOP!$A$79:$IV$79,[62]BOP!$A$81:$IV$88,[62]BOP!#REF!</definedName>
    <definedName name="Z_C21FAE8A_013A_11D2_98BD_00C04FC96ABD_.wvu.Rows" hidden="1">[62]BOP!$A$36:$IV$36,[62]BOP!$A$44:$IV$44,[62]BOP!$A$59:$IV$59,[62]BOP!#REF!,[62]BOP!#REF!,[62]BOP!$A$79:$IV$79,[62]BOP!$A$81:$IV$88</definedName>
    <definedName name="Z_C21FAE8B_013A_11D2_98BD_00C04FC96ABD_.wvu.Rows" hidden="1">[62]BOP!$A$36:$IV$36,[62]BOP!$A$44:$IV$44,[62]BOP!$A$59:$IV$59,[62]BOP!#REF!,[62]BOP!#REF!,[62]BOP!$A$79:$IV$79,[62]BOP!#REF!</definedName>
    <definedName name="Z_C21FAE8C_013A_11D2_98BD_00C04FC96ABD_.wvu.Rows" hidden="1">[62]BOP!$A$36:$IV$36,[62]BOP!$A$44:$IV$44,[62]BOP!$A$59:$IV$59,[62]BOP!#REF!,[62]BOP!#REF!,[62]BOP!$A$79:$IV$79,[62]BOP!$A$81:$IV$88,[62]BOP!#REF!</definedName>
    <definedName name="Z_C21FAE8D_013A_11D2_98BD_00C04FC96ABD_.wvu.Rows" hidden="1">[62]BOP!$A$36:$IV$36,[62]BOP!$A$44:$IV$44,[62]BOP!$A$59:$IV$59,[62]BOP!#REF!,[62]BOP!#REF!,[62]BOP!$A$79:$IV$79,[62]BOP!$A$81:$IV$88,[62]BOP!#REF!</definedName>
    <definedName name="Z_C21FAE8E_013A_11D2_98BD_00C04FC96ABD_.wvu.Rows" hidden="1">[62]BOP!$A$36:$IV$36,[62]BOP!$A$44:$IV$44,[62]BOP!$A$59:$IV$59,[62]BOP!#REF!,[62]BOP!#REF!,[62]BOP!$A$79:$IV$79,[62]BOP!$A$81:$IV$88,[62]BOP!#REF!</definedName>
    <definedName name="Z_C21FAE90_013A_11D2_98BD_00C04FC96ABD_.wvu.Rows" hidden="1">[62]BOP!$A$36:$IV$36,[62]BOP!$A$44:$IV$44,[62]BOP!$A$59:$IV$59,[62]BOP!#REF!,[62]BOP!#REF!,[62]BOP!$A$79:$IV$79,[62]BOP!$A$81:$IV$88,[62]BOP!#REF!,[62]BOP!#REF!</definedName>
    <definedName name="Z_C21FAE91_013A_11D2_98BD_00C04FC96ABD_.wvu.Rows" hidden="1">[62]BOP!$A$36:$IV$36,[62]BOP!$A$44:$IV$44,[62]BOP!$A$59:$IV$59,[62]BOP!#REF!,[62]BOP!#REF!,[62]BOP!$A$79:$IV$79,[62]BOP!$A$81:$IV$88,[62]BOP!#REF!,[62]BOP!#REF!</definedName>
    <definedName name="Z_C21FAE92_013A_11D2_98BD_00C04FC96ABD_.wvu.Rows" hidden="1">[62]BOP!$A$36:$IV$36,[62]BOP!$A$44:$IV$44,[62]BOP!$A$59:$IV$59,[62]BOP!#REF!,[62]BOP!#REF!,[62]BOP!$A$79:$IV$79</definedName>
    <definedName name="Z_CF25EF4A_FFAB_11D1_98B7_00C04FC96ABD_.wvu.Rows" hidden="1">[62]BOP!$A$36:$IV$36,[62]BOP!$A$44:$IV$44,[62]BOP!$A$59:$IV$59,[62]BOP!#REF!,[62]BOP!#REF!,[62]BOP!$A$81:$IV$88</definedName>
    <definedName name="Z_CF25EF4B_FFAB_11D1_98B7_00C04FC96ABD_.wvu.Rows" hidden="1">[62]BOP!$A$36:$IV$36,[62]BOP!$A$44:$IV$44,[62]BOP!$A$59:$IV$59,[62]BOP!#REF!,[62]BOP!#REF!,[62]BOP!$A$81:$IV$88</definedName>
    <definedName name="Z_CF25EF4C_FFAB_11D1_98B7_00C04FC96ABD_.wvu.Rows" hidden="1">[62]BOP!$A$36:$IV$36,[62]BOP!$A$44:$IV$44,[62]BOP!$A$59:$IV$59,[62]BOP!#REF!,[62]BOP!#REF!,[62]BOP!$A$81:$IV$88</definedName>
    <definedName name="Z_CF25EF4D_FFAB_11D1_98B7_00C04FC96ABD_.wvu.Rows" hidden="1">[62]BOP!$A$36:$IV$36,[62]BOP!$A$44:$IV$44,[62]BOP!$A$59:$IV$59,[62]BOP!#REF!,[62]BOP!#REF!,[62]BOP!$A$81:$IV$88</definedName>
    <definedName name="Z_CF25EF4E_FFAB_11D1_98B7_00C04FC96ABD_.wvu.Rows" hidden="1">[62]BOP!$A$36:$IV$36,[62]BOP!$A$44:$IV$44,[62]BOP!$A$59:$IV$59,[62]BOP!#REF!,[62]BOP!#REF!,[62]BOP!$A$79:$IV$79,[62]BOP!$A$81:$IV$88,[62]BOP!#REF!</definedName>
    <definedName name="Z_CF25EF4F_FFAB_11D1_98B7_00C04FC96ABD_.wvu.Rows" hidden="1">[62]BOP!$A$36:$IV$36,[62]BOP!$A$44:$IV$44,[62]BOP!$A$59:$IV$59,[62]BOP!#REF!,[62]BOP!#REF!,[62]BOP!$A$79:$IV$79,[62]BOP!$A$81:$IV$88</definedName>
    <definedName name="Z_CF25EF50_FFAB_11D1_98B7_00C04FC96ABD_.wvu.Rows" hidden="1">[62]BOP!$A$36:$IV$36,[62]BOP!$A$44:$IV$44,[62]BOP!$A$59:$IV$59,[62]BOP!#REF!,[62]BOP!#REF!,[62]BOP!$A$79:$IV$79,[62]BOP!#REF!</definedName>
    <definedName name="Z_CF25EF51_FFAB_11D1_98B7_00C04FC96ABD_.wvu.Rows" hidden="1">[62]BOP!$A$36:$IV$36,[62]BOP!$A$44:$IV$44,[62]BOP!$A$59:$IV$59,[62]BOP!#REF!,[62]BOP!#REF!,[62]BOP!$A$79:$IV$79,[62]BOP!$A$81:$IV$88,[62]BOP!#REF!</definedName>
    <definedName name="Z_CF25EF52_FFAB_11D1_98B7_00C04FC96ABD_.wvu.Rows" hidden="1">[62]BOP!$A$36:$IV$36,[62]BOP!$A$44:$IV$44,[62]BOP!$A$59:$IV$59,[62]BOP!#REF!,[62]BOP!#REF!,[62]BOP!$A$79:$IV$79,[62]BOP!$A$81:$IV$88,[62]BOP!#REF!</definedName>
    <definedName name="Z_CF25EF53_FFAB_11D1_98B7_00C04FC96ABD_.wvu.Rows" hidden="1">[62]BOP!$A$36:$IV$36,[62]BOP!$A$44:$IV$44,[62]BOP!$A$59:$IV$59,[62]BOP!#REF!,[62]BOP!#REF!,[62]BOP!$A$79:$IV$79,[62]BOP!$A$81:$IV$88,[62]BOP!#REF!</definedName>
    <definedName name="Z_CF25EF55_FFAB_11D1_98B7_00C04FC96ABD_.wvu.Rows" hidden="1">[62]BOP!$A$36:$IV$36,[62]BOP!$A$44:$IV$44,[62]BOP!$A$59:$IV$59,[62]BOP!#REF!,[62]BOP!#REF!,[62]BOP!$A$79:$IV$79,[62]BOP!$A$81:$IV$88,[62]BOP!#REF!,[62]BOP!#REF!</definedName>
    <definedName name="Z_CF25EF56_FFAB_11D1_98B7_00C04FC96ABD_.wvu.Rows" hidden="1">[62]BOP!$A$36:$IV$36,[62]BOP!$A$44:$IV$44,[62]BOP!$A$59:$IV$59,[62]BOP!#REF!,[62]BOP!#REF!,[62]BOP!$A$79:$IV$79,[62]BOP!$A$81:$IV$88,[62]BOP!#REF!,[62]BOP!#REF!</definedName>
    <definedName name="Z_CF25EF57_FFAB_11D1_98B7_00C04FC96ABD_.wvu.Rows" hidden="1">[62]BOP!$A$36:$IV$36,[62]BOP!$A$44:$IV$44,[62]BOP!$A$59:$IV$59,[62]BOP!#REF!,[62]BOP!#REF!,[62]BOP!$A$79:$IV$79</definedName>
    <definedName name="Z_E6B74681_BCE1_11D2_BFD1_00A02466506E_.wvu.PrintTitles" hidden="1">[87]SUMMARY!$B$1:$D$65536,[87]SUMMARY!$A$3:$IV$5</definedName>
    <definedName name="Z_EA8011E5_017A_11D2_98BD_00C04FC96ABD_.wvu.Rows" hidden="1">[62]BOP!$A$36:$IV$36,[62]BOP!$A$44:$IV$44,[62]BOP!$A$59:$IV$59,[62]BOP!#REF!,[62]BOP!#REF!,[62]BOP!$A$79:$IV$79,[62]BOP!$A$81:$IV$88</definedName>
    <definedName name="Z_EA8011E6_017A_11D2_98BD_00C04FC96ABD_.wvu.Rows" hidden="1">[62]BOP!$A$36:$IV$36,[62]BOP!$A$44:$IV$44,[62]BOP!$A$59:$IV$59,[62]BOP!#REF!,[62]BOP!#REF!,[62]BOP!$A$79:$IV$79,[62]BOP!#REF!</definedName>
    <definedName name="Z_EA8011E9_017A_11D2_98BD_00C04FC96ABD_.wvu.Rows" hidden="1">[62]BOP!$A$36:$IV$36,[62]BOP!$A$44:$IV$44,[62]BOP!$A$59:$IV$59,[62]BOP!#REF!,[62]BOP!#REF!,[62]BOP!$A$79:$IV$79,[62]BOP!$A$81:$IV$88,[62]BOP!#REF!</definedName>
    <definedName name="Z_EA8011EC_017A_11D2_98BD_00C04FC96ABD_.wvu.Rows" hidden="1">[62]BOP!$A$36:$IV$36,[62]BOP!$A$44:$IV$44,[62]BOP!$A$59:$IV$59,[62]BOP!#REF!,[62]BOP!#REF!,[62]BOP!$A$79:$IV$79,[62]BOP!$A$81:$IV$88,[62]BOP!#REF!,[62]BOP!#REF!</definedName>
    <definedName name="Z_EA86CE3A_00A2_11D2_98BC_00C04FC96ABD_.wvu.Rows" hidden="1">[62]BOP!$A$36:$IV$36,[62]BOP!$A$44:$IV$44,[62]BOP!$A$59:$IV$59,[62]BOP!#REF!,[62]BOP!#REF!,[62]BOP!$A$81:$IV$88</definedName>
    <definedName name="Z_EA86CE3B_00A2_11D2_98BC_00C04FC96ABD_.wvu.Rows" hidden="1">[62]BOP!$A$36:$IV$36,[62]BOP!$A$44:$IV$44,[62]BOP!$A$59:$IV$59,[62]BOP!#REF!,[62]BOP!#REF!,[62]BOP!$A$81:$IV$88</definedName>
    <definedName name="Z_EA86CE3C_00A2_11D2_98BC_00C04FC96ABD_.wvu.Rows" hidden="1">[62]BOP!$A$36:$IV$36,[62]BOP!$A$44:$IV$44,[62]BOP!$A$59:$IV$59,[62]BOP!#REF!,[62]BOP!#REF!,[62]BOP!$A$81:$IV$88</definedName>
    <definedName name="Z_EA86CE3D_00A2_11D2_98BC_00C04FC96ABD_.wvu.Rows" hidden="1">[62]BOP!$A$36:$IV$36,[62]BOP!$A$44:$IV$44,[62]BOP!$A$59:$IV$59,[62]BOP!#REF!,[62]BOP!#REF!,[62]BOP!$A$81:$IV$88</definedName>
    <definedName name="Z_EA86CE3E_00A2_11D2_98BC_00C04FC96ABD_.wvu.Rows" hidden="1">[62]BOP!$A$36:$IV$36,[62]BOP!$A$44:$IV$44,[62]BOP!$A$59:$IV$59,[62]BOP!#REF!,[62]BOP!#REF!,[62]BOP!$A$79:$IV$79,[62]BOP!$A$81:$IV$88,[62]BOP!#REF!</definedName>
    <definedName name="Z_EA86CE3F_00A2_11D2_98BC_00C04FC96ABD_.wvu.Rows" hidden="1">[62]BOP!$A$36:$IV$36,[62]BOP!$A$44:$IV$44,[62]BOP!$A$59:$IV$59,[62]BOP!#REF!,[62]BOP!#REF!,[62]BOP!$A$79:$IV$79,[62]BOP!$A$81:$IV$88</definedName>
    <definedName name="Z_EA86CE40_00A2_11D2_98BC_00C04FC96ABD_.wvu.Rows" hidden="1">[62]BOP!$A$36:$IV$36,[62]BOP!$A$44:$IV$44,[62]BOP!$A$59:$IV$59,[62]BOP!#REF!,[62]BOP!#REF!,[62]BOP!$A$79:$IV$79,[62]BOP!#REF!</definedName>
    <definedName name="Z_EA86CE41_00A2_11D2_98BC_00C04FC96ABD_.wvu.Rows" hidden="1">[62]BOP!$A$36:$IV$36,[62]BOP!$A$44:$IV$44,[62]BOP!$A$59:$IV$59,[62]BOP!#REF!,[62]BOP!#REF!,[62]BOP!$A$79:$IV$79,[62]BOP!$A$81:$IV$88,[62]BOP!#REF!</definedName>
    <definedName name="Z_EA86CE42_00A2_11D2_98BC_00C04FC96ABD_.wvu.Rows" hidden="1">[62]BOP!$A$36:$IV$36,[62]BOP!$A$44:$IV$44,[62]BOP!$A$59:$IV$59,[62]BOP!#REF!,[62]BOP!#REF!,[62]BOP!$A$79:$IV$79,[62]BOP!$A$81:$IV$88,[62]BOP!#REF!</definedName>
    <definedName name="Z_EA86CE43_00A2_11D2_98BC_00C04FC96ABD_.wvu.Rows" hidden="1">[62]BOP!$A$36:$IV$36,[62]BOP!$A$44:$IV$44,[62]BOP!$A$59:$IV$59,[62]BOP!#REF!,[62]BOP!#REF!,[62]BOP!$A$79:$IV$79,[62]BOP!$A$81:$IV$88,[62]BOP!#REF!</definedName>
    <definedName name="Z_EA86CE45_00A2_11D2_98BC_00C04FC96ABD_.wvu.Rows" hidden="1">[62]BOP!$A$36:$IV$36,[62]BOP!$A$44:$IV$44,[62]BOP!$A$59:$IV$59,[62]BOP!#REF!,[62]BOP!#REF!,[62]BOP!$A$79:$IV$79,[62]BOP!$A$81:$IV$88,[62]BOP!#REF!,[62]BOP!#REF!</definedName>
    <definedName name="Z_EA86CE46_00A2_11D2_98BC_00C04FC96ABD_.wvu.Rows" hidden="1">[62]BOP!$A$36:$IV$36,[62]BOP!$A$44:$IV$44,[62]BOP!$A$59:$IV$59,[62]BOP!#REF!,[62]BOP!#REF!,[62]BOP!$A$79:$IV$79,[62]BOP!$A$81:$IV$88,[62]BOP!#REF!,[62]BOP!#REF!</definedName>
    <definedName name="Z_EA86CE47_00A2_11D2_98BC_00C04FC96ABD_.wvu.Rows" hidden="1">[62]BOP!$A$36:$IV$36,[62]BOP!$A$44:$IV$44,[62]BOP!$A$59:$IV$59,[62]BOP!#REF!,[62]BOP!#REF!,[62]BOP!$A$79:$IV$79</definedName>
    <definedName name="zb" localSheetId="30" hidden="1">{"WEO",#N/A,FALSE,"T"}</definedName>
    <definedName name="zb" hidden="1">{"WEO",#N/A,FALSE,"T"}</definedName>
    <definedName name="zc" localSheetId="30" hidden="1">{"Tab1",#N/A,FALSE,"P";"Tab2",#N/A,FALSE,"P"}</definedName>
    <definedName name="zc" hidden="1">{"Tab1",#N/A,FALSE,"P";"Tab2",#N/A,FALSE,"P"}</definedName>
    <definedName name="zczxcz" localSheetId="30" hidden="1">{"Tab1",#N/A,FALSE,"P";"Tab2",#N/A,FALSE,"P"}</definedName>
    <definedName name="zczxcz" hidden="1">{"Tab1",#N/A,FALSE,"P";"Tab2",#N/A,FALSE,"P"}</definedName>
    <definedName name="zio" localSheetId="30" hidden="1">{"Tab1",#N/A,FALSE,"P";"Tab2",#N/A,FALSE,"P"}</definedName>
    <definedName name="zio" hidden="1">{"Tab1",#N/A,FALSE,"P";"Tab2",#N/A,FALSE,"P"}</definedName>
    <definedName name="zj" localSheetId="30"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30" hidden="1">{"Minpmon",#N/A,FALSE,"Monthinput"}</definedName>
    <definedName name="zv" hidden="1">{"Minpmon",#N/A,FALSE,"Monthinput"}</definedName>
    <definedName name="zx" localSheetId="30" hidden="1">{"Tab1",#N/A,FALSE,"P";"Tab2",#N/A,FALSE,"P"}</definedName>
    <definedName name="zx" hidden="1">{"Tab1",#N/A,FALSE,"P";"Tab2",#N/A,FALSE,"P"}</definedName>
    <definedName name="zxc" localSheetId="30" hidden="1">{"Tab1",#N/A,FALSE,"P";"Tab2",#N/A,FALSE,"P"}</definedName>
    <definedName name="zxc" hidden="1">{"Tab1",#N/A,FALSE,"P";"Tab2",#N/A,FALSE,"P"}</definedName>
    <definedName name="zxcv" localSheetId="30" hidden="1">{"Tab1",#N/A,FALSE,"P";"Tab2",#N/A,FALSE,"P"}</definedName>
    <definedName name="zxcv" hidden="1">{"Tab1",#N/A,FALSE,"P";"Tab2",#N/A,FALSE,"P"}</definedName>
    <definedName name="zz" localSheetId="30" hidden="1">{"Tab1",#N/A,FALSE,"P";"Tab2",#N/A,FALSE,"P"}</definedName>
    <definedName name="zz" hidden="1">{"Tab1",#N/A,FALSE,"P";"Tab2",#N/A,FALSE,"P"}</definedName>
    <definedName name="zzz" localSheetId="30" hidden="1">{"Minpmon",#N/A,FALSE,"Monthinput"}</definedName>
    <definedName name="zzz" hidden="1">{"Minpmon",#N/A,FALSE,"Monthinput"}</definedName>
    <definedName name="zzzz" localSheetId="30" hidden="1">{"Tab1",#N/A,FALSE,"P";"Tab2",#N/A,FALSE,"P"}</definedName>
    <definedName name="zzzz" hidden="1">{"Tab1",#N/A,FALSE,"P";"Tab2",#N/A,FALSE,"P"}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8" i="79" l="1"/>
  <c r="A30" i="79" s="1"/>
  <c r="A32" i="79" s="1"/>
  <c r="A34" i="79" s="1"/>
  <c r="A36" i="79" s="1"/>
  <c r="A38" i="79" s="1"/>
  <c r="A40" i="79" s="1"/>
  <c r="A42" i="79" s="1"/>
  <c r="A44" i="79" s="1"/>
  <c r="A46" i="79" s="1"/>
  <c r="A48" i="79" s="1"/>
  <c r="A27" i="79"/>
  <c r="A29" i="79" s="1"/>
  <c r="A31" i="79" s="1"/>
  <c r="A33" i="79" s="1"/>
  <c r="A35" i="79" s="1"/>
  <c r="A37" i="79" s="1"/>
  <c r="A39" i="79" s="1"/>
  <c r="A41" i="79" s="1"/>
  <c r="A43" i="79" s="1"/>
  <c r="A45" i="79" s="1"/>
  <c r="A47" i="79" s="1"/>
  <c r="A49" i="79" s="1"/>
  <c r="C20" i="78"/>
  <c r="D20" i="78" s="1"/>
  <c r="E20" i="78" s="1"/>
  <c r="F20" i="78" s="1"/>
  <c r="G20" i="78" s="1"/>
  <c r="H20" i="78" s="1"/>
  <c r="I20" i="78" s="1"/>
  <c r="J20" i="78" s="1"/>
  <c r="K20" i="78" s="1"/>
  <c r="L20" i="78" s="1"/>
  <c r="M20" i="78" s="1"/>
  <c r="N20" i="78" s="1"/>
  <c r="O20" i="78" s="1"/>
  <c r="P20" i="78" s="1"/>
  <c r="Q20" i="78" s="1"/>
  <c r="R20" i="78" s="1"/>
  <c r="S20" i="78" s="1"/>
  <c r="T20" i="78" s="1"/>
  <c r="U20" i="78" s="1"/>
  <c r="V20" i="78" s="1"/>
  <c r="W20" i="78" s="1"/>
  <c r="X20" i="78" s="1"/>
  <c r="Y20" i="78" s="1"/>
  <c r="Z20" i="78" s="1"/>
  <c r="AA20" i="78" s="1"/>
  <c r="AB20" i="78" s="1"/>
  <c r="AC20" i="78" s="1"/>
  <c r="AD20" i="78" s="1"/>
  <c r="AE20" i="78" s="1"/>
  <c r="AF20" i="78" s="1"/>
  <c r="B26" i="77"/>
  <c r="B24" i="77"/>
  <c r="B22" i="77"/>
  <c r="C20" i="76"/>
  <c r="D20" i="76" s="1"/>
  <c r="E20" i="76" s="1"/>
  <c r="F20" i="76" s="1"/>
  <c r="G20" i="76" s="1"/>
  <c r="H20" i="76" s="1"/>
  <c r="I20" i="76" s="1"/>
  <c r="J20" i="76" s="1"/>
  <c r="K20" i="76" s="1"/>
  <c r="AA30" i="75"/>
  <c r="Z30" i="75"/>
  <c r="Y30" i="75"/>
  <c r="X30" i="75"/>
  <c r="W30" i="75"/>
  <c r="V30" i="75"/>
  <c r="U30" i="75"/>
  <c r="T30" i="75"/>
  <c r="S30" i="75"/>
  <c r="R30" i="75"/>
  <c r="Q30" i="75"/>
  <c r="P30" i="75"/>
  <c r="O30" i="75"/>
  <c r="N30" i="75"/>
  <c r="M30" i="75"/>
  <c r="L30" i="75"/>
  <c r="K30" i="75"/>
  <c r="J30" i="75"/>
  <c r="I30" i="75"/>
  <c r="H30" i="75"/>
  <c r="G30" i="75"/>
  <c r="F30" i="75"/>
  <c r="E30" i="75"/>
  <c r="D30" i="75"/>
  <c r="C30" i="75"/>
  <c r="B30" i="75"/>
  <c r="AA29" i="75"/>
  <c r="Z29" i="75"/>
  <c r="Y29" i="75"/>
  <c r="X29" i="75"/>
  <c r="W29" i="75"/>
  <c r="V29" i="75"/>
  <c r="U29" i="75"/>
  <c r="T29" i="75"/>
  <c r="S29" i="75"/>
  <c r="R29" i="75"/>
  <c r="Q29" i="75"/>
  <c r="P29" i="75"/>
  <c r="O29" i="75"/>
  <c r="N29" i="75"/>
  <c r="M29" i="75"/>
  <c r="L29" i="75"/>
  <c r="K29" i="75"/>
  <c r="J29" i="75"/>
  <c r="I29" i="75"/>
  <c r="H29" i="75"/>
  <c r="G29" i="75"/>
  <c r="F29" i="75"/>
  <c r="E29" i="75"/>
  <c r="D29" i="75"/>
  <c r="C29" i="75"/>
  <c r="B29" i="75"/>
  <c r="AA28" i="75"/>
  <c r="Z28" i="75"/>
  <c r="Y28" i="75"/>
  <c r="X28" i="75"/>
  <c r="W28" i="75"/>
  <c r="V28" i="75"/>
  <c r="U28" i="75"/>
  <c r="T28" i="75"/>
  <c r="S28" i="75"/>
  <c r="R28" i="75"/>
  <c r="Q28" i="75"/>
  <c r="P28" i="75"/>
  <c r="O28" i="75"/>
  <c r="N28" i="75"/>
  <c r="M28" i="75"/>
  <c r="L28" i="75"/>
  <c r="K28" i="75"/>
  <c r="J28" i="75"/>
  <c r="I28" i="75"/>
  <c r="H28" i="75"/>
  <c r="G28" i="75"/>
  <c r="F28" i="75"/>
  <c r="E28" i="75"/>
  <c r="D28" i="75"/>
  <c r="C28" i="75"/>
  <c r="B28" i="75"/>
  <c r="AA27" i="75"/>
  <c r="Z27" i="75"/>
  <c r="Y27" i="75"/>
  <c r="X27" i="75"/>
  <c r="W27" i="75"/>
  <c r="V27" i="75"/>
  <c r="U27" i="75"/>
  <c r="T27" i="75"/>
  <c r="S27" i="75"/>
  <c r="R27" i="75"/>
  <c r="Q27" i="75"/>
  <c r="P27" i="75"/>
  <c r="O27" i="75"/>
  <c r="N27" i="75"/>
  <c r="M27" i="75"/>
  <c r="L27" i="75"/>
  <c r="K27" i="75"/>
  <c r="J27" i="75"/>
  <c r="I27" i="75"/>
  <c r="H27" i="75"/>
  <c r="G27" i="75"/>
  <c r="F27" i="75"/>
  <c r="E27" i="75"/>
  <c r="D27" i="75"/>
  <c r="C27" i="75"/>
  <c r="B27" i="75"/>
  <c r="AA26" i="75"/>
  <c r="Z26" i="75"/>
  <c r="Y26" i="75"/>
  <c r="X26" i="75"/>
  <c r="W26" i="75"/>
  <c r="V26" i="75"/>
  <c r="U26" i="75"/>
  <c r="T26" i="75"/>
  <c r="S26" i="75"/>
  <c r="R26" i="75"/>
  <c r="Q26" i="75"/>
  <c r="P26" i="75"/>
  <c r="O26" i="75"/>
  <c r="N26" i="75"/>
  <c r="M26" i="75"/>
  <c r="L26" i="75"/>
  <c r="K26" i="75"/>
  <c r="J26" i="75"/>
  <c r="I26" i="75"/>
  <c r="H26" i="75"/>
  <c r="G26" i="75"/>
  <c r="F26" i="75"/>
  <c r="E26" i="75"/>
  <c r="D26" i="75"/>
  <c r="C26" i="75"/>
  <c r="B26" i="75"/>
  <c r="C20" i="75"/>
  <c r="D20" i="75" s="1"/>
  <c r="E20" i="75" s="1"/>
  <c r="F20" i="75" s="1"/>
  <c r="G20" i="75" s="1"/>
  <c r="H20" i="75" s="1"/>
  <c r="I20" i="75" s="1"/>
  <c r="J20" i="75" s="1"/>
  <c r="K20" i="75" s="1"/>
  <c r="L20" i="75" s="1"/>
  <c r="M20" i="75" s="1"/>
  <c r="N20" i="75" s="1"/>
  <c r="O20" i="75" s="1"/>
  <c r="P20" i="75" s="1"/>
  <c r="Q20" i="75" s="1"/>
  <c r="R20" i="75" s="1"/>
  <c r="S20" i="75" s="1"/>
  <c r="T20" i="75" s="1"/>
  <c r="U20" i="75" s="1"/>
  <c r="V20" i="75" s="1"/>
  <c r="W20" i="75" s="1"/>
  <c r="X20" i="75" s="1"/>
  <c r="Y20" i="75" s="1"/>
  <c r="Z20" i="75" s="1"/>
  <c r="AA20" i="75" s="1"/>
  <c r="AM22" i="74"/>
  <c r="I33" i="73"/>
  <c r="H33" i="73"/>
  <c r="G33" i="73"/>
  <c r="F33" i="73"/>
  <c r="E33" i="73"/>
  <c r="D33" i="73"/>
  <c r="C33" i="73"/>
  <c r="I32" i="73"/>
  <c r="I31" i="73"/>
  <c r="H31" i="73"/>
  <c r="G31" i="73"/>
  <c r="F31" i="73"/>
  <c r="E31" i="73"/>
  <c r="D31" i="73"/>
  <c r="C31" i="73"/>
  <c r="I30" i="73"/>
  <c r="H30" i="73"/>
  <c r="G30" i="73"/>
  <c r="F30" i="73"/>
  <c r="E30" i="73"/>
  <c r="D30" i="73"/>
  <c r="C30" i="73"/>
  <c r="I29" i="73"/>
  <c r="H29" i="73"/>
  <c r="G29" i="73"/>
  <c r="F29" i="73"/>
  <c r="E29" i="73"/>
  <c r="D29" i="73"/>
  <c r="C29" i="73"/>
  <c r="I28" i="73"/>
  <c r="H28" i="73"/>
  <c r="G28" i="73"/>
  <c r="F28" i="73"/>
  <c r="E28" i="73"/>
  <c r="D28" i="73"/>
  <c r="C28" i="73"/>
  <c r="I25" i="73"/>
  <c r="H25" i="73"/>
  <c r="H32" i="73" s="1"/>
  <c r="G25" i="73"/>
  <c r="F25" i="73"/>
  <c r="F32" i="73" s="1"/>
  <c r="E25" i="73"/>
  <c r="E32" i="73" s="1"/>
  <c r="D25" i="73"/>
  <c r="D32" i="73" s="1"/>
  <c r="C25" i="73"/>
  <c r="B25" i="73"/>
  <c r="C20" i="73"/>
  <c r="D20" i="73" s="1"/>
  <c r="E20" i="73" s="1"/>
  <c r="F20" i="73" s="1"/>
  <c r="G20" i="73" s="1"/>
  <c r="H20" i="73" s="1"/>
  <c r="I20" i="73" s="1"/>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F21" i="68"/>
  <c r="E21" i="68"/>
  <c r="D21" i="68"/>
  <c r="C21" i="68"/>
  <c r="B21" i="68"/>
  <c r="AB30" i="65"/>
  <c r="AB25" i="65" s="1"/>
  <c r="AA30" i="65"/>
  <c r="Z30" i="65"/>
  <c r="Y30" i="65"/>
  <c r="X30" i="65"/>
  <c r="W30" i="65"/>
  <c r="V30" i="65"/>
  <c r="U30" i="65"/>
  <c r="U25" i="65" s="1"/>
  <c r="T30" i="65"/>
  <c r="T25" i="65" s="1"/>
  <c r="S30" i="65"/>
  <c r="R30" i="65"/>
  <c r="Q30" i="65"/>
  <c r="P30" i="65"/>
  <c r="O30" i="65"/>
  <c r="N30" i="65"/>
  <c r="M30" i="65"/>
  <c r="M25" i="65" s="1"/>
  <c r="L30" i="65"/>
  <c r="L25" i="65" s="1"/>
  <c r="K30" i="65"/>
  <c r="J30" i="65"/>
  <c r="I30" i="65"/>
  <c r="H30" i="65"/>
  <c r="G30" i="65"/>
  <c r="F30" i="65"/>
  <c r="E30" i="65"/>
  <c r="E25" i="65" s="1"/>
  <c r="D30" i="65"/>
  <c r="D25" i="65" s="1"/>
  <c r="C30" i="65"/>
  <c r="B30" i="65"/>
  <c r="AB27" i="65"/>
  <c r="AA27" i="65"/>
  <c r="AA25" i="65" s="1"/>
  <c r="Z27" i="65"/>
  <c r="Z25" i="65" s="1"/>
  <c r="Y27" i="65"/>
  <c r="Y25" i="65" s="1"/>
  <c r="X27" i="65"/>
  <c r="X25" i="65" s="1"/>
  <c r="W27" i="65"/>
  <c r="W25" i="65" s="1"/>
  <c r="V27" i="65"/>
  <c r="U27" i="65"/>
  <c r="T27" i="65"/>
  <c r="S27" i="65"/>
  <c r="S25" i="65" s="1"/>
  <c r="R27" i="65"/>
  <c r="Q27" i="65"/>
  <c r="Q25" i="65" s="1"/>
  <c r="P27" i="65"/>
  <c r="P25" i="65" s="1"/>
  <c r="O27" i="65"/>
  <c r="O25" i="65" s="1"/>
  <c r="N27" i="65"/>
  <c r="M27" i="65"/>
  <c r="L27" i="65"/>
  <c r="K27" i="65"/>
  <c r="K25" i="65" s="1"/>
  <c r="J27" i="65"/>
  <c r="J25" i="65" s="1"/>
  <c r="I27" i="65"/>
  <c r="I25" i="65" s="1"/>
  <c r="H27" i="65"/>
  <c r="H25" i="65" s="1"/>
  <c r="G27" i="65"/>
  <c r="G25" i="65" s="1"/>
  <c r="F27" i="65"/>
  <c r="E27" i="65"/>
  <c r="D27" i="65"/>
  <c r="C27" i="65"/>
  <c r="C25" i="65" s="1"/>
  <c r="B27" i="65"/>
  <c r="B25" i="65" s="1"/>
  <c r="R25" i="65"/>
  <c r="F25" i="65"/>
  <c r="AB24" i="65"/>
  <c r="AA24" i="65"/>
  <c r="Z24" i="65"/>
  <c r="Y24" i="65"/>
  <c r="X24" i="65"/>
  <c r="W24" i="65"/>
  <c r="V24" i="65"/>
  <c r="U24" i="65"/>
  <c r="T24" i="65"/>
  <c r="S24" i="65"/>
  <c r="R24" i="65"/>
  <c r="Q24" i="65"/>
  <c r="P24" i="65"/>
  <c r="O24" i="65"/>
  <c r="N24" i="65"/>
  <c r="M24" i="65"/>
  <c r="L24" i="65"/>
  <c r="K24" i="65"/>
  <c r="J24" i="65"/>
  <c r="I24" i="65"/>
  <c r="H24" i="65"/>
  <c r="G24" i="65"/>
  <c r="F24" i="65"/>
  <c r="E24" i="65"/>
  <c r="D24" i="65"/>
  <c r="C24" i="65"/>
  <c r="B24" i="65"/>
  <c r="C20" i="65"/>
  <c r="D20" i="65" s="1"/>
  <c r="CH22" i="64"/>
  <c r="CG22" i="64"/>
  <c r="C82" i="9"/>
  <c r="D82" i="9"/>
  <c r="G32" i="73" l="1"/>
  <c r="C32" i="73"/>
  <c r="N25" i="65"/>
  <c r="V25" i="65"/>
  <c r="E20" i="65"/>
  <c r="C76" i="9"/>
  <c r="C75" i="9"/>
  <c r="C77" i="9"/>
  <c r="R11" i="61"/>
  <c r="R12" i="61"/>
  <c r="R13" i="61"/>
  <c r="R14" i="61"/>
  <c r="R15" i="61"/>
  <c r="R17" i="61"/>
  <c r="R18" i="61"/>
  <c r="H25" i="60"/>
  <c r="I25" i="60"/>
  <c r="H26" i="60"/>
  <c r="I26" i="60"/>
  <c r="J26" i="60"/>
  <c r="K26" i="60"/>
  <c r="L26" i="60"/>
  <c r="M26" i="60"/>
  <c r="O26" i="60"/>
  <c r="H27" i="60"/>
  <c r="I27" i="60"/>
  <c r="I28" i="60" s="1"/>
  <c r="I29" i="60" s="1"/>
  <c r="I30" i="60" s="1"/>
  <c r="I31" i="60" s="1"/>
  <c r="I32" i="60" s="1"/>
  <c r="I33" i="60" s="1"/>
  <c r="I34" i="60" s="1"/>
  <c r="J27" i="60"/>
  <c r="J28" i="60" s="1"/>
  <c r="J29" i="60" s="1"/>
  <c r="J30" i="60" s="1"/>
  <c r="J31" i="60" s="1"/>
  <c r="J32" i="60" s="1"/>
  <c r="J33" i="60" s="1"/>
  <c r="J34" i="60" s="1"/>
  <c r="K27" i="60"/>
  <c r="K28" i="60" s="1"/>
  <c r="K29" i="60" s="1"/>
  <c r="K30" i="60" s="1"/>
  <c r="K31" i="60" s="1"/>
  <c r="K32" i="60" s="1"/>
  <c r="K33" i="60" s="1"/>
  <c r="K34" i="60" s="1"/>
  <c r="L27" i="60"/>
  <c r="L28" i="60" s="1"/>
  <c r="L29" i="60" s="1"/>
  <c r="L30" i="60" s="1"/>
  <c r="L31" i="60" s="1"/>
  <c r="L32" i="60" s="1"/>
  <c r="L33" i="60" s="1"/>
  <c r="L34" i="60" s="1"/>
  <c r="M27" i="60"/>
  <c r="M28" i="60" s="1"/>
  <c r="M29" i="60" s="1"/>
  <c r="M30" i="60" s="1"/>
  <c r="M31" i="60" s="1"/>
  <c r="M32" i="60" s="1"/>
  <c r="M33" i="60" s="1"/>
  <c r="M34" i="60" s="1"/>
  <c r="O27" i="60"/>
  <c r="O28" i="60" s="1"/>
  <c r="O29" i="60" s="1"/>
  <c r="O30" i="60" s="1"/>
  <c r="H28" i="60"/>
  <c r="H29" i="60"/>
  <c r="H30" i="60"/>
  <c r="H31" i="60"/>
  <c r="H32" i="60"/>
  <c r="H33" i="60"/>
  <c r="H34" i="60"/>
  <c r="D77" i="9"/>
  <c r="D75" i="9"/>
  <c r="D76" i="9"/>
  <c r="F20" i="65" l="1"/>
  <c r="D26" i="58"/>
  <c r="G20" i="65" l="1"/>
  <c r="P57" i="46"/>
  <c r="A58" i="46"/>
  <c r="B58" i="46"/>
  <c r="P58" i="46"/>
  <c r="A59" i="46"/>
  <c r="B59" i="46"/>
  <c r="C59" i="46" s="1"/>
  <c r="P59" i="46"/>
  <c r="A60" i="46"/>
  <c r="B60" i="46"/>
  <c r="F60" i="46" s="1"/>
  <c r="P60" i="46"/>
  <c r="A61" i="46"/>
  <c r="B61" i="46"/>
  <c r="C61" i="46"/>
  <c r="L61" i="46"/>
  <c r="P61" i="46"/>
  <c r="A62" i="46"/>
  <c r="B62" i="46"/>
  <c r="L62" i="46"/>
  <c r="A63" i="46"/>
  <c r="B63" i="46"/>
  <c r="I63" i="46" s="1"/>
  <c r="L63" i="46"/>
  <c r="R63" i="46"/>
  <c r="A64" i="46"/>
  <c r="B64" i="46"/>
  <c r="L64" i="46"/>
  <c r="R64" i="46"/>
  <c r="A65" i="46"/>
  <c r="B65" i="46"/>
  <c r="L65" i="46"/>
  <c r="R65" i="46"/>
  <c r="A66" i="46"/>
  <c r="B66" i="46"/>
  <c r="C66" i="46"/>
  <c r="L66" i="46"/>
  <c r="R66" i="46"/>
  <c r="R67" i="46"/>
  <c r="R68" i="46"/>
  <c r="R69" i="46"/>
  <c r="R70" i="46"/>
  <c r="R71" i="46"/>
  <c r="R72" i="46"/>
  <c r="O55" i="43"/>
  <c r="T55" i="43"/>
  <c r="R64" i="43"/>
  <c r="O7" i="43"/>
  <c r="P7" i="43"/>
  <c r="R7" i="43" s="1"/>
  <c r="Q7" i="43"/>
  <c r="O8" i="43"/>
  <c r="P8" i="43"/>
  <c r="Q8" i="43"/>
  <c r="O9" i="43"/>
  <c r="P9" i="43"/>
  <c r="R9" i="43" s="1"/>
  <c r="Q9" i="43"/>
  <c r="O10" i="43"/>
  <c r="P10" i="43"/>
  <c r="Q10" i="43"/>
  <c r="O11" i="43"/>
  <c r="P11" i="43"/>
  <c r="Q11" i="43"/>
  <c r="R11" i="43" s="1"/>
  <c r="O12" i="43"/>
  <c r="P12" i="43"/>
  <c r="Q12" i="43"/>
  <c r="O13" i="43"/>
  <c r="P13" i="43"/>
  <c r="Q13" i="43"/>
  <c r="O14" i="43"/>
  <c r="P14" i="43"/>
  <c r="R14" i="43" s="1"/>
  <c r="Q14" i="43"/>
  <c r="O15" i="43"/>
  <c r="P15" i="43"/>
  <c r="Q15" i="43"/>
  <c r="R15" i="43" s="1"/>
  <c r="O16" i="43"/>
  <c r="P16" i="43"/>
  <c r="Q16" i="43"/>
  <c r="O17" i="43"/>
  <c r="P17" i="43"/>
  <c r="R17" i="43" s="1"/>
  <c r="Q17" i="43"/>
  <c r="O18" i="43"/>
  <c r="P18" i="43"/>
  <c r="R18" i="43" s="1"/>
  <c r="Q18" i="43"/>
  <c r="O19" i="43"/>
  <c r="P19" i="43"/>
  <c r="Q19" i="43"/>
  <c r="O20" i="43"/>
  <c r="P20" i="43"/>
  <c r="Q20" i="43"/>
  <c r="H20" i="65" l="1"/>
  <c r="R10" i="43"/>
  <c r="R19" i="43"/>
  <c r="R13" i="43"/>
  <c r="R8" i="43"/>
  <c r="F61" i="46"/>
  <c r="G60" i="46"/>
  <c r="G61" i="46" s="1"/>
  <c r="C62" i="46"/>
  <c r="C65" i="46"/>
  <c r="C60" i="46"/>
  <c r="C64" i="46"/>
  <c r="C63" i="46"/>
  <c r="E61" i="46"/>
  <c r="G62" i="46"/>
  <c r="D61" i="46"/>
  <c r="F62" i="46"/>
  <c r="R16" i="43"/>
  <c r="R12" i="43"/>
  <c r="R20" i="43"/>
  <c r="I20" i="65" l="1"/>
  <c r="D62" i="46"/>
  <c r="F63" i="46"/>
  <c r="G63" i="46"/>
  <c r="E62" i="46"/>
  <c r="J20" i="65" l="1"/>
  <c r="G64" i="46"/>
  <c r="G65" i="46" s="1"/>
  <c r="G66" i="46" s="1"/>
  <c r="E63" i="46"/>
  <c r="F64" i="46"/>
  <c r="D63" i="46"/>
  <c r="K20" i="65" l="1"/>
  <c r="D64" i="46"/>
  <c r="F65" i="46"/>
  <c r="L20" i="65" l="1"/>
  <c r="F66" i="46"/>
  <c r="D66" i="46" s="1"/>
  <c r="D65" i="46"/>
  <c r="M20" i="65" l="1"/>
  <c r="U61" i="46"/>
  <c r="U63" i="46"/>
  <c r="U62" i="46"/>
  <c r="T61" i="46"/>
  <c r="T60" i="46"/>
  <c r="U60" i="46"/>
  <c r="N20" i="65" l="1"/>
  <c r="T58" i="46"/>
  <c r="T59" i="46"/>
  <c r="O20" i="65" l="1"/>
  <c r="U58" i="46"/>
  <c r="U59" i="46"/>
  <c r="T62" i="46"/>
  <c r="P20" i="65" l="1"/>
  <c r="T63" i="46"/>
  <c r="Q20" i="65" l="1"/>
  <c r="M15" i="37"/>
  <c r="N15" i="37"/>
  <c r="O15" i="37"/>
  <c r="M16" i="37"/>
  <c r="N16" i="37"/>
  <c r="O16" i="37"/>
  <c r="M17" i="37"/>
  <c r="N17" i="37"/>
  <c r="O17" i="37"/>
  <c r="M18" i="37"/>
  <c r="N18" i="37"/>
  <c r="O18" i="37"/>
  <c r="L19" i="37"/>
  <c r="L23" i="37" s="1"/>
  <c r="L27" i="37" s="1"/>
  <c r="L31" i="37" s="1"/>
  <c r="L35" i="37" s="1"/>
  <c r="L39" i="37" s="1"/>
  <c r="L43" i="37" s="1"/>
  <c r="L47" i="37" s="1"/>
  <c r="L51" i="37" s="1"/>
  <c r="L55" i="37" s="1"/>
  <c r="L59" i="37" s="1"/>
  <c r="L63" i="37" s="1"/>
  <c r="L67" i="37" s="1"/>
  <c r="L71" i="37" s="1"/>
  <c r="L75" i="37" s="1"/>
  <c r="L79" i="37" s="1"/>
  <c r="L83" i="37" s="1"/>
  <c r="L87" i="37" s="1"/>
  <c r="L91" i="37" s="1"/>
  <c r="L95" i="37" s="1"/>
  <c r="L99" i="37" s="1"/>
  <c r="L103" i="37" s="1"/>
  <c r="L107" i="37" s="1"/>
  <c r="L111" i="37" s="1"/>
  <c r="L115" i="37" s="1"/>
  <c r="M19" i="37"/>
  <c r="N19" i="37"/>
  <c r="O19" i="37"/>
  <c r="L20" i="37"/>
  <c r="L24" i="37" s="1"/>
  <c r="L28" i="37" s="1"/>
  <c r="L32" i="37" s="1"/>
  <c r="L36" i="37" s="1"/>
  <c r="L40" i="37" s="1"/>
  <c r="L44" i="37" s="1"/>
  <c r="L48" i="37" s="1"/>
  <c r="L52" i="37" s="1"/>
  <c r="L56" i="37" s="1"/>
  <c r="L60" i="37" s="1"/>
  <c r="L64" i="37" s="1"/>
  <c r="L68" i="37" s="1"/>
  <c r="L72" i="37" s="1"/>
  <c r="L76" i="37" s="1"/>
  <c r="L80" i="37" s="1"/>
  <c r="L84" i="37" s="1"/>
  <c r="L88" i="37" s="1"/>
  <c r="L92" i="37" s="1"/>
  <c r="L96" i="37" s="1"/>
  <c r="L100" i="37" s="1"/>
  <c r="L104" i="37" s="1"/>
  <c r="L108" i="37" s="1"/>
  <c r="L112" i="37" s="1"/>
  <c r="L116" i="37" s="1"/>
  <c r="M20" i="37"/>
  <c r="N20" i="37"/>
  <c r="O20" i="37"/>
  <c r="L21" i="37"/>
  <c r="L25" i="37" s="1"/>
  <c r="L29" i="37" s="1"/>
  <c r="L33" i="37" s="1"/>
  <c r="L37" i="37" s="1"/>
  <c r="L41" i="37" s="1"/>
  <c r="L45" i="37" s="1"/>
  <c r="L49" i="37" s="1"/>
  <c r="L53" i="37" s="1"/>
  <c r="L57" i="37" s="1"/>
  <c r="L61" i="37" s="1"/>
  <c r="L65" i="37" s="1"/>
  <c r="L69" i="37" s="1"/>
  <c r="L73" i="37" s="1"/>
  <c r="L77" i="37" s="1"/>
  <c r="L81" i="37" s="1"/>
  <c r="L85" i="37" s="1"/>
  <c r="L89" i="37" s="1"/>
  <c r="L93" i="37" s="1"/>
  <c r="L97" i="37" s="1"/>
  <c r="L101" i="37" s="1"/>
  <c r="L105" i="37" s="1"/>
  <c r="L109" i="37" s="1"/>
  <c r="L113" i="37" s="1"/>
  <c r="L117" i="37" s="1"/>
  <c r="M21" i="37"/>
  <c r="N21" i="37"/>
  <c r="O21" i="37"/>
  <c r="L22" i="37"/>
  <c r="M22" i="37"/>
  <c r="N22" i="37"/>
  <c r="O22" i="37"/>
  <c r="M23" i="37"/>
  <c r="N23" i="37"/>
  <c r="O23" i="37"/>
  <c r="M24" i="37"/>
  <c r="N24" i="37"/>
  <c r="O24" i="37"/>
  <c r="M25" i="37"/>
  <c r="N25" i="37"/>
  <c r="O25" i="37"/>
  <c r="L26" i="37"/>
  <c r="M26" i="37"/>
  <c r="N26" i="37"/>
  <c r="O26" i="37"/>
  <c r="M27" i="37"/>
  <c r="N27" i="37"/>
  <c r="O27" i="37"/>
  <c r="M28" i="37"/>
  <c r="N28" i="37"/>
  <c r="O28" i="37"/>
  <c r="M29" i="37"/>
  <c r="N29" i="37"/>
  <c r="O29" i="37"/>
  <c r="L30" i="37"/>
  <c r="M30" i="37"/>
  <c r="N30" i="37"/>
  <c r="O30" i="37"/>
  <c r="M31" i="37"/>
  <c r="N31" i="37"/>
  <c r="O31" i="37"/>
  <c r="M32" i="37"/>
  <c r="N32" i="37"/>
  <c r="O32" i="37"/>
  <c r="M33" i="37"/>
  <c r="N33" i="37"/>
  <c r="O33" i="37"/>
  <c r="L34" i="37"/>
  <c r="M34" i="37"/>
  <c r="N34" i="37"/>
  <c r="O34" i="37"/>
  <c r="M35" i="37"/>
  <c r="N35" i="37"/>
  <c r="O35" i="37"/>
  <c r="M36" i="37"/>
  <c r="N36" i="37"/>
  <c r="O36" i="37"/>
  <c r="M37" i="37"/>
  <c r="N37" i="37"/>
  <c r="O37" i="37"/>
  <c r="L38" i="37"/>
  <c r="M38" i="37"/>
  <c r="N38" i="37"/>
  <c r="O38" i="37"/>
  <c r="M39" i="37"/>
  <c r="N39" i="37"/>
  <c r="O39" i="37"/>
  <c r="M40" i="37"/>
  <c r="N40" i="37"/>
  <c r="O40" i="37"/>
  <c r="M41" i="37"/>
  <c r="N41" i="37"/>
  <c r="O41" i="37"/>
  <c r="L42" i="37"/>
  <c r="M42" i="37"/>
  <c r="N42" i="37"/>
  <c r="O42" i="37"/>
  <c r="M43" i="37"/>
  <c r="N43" i="37"/>
  <c r="O43" i="37"/>
  <c r="M44" i="37"/>
  <c r="N44" i="37"/>
  <c r="O44" i="37"/>
  <c r="M45" i="37"/>
  <c r="N45" i="37"/>
  <c r="O45" i="37"/>
  <c r="L46" i="37"/>
  <c r="M46" i="37"/>
  <c r="N46" i="37"/>
  <c r="O46" i="37"/>
  <c r="M47" i="37"/>
  <c r="N47" i="37"/>
  <c r="O47" i="37"/>
  <c r="M48" i="37"/>
  <c r="N48" i="37"/>
  <c r="O48" i="37"/>
  <c r="M49" i="37"/>
  <c r="N49" i="37"/>
  <c r="O49" i="37"/>
  <c r="L50" i="37"/>
  <c r="M50" i="37"/>
  <c r="N50" i="37"/>
  <c r="O50" i="37"/>
  <c r="M51" i="37"/>
  <c r="N51" i="37"/>
  <c r="O51" i="37"/>
  <c r="M52" i="37"/>
  <c r="N52" i="37"/>
  <c r="O52" i="37"/>
  <c r="M53" i="37"/>
  <c r="N53" i="37"/>
  <c r="O53" i="37"/>
  <c r="L54" i="37"/>
  <c r="M54" i="37"/>
  <c r="N54" i="37"/>
  <c r="O54" i="37"/>
  <c r="M55" i="37"/>
  <c r="N55" i="37"/>
  <c r="O55" i="37"/>
  <c r="M56" i="37"/>
  <c r="N56" i="37"/>
  <c r="O56" i="37"/>
  <c r="M57" i="37"/>
  <c r="N57" i="37"/>
  <c r="O57" i="37"/>
  <c r="L58" i="37"/>
  <c r="M58" i="37"/>
  <c r="N58" i="37"/>
  <c r="O58" i="37"/>
  <c r="M59" i="37"/>
  <c r="N59" i="37"/>
  <c r="O59" i="37"/>
  <c r="M60" i="37"/>
  <c r="N60" i="37"/>
  <c r="O60" i="37"/>
  <c r="M61" i="37"/>
  <c r="N61" i="37"/>
  <c r="O61" i="37"/>
  <c r="L62" i="37"/>
  <c r="M62" i="37"/>
  <c r="N62" i="37"/>
  <c r="O62" i="37"/>
  <c r="M63" i="37"/>
  <c r="N63" i="37"/>
  <c r="O63" i="37"/>
  <c r="M64" i="37"/>
  <c r="N64" i="37"/>
  <c r="O64" i="37"/>
  <c r="M65" i="37"/>
  <c r="N65" i="37"/>
  <c r="O65" i="37"/>
  <c r="L66" i="37"/>
  <c r="M66" i="37"/>
  <c r="N66" i="37"/>
  <c r="O66" i="37"/>
  <c r="M67" i="37"/>
  <c r="N67" i="37"/>
  <c r="O67" i="37"/>
  <c r="M68" i="37"/>
  <c r="N68" i="37"/>
  <c r="O68" i="37"/>
  <c r="M69" i="37"/>
  <c r="N69" i="37"/>
  <c r="O69" i="37"/>
  <c r="L70" i="37"/>
  <c r="M70" i="37"/>
  <c r="N70" i="37"/>
  <c r="O70" i="37"/>
  <c r="M71" i="37"/>
  <c r="N71" i="37"/>
  <c r="O71" i="37"/>
  <c r="M72" i="37"/>
  <c r="N72" i="37"/>
  <c r="O72" i="37"/>
  <c r="M73" i="37"/>
  <c r="N73" i="37"/>
  <c r="O73" i="37"/>
  <c r="L74" i="37"/>
  <c r="M74" i="37"/>
  <c r="N74" i="37"/>
  <c r="O74" i="37"/>
  <c r="M75" i="37"/>
  <c r="N75" i="37"/>
  <c r="O75" i="37"/>
  <c r="M76" i="37"/>
  <c r="N76" i="37"/>
  <c r="O76" i="37"/>
  <c r="M77" i="37"/>
  <c r="N77" i="37"/>
  <c r="O77" i="37"/>
  <c r="L78" i="37"/>
  <c r="M78" i="37"/>
  <c r="N78" i="37"/>
  <c r="O78" i="37"/>
  <c r="M79" i="37"/>
  <c r="N79" i="37"/>
  <c r="O79" i="37"/>
  <c r="M80" i="37"/>
  <c r="N80" i="37"/>
  <c r="O80" i="37"/>
  <c r="M81" i="37"/>
  <c r="N81" i="37"/>
  <c r="O81" i="37"/>
  <c r="L82" i="37"/>
  <c r="M82" i="37"/>
  <c r="N82" i="37"/>
  <c r="O82" i="37"/>
  <c r="M83" i="37"/>
  <c r="N83" i="37"/>
  <c r="O83" i="37"/>
  <c r="M84" i="37"/>
  <c r="N84" i="37"/>
  <c r="O84" i="37"/>
  <c r="M85" i="37"/>
  <c r="N85" i="37"/>
  <c r="O85" i="37"/>
  <c r="L86" i="37"/>
  <c r="M86" i="37"/>
  <c r="N86" i="37"/>
  <c r="O86" i="37"/>
  <c r="M87" i="37"/>
  <c r="N87" i="37"/>
  <c r="O87" i="37"/>
  <c r="M88" i="37"/>
  <c r="N88" i="37"/>
  <c r="O88" i="37"/>
  <c r="M89" i="37"/>
  <c r="N89" i="37"/>
  <c r="O89" i="37"/>
  <c r="L90" i="37"/>
  <c r="M90" i="37"/>
  <c r="N90" i="37"/>
  <c r="O90" i="37"/>
  <c r="M91" i="37"/>
  <c r="N91" i="37"/>
  <c r="O91" i="37"/>
  <c r="M92" i="37"/>
  <c r="N92" i="37"/>
  <c r="O92" i="37"/>
  <c r="M93" i="37"/>
  <c r="N93" i="37"/>
  <c r="O93" i="37"/>
  <c r="L94" i="37"/>
  <c r="M94" i="37"/>
  <c r="N94" i="37"/>
  <c r="O94" i="37"/>
  <c r="M95" i="37"/>
  <c r="N95" i="37"/>
  <c r="O95" i="37"/>
  <c r="M96" i="37"/>
  <c r="N96" i="37"/>
  <c r="O96" i="37"/>
  <c r="M97" i="37"/>
  <c r="N97" i="37"/>
  <c r="O97" i="37"/>
  <c r="L98" i="37"/>
  <c r="M98" i="37"/>
  <c r="N98" i="37"/>
  <c r="O98" i="37"/>
  <c r="M99" i="37"/>
  <c r="N99" i="37"/>
  <c r="O99" i="37"/>
  <c r="M100" i="37"/>
  <c r="N100" i="37"/>
  <c r="O100" i="37"/>
  <c r="M101" i="37"/>
  <c r="N101" i="37"/>
  <c r="O101" i="37"/>
  <c r="L102" i="37"/>
  <c r="M102" i="37"/>
  <c r="N102" i="37"/>
  <c r="O102" i="37"/>
  <c r="M103" i="37"/>
  <c r="N103" i="37"/>
  <c r="O103" i="37"/>
  <c r="M104" i="37"/>
  <c r="N104" i="37"/>
  <c r="O104" i="37"/>
  <c r="M105" i="37"/>
  <c r="N105" i="37"/>
  <c r="O105" i="37"/>
  <c r="L106" i="37"/>
  <c r="M106" i="37"/>
  <c r="N106" i="37"/>
  <c r="O106" i="37"/>
  <c r="M107" i="37"/>
  <c r="N107" i="37"/>
  <c r="O107" i="37"/>
  <c r="M108" i="37"/>
  <c r="N108" i="37"/>
  <c r="O108" i="37"/>
  <c r="M109" i="37"/>
  <c r="N109" i="37"/>
  <c r="O109" i="37"/>
  <c r="L110" i="37"/>
  <c r="M110" i="37"/>
  <c r="N110" i="37"/>
  <c r="O110" i="37"/>
  <c r="M111" i="37"/>
  <c r="N111" i="37"/>
  <c r="O111" i="37"/>
  <c r="M112" i="37"/>
  <c r="N112" i="37"/>
  <c r="O112" i="37"/>
  <c r="M113" i="37"/>
  <c r="N113" i="37"/>
  <c r="O113" i="37"/>
  <c r="L114" i="37"/>
  <c r="M114" i="37"/>
  <c r="N114" i="37"/>
  <c r="O114" i="37"/>
  <c r="M115" i="37"/>
  <c r="N115" i="37"/>
  <c r="O115" i="37"/>
  <c r="M116" i="37"/>
  <c r="N116" i="37"/>
  <c r="O116" i="37"/>
  <c r="M117" i="37"/>
  <c r="N117" i="37"/>
  <c r="O117" i="37"/>
  <c r="L118" i="37"/>
  <c r="M118" i="37"/>
  <c r="N118" i="37"/>
  <c r="O118" i="37"/>
  <c r="R20" i="65" l="1"/>
  <c r="C45" i="9"/>
  <c r="D45" i="9"/>
  <c r="S20" i="65" l="1"/>
  <c r="R28" i="35"/>
  <c r="AD23" i="30"/>
  <c r="AE23" i="30" s="1"/>
  <c r="AF23" i="30" s="1"/>
  <c r="T20" i="65" l="1"/>
  <c r="C21" i="9"/>
  <c r="C33" i="9"/>
  <c r="C32" i="9"/>
  <c r="C31" i="9"/>
  <c r="C78" i="9"/>
  <c r="C74" i="9"/>
  <c r="C73" i="9"/>
  <c r="C72" i="9"/>
  <c r="C71" i="9"/>
  <c r="C70" i="9"/>
  <c r="C61" i="9"/>
  <c r="C69" i="9"/>
  <c r="D31" i="9"/>
  <c r="D78" i="9"/>
  <c r="D69" i="9"/>
  <c r="D33" i="9"/>
  <c r="D32" i="9"/>
  <c r="D73" i="9"/>
  <c r="D72" i="9"/>
  <c r="D71" i="9"/>
  <c r="D61" i="9"/>
  <c r="D74" i="9"/>
  <c r="D21" i="9"/>
  <c r="D70" i="9"/>
  <c r="U20" i="65" l="1"/>
  <c r="C20" i="9"/>
  <c r="C22" i="9"/>
  <c r="C23" i="9"/>
  <c r="C24" i="9"/>
  <c r="C25" i="9"/>
  <c r="C26" i="9"/>
  <c r="C27" i="9"/>
  <c r="C28" i="9"/>
  <c r="C29" i="9"/>
  <c r="C37" i="9"/>
  <c r="C38" i="9"/>
  <c r="C30" i="9"/>
  <c r="C88" i="9"/>
  <c r="C87" i="9"/>
  <c r="C86" i="9"/>
  <c r="C85" i="9"/>
  <c r="D23" i="9"/>
  <c r="D22" i="9"/>
  <c r="D24" i="9"/>
  <c r="D29" i="9"/>
  <c r="D20" i="9"/>
  <c r="D27" i="9"/>
  <c r="D87" i="9"/>
  <c r="D28" i="9"/>
  <c r="D25" i="9"/>
  <c r="D38" i="9"/>
  <c r="D26" i="9"/>
  <c r="D30" i="9"/>
  <c r="D86" i="9"/>
  <c r="D88" i="9"/>
  <c r="D37" i="9"/>
  <c r="V20" i="65" l="1"/>
  <c r="C39" i="9"/>
  <c r="C41" i="9"/>
  <c r="C54" i="9"/>
  <c r="C55" i="9"/>
  <c r="C56" i="9"/>
  <c r="D39" i="9"/>
  <c r="D56" i="9"/>
  <c r="D54" i="9"/>
  <c r="D85" i="9"/>
  <c r="D55" i="9"/>
  <c r="D41" i="9"/>
  <c r="W20" i="65" l="1"/>
  <c r="C53" i="9"/>
  <c r="C52" i="9"/>
  <c r="D52" i="9"/>
  <c r="D53" i="9"/>
  <c r="X20" i="65" l="1"/>
  <c r="C51" i="9"/>
  <c r="C50" i="9"/>
  <c r="C49" i="9"/>
  <c r="D51" i="9"/>
  <c r="D50" i="9"/>
  <c r="D49" i="9"/>
  <c r="Y20" i="65" l="1"/>
  <c r="C12" i="9"/>
  <c r="Z20" i="65" l="1"/>
  <c r="C65" i="9"/>
  <c r="C64" i="9"/>
  <c r="C63" i="9"/>
  <c r="C62" i="9"/>
  <c r="D63" i="9"/>
  <c r="D62" i="9"/>
  <c r="D65" i="9"/>
  <c r="D64" i="9"/>
  <c r="AA20" i="65" l="1"/>
  <c r="C81" i="9"/>
  <c r="C60" i="9"/>
  <c r="C68" i="9"/>
  <c r="C67" i="9"/>
  <c r="C66" i="9"/>
  <c r="C44" i="9"/>
  <c r="C48" i="9"/>
  <c r="C47" i="9"/>
  <c r="C46" i="9"/>
  <c r="C43" i="9"/>
  <c r="C42" i="9"/>
  <c r="C40" i="9"/>
  <c r="C36" i="9"/>
  <c r="D43" i="9"/>
  <c r="D81" i="9"/>
  <c r="D66" i="9"/>
  <c r="D60" i="9"/>
  <c r="D46" i="9"/>
  <c r="D48" i="9"/>
  <c r="D47" i="9"/>
  <c r="D36" i="9"/>
  <c r="D68" i="9"/>
  <c r="D67" i="9"/>
  <c r="D44" i="9"/>
  <c r="D40" i="9"/>
  <c r="D42" i="9"/>
  <c r="AM23" i="74" l="1"/>
  <c r="AB20" i="65"/>
  <c r="Z26" i="65"/>
  <c r="Q55" i="43"/>
  <c r="P55" i="43"/>
  <c r="AA26" i="65" l="1"/>
  <c r="D26" i="65"/>
  <c r="C26" i="65"/>
  <c r="E26" i="65"/>
  <c r="F26" i="65"/>
  <c r="G26" i="65"/>
  <c r="H26" i="65"/>
  <c r="I26" i="65"/>
  <c r="J26" i="65"/>
  <c r="K26" i="65"/>
  <c r="L26" i="65"/>
  <c r="M26" i="65"/>
  <c r="N26" i="65"/>
  <c r="O26" i="65"/>
  <c r="P26" i="65"/>
  <c r="Q26" i="65"/>
  <c r="R26" i="65"/>
  <c r="S26" i="65"/>
  <c r="T26" i="65"/>
  <c r="U26" i="65"/>
  <c r="V26" i="65"/>
  <c r="W26" i="65"/>
  <c r="X26" i="65"/>
  <c r="Y26" i="65"/>
  <c r="AC20" i="65"/>
  <c r="P48" i="43"/>
  <c r="P28" i="43"/>
  <c r="P29" i="43"/>
  <c r="O32" i="43"/>
  <c r="P40" i="43"/>
  <c r="P44" i="43"/>
  <c r="P39" i="43"/>
  <c r="O35" i="43"/>
  <c r="O40" i="43"/>
  <c r="O30" i="43"/>
  <c r="O38" i="43"/>
  <c r="P43" i="43"/>
  <c r="P36" i="43"/>
  <c r="P23" i="43"/>
  <c r="O46" i="43"/>
  <c r="P27" i="43"/>
  <c r="O29" i="43"/>
  <c r="O34" i="43"/>
  <c r="P47" i="43"/>
  <c r="P30" i="43"/>
  <c r="O36" i="43"/>
  <c r="P41" i="43"/>
  <c r="O31" i="43"/>
  <c r="O48" i="43"/>
  <c r="P35" i="43"/>
  <c r="O23" i="43"/>
  <c r="O42" i="43"/>
  <c r="P34" i="43"/>
  <c r="O26" i="43"/>
  <c r="O33" i="43"/>
  <c r="P24" i="43"/>
  <c r="O43" i="43"/>
  <c r="P32" i="43"/>
  <c r="O41" i="43"/>
  <c r="O47" i="43"/>
  <c r="O24" i="43"/>
  <c r="P46" i="43"/>
  <c r="P42" i="43"/>
  <c r="P45" i="43"/>
  <c r="P38" i="43"/>
  <c r="P33" i="43"/>
  <c r="P31" i="43"/>
  <c r="O45" i="43"/>
  <c r="O28" i="43"/>
  <c r="P25" i="43"/>
  <c r="O25" i="43"/>
  <c r="P37" i="43"/>
  <c r="O44" i="43"/>
  <c r="O37" i="43"/>
  <c r="P26" i="43"/>
  <c r="O39" i="43"/>
  <c r="O27" i="43"/>
  <c r="AB26" i="65" l="1"/>
  <c r="AC26" i="65" l="1"/>
</calcChain>
</file>

<file path=xl/sharedStrings.xml><?xml version="1.0" encoding="utf-8"?>
<sst xmlns="http://schemas.openxmlformats.org/spreadsheetml/2006/main" count="2453" uniqueCount="778">
  <si>
    <t>admin@fiscalcouncil.ie</t>
  </si>
  <si>
    <t>Data pack</t>
  </si>
  <si>
    <t xml:space="preserve">In case of questions, please contact: </t>
  </si>
  <si>
    <t>Figure 4.1</t>
  </si>
  <si>
    <t>Figure 3.2</t>
  </si>
  <si>
    <t>Figure 3.3</t>
  </si>
  <si>
    <t>Figure 3.4</t>
  </si>
  <si>
    <t>Figure 3.5</t>
  </si>
  <si>
    <t>Figure 3.6</t>
  </si>
  <si>
    <t>Figure 3.8</t>
  </si>
  <si>
    <t>Figure 3.9</t>
  </si>
  <si>
    <t>Figure 3.10</t>
  </si>
  <si>
    <t>Figure 3.1</t>
  </si>
  <si>
    <t>Figure 1.1</t>
  </si>
  <si>
    <t>Figure 1.2</t>
  </si>
  <si>
    <t>Figure 1.3</t>
  </si>
  <si>
    <t>Figure 1.4</t>
  </si>
  <si>
    <t>Figure 1.5</t>
  </si>
  <si>
    <t>Figure 1.6</t>
  </si>
  <si>
    <t>Figure 1.7</t>
  </si>
  <si>
    <t>Figure 1.8</t>
  </si>
  <si>
    <t>Figure 1.9</t>
  </si>
  <si>
    <t>Figure 1.10</t>
  </si>
  <si>
    <t>Figure 2.1</t>
  </si>
  <si>
    <t>Figure 2.2</t>
  </si>
  <si>
    <t>Figure 2.3</t>
  </si>
  <si>
    <t>Figure 2.4</t>
  </si>
  <si>
    <t>Figure 2.5</t>
  </si>
  <si>
    <t>Figure 2.6</t>
  </si>
  <si>
    <t>Table 2.1</t>
  </si>
  <si>
    <t>Figure 2.7</t>
  </si>
  <si>
    <t>Table 2.2</t>
  </si>
  <si>
    <r>
      <rPr>
        <u/>
        <sz val="11"/>
        <rFont val="Nunito Sans"/>
      </rPr>
      <t>Disclaimer</t>
    </r>
    <r>
      <rPr>
        <sz val="11"/>
        <rFont val="Nunito Sans"/>
      </rPr>
      <t>: Should there be any discrepancies with the print version, the latter represents the official version.</t>
    </r>
  </si>
  <si>
    <t>One-offs</t>
  </si>
  <si>
    <t>Supporting Information</t>
  </si>
  <si>
    <t>Figure 2.8</t>
  </si>
  <si>
    <t>Figure 2.9</t>
  </si>
  <si>
    <t>Figure 2.10</t>
  </si>
  <si>
    <t>Section 1</t>
  </si>
  <si>
    <t>Section 2</t>
  </si>
  <si>
    <t>Section 3</t>
  </si>
  <si>
    <t>Section 4</t>
  </si>
  <si>
    <t>Figure 2.11</t>
  </si>
  <si>
    <t>Figure 2.12</t>
  </si>
  <si>
    <t>Figure A1</t>
  </si>
  <si>
    <t>Figure B1</t>
  </si>
  <si>
    <t>Figure 4.2</t>
  </si>
  <si>
    <t>Table S10.2</t>
  </si>
  <si>
    <t xml:space="preserve"> </t>
  </si>
  <si>
    <t>Figure 2.13</t>
  </si>
  <si>
    <t>Figure 2.14</t>
  </si>
  <si>
    <t>Figure 2.15</t>
  </si>
  <si>
    <t>Table 2.3</t>
  </si>
  <si>
    <t>Table S4</t>
  </si>
  <si>
    <t>Figure S5</t>
  </si>
  <si>
    <t>Figure B2</t>
  </si>
  <si>
    <t>Table S7.1</t>
  </si>
  <si>
    <t>Table S6.1</t>
  </si>
  <si>
    <t>Table S9.2</t>
  </si>
  <si>
    <t>Figure 3.13</t>
  </si>
  <si>
    <t>Figure C1</t>
  </si>
  <si>
    <t>Figure 3.7</t>
  </si>
  <si>
    <t>Figure 3.12</t>
  </si>
  <si>
    <t>Figure 3.14</t>
  </si>
  <si>
    <t>Figure 3.15</t>
  </si>
  <si>
    <t>Figure 3.16</t>
  </si>
  <si>
    <t>Figure 3.18</t>
  </si>
  <si>
    <t>Figure 1.13</t>
  </si>
  <si>
    <t>Figure 1.12</t>
  </si>
  <si>
    <t>Figure 1.11</t>
  </si>
  <si>
    <t>Fiscal Assessment Report, November 2022</t>
  </si>
  <si>
    <t xml:space="preserve">Notes: The goods and services with low import are identified by Fröhling, et al. (2022) for the euro area, and replicated here using Ireland’s HICP data. “Rest” refers to non-energy and food goods and services with high import content. </t>
  </si>
  <si>
    <t/>
  </si>
  <si>
    <t>Jan</t>
  </si>
  <si>
    <t>Feb</t>
  </si>
  <si>
    <t>Mar</t>
  </si>
  <si>
    <t>Apr</t>
  </si>
  <si>
    <t>May</t>
  </si>
  <si>
    <t>Jun</t>
  </si>
  <si>
    <t>Jul</t>
  </si>
  <si>
    <t>Aug</t>
  </si>
  <si>
    <t>Sep</t>
  </si>
  <si>
    <t>Oct</t>
  </si>
  <si>
    <t>Nov</t>
  </si>
  <si>
    <t>Dec</t>
  </si>
  <si>
    <t>Other</t>
  </si>
  <si>
    <t>Energy and Food</t>
  </si>
  <si>
    <t>HICP</t>
  </si>
  <si>
    <t>Low import content</t>
  </si>
  <si>
    <t>Low import content y/y</t>
  </si>
  <si>
    <t>Figure A1: The changing consumption basket presents risks to inflation forecasts</t>
  </si>
  <si>
    <t xml:space="preserve">         </t>
  </si>
  <si>
    <t>Sources: Eurostat; Department of Finance; and Fiscal Council workings</t>
  </si>
  <si>
    <t>Difference</t>
  </si>
  <si>
    <t>Baseline assumption</t>
  </si>
  <si>
    <t>Scenario</t>
  </si>
  <si>
    <t>Figure 2.1: Revenue has recovered strongly from the pandemic</t>
  </si>
  <si>
    <t xml:space="preserve">        </t>
  </si>
  <si>
    <t xml:space="preserve">Sources: CSO; Department of Finance, and Fiscal Council workings. </t>
  </si>
  <si>
    <t xml:space="preserve">Notes: Monthly tax data are seasonally adjusted and annualised (× 12). The pre-pandemic trend is calculated as a linear trend from Jan 2015 to Dec 2019; % differences refer to the gap between the current seasonally adjusted level annualised and its pre-pandemic trend. Corporation tax is shown as a 12-month rolling sum due to difficulties in seasonal adjustment.   </t>
  </si>
  <si>
    <t>Income tax</t>
  </si>
  <si>
    <t>VAT</t>
  </si>
  <si>
    <t>PRSI</t>
  </si>
  <si>
    <t>Excise</t>
  </si>
  <si>
    <t>Corporation tax</t>
  </si>
  <si>
    <t>Oct - YTD</t>
  </si>
  <si>
    <t>Revision</t>
  </si>
  <si>
    <t>Excise duty</t>
  </si>
  <si>
    <t>Other tax</t>
  </si>
  <si>
    <t>% Increase in people since 2016</t>
  </si>
  <si>
    <t>Sources: CSO; Health service personnel censuses; Health service employment reports, and Fiscal Council workings.</t>
  </si>
  <si>
    <t xml:space="preserve">Notes: Demographic figures are taken from the Annual Population Estimates and compare April 2022 population to April 2016 population. Health staff figures compare December 2016 Whole Time Equivalents (WTE) figures to September 2022 WTE figures. </t>
  </si>
  <si>
    <t>Figure B1: Increases in key health staff have broadly matched demographic changes, but have been uneven across areas</t>
  </si>
  <si>
    <t>% increase since 2016</t>
  </si>
  <si>
    <t>Health staff</t>
  </si>
  <si>
    <t>Overall staff</t>
  </si>
  <si>
    <t>Community Services</t>
  </si>
  <si>
    <t>Nurses &amp; Midwifes</t>
  </si>
  <si>
    <t>Acute services</t>
  </si>
  <si>
    <t>Consultants</t>
  </si>
  <si>
    <t>Management &amp; Administrative</t>
  </si>
  <si>
    <t>Demographics</t>
  </si>
  <si>
    <t>Total population</t>
  </si>
  <si>
    <t>0-4 years</t>
  </si>
  <si>
    <t>Female 25-44</t>
  </si>
  <si>
    <t>65+</t>
  </si>
  <si>
    <t>85+</t>
  </si>
  <si>
    <t>Figure B2: Staffing levels could fall short of minimum target this year</t>
  </si>
  <si>
    <t>No. of staff in public health sector, WTE</t>
  </si>
  <si>
    <t>Sources: Health service personnel censuses; Health service Employment Reports; Expenditure Report 2023; HSE National Service Plan 2022 and Fiscal Council workings.</t>
  </si>
  <si>
    <t>Staff levels</t>
  </si>
  <si>
    <t>Trend</t>
  </si>
  <si>
    <t>Minimum target</t>
  </si>
  <si>
    <t>Upper limit</t>
  </si>
  <si>
    <t>Figure 2.2: Evolution of the “core” spending plan</t>
  </si>
  <si>
    <r>
      <t>€</t>
    </r>
    <r>
      <rPr>
        <sz val="8"/>
        <color rgb="FF656365"/>
        <rFont val="Futura Lt BT"/>
        <family val="2"/>
      </rPr>
      <t xml:space="preserve"> billion, gross voted “core”</t>
    </r>
  </si>
  <si>
    <t>Sources: CSO; Department of Finance; and Fiscal Council workings</t>
  </si>
  <si>
    <t>SPU plan</t>
  </si>
  <si>
    <t>SES plan</t>
  </si>
  <si>
    <t>Budget plan</t>
  </si>
  <si>
    <t>Figure 2.3: The size of permanent tax-reducing measures has increased</t>
  </si>
  <si>
    <r>
      <t>€</t>
    </r>
    <r>
      <rPr>
        <sz val="8"/>
        <color rgb="FF656365"/>
        <rFont val="Futura Lt BT"/>
        <family val="2"/>
      </rPr>
      <t xml:space="preserve"> billion, net tax measures</t>
    </r>
  </si>
  <si>
    <t xml:space="preserve">Sources: CSO; Department of Finance and Fiscal Council workings. </t>
  </si>
  <si>
    <t>SPU 2022</t>
  </si>
  <si>
    <t>Budget 2023</t>
  </si>
  <si>
    <r>
      <t xml:space="preserve">Table 2.1: </t>
    </r>
    <r>
      <rPr>
        <i/>
        <sz val="10.5"/>
        <color rgb="FF1583AD"/>
        <rFont val="Futura Hv BT"/>
        <family val="2"/>
      </rPr>
      <t xml:space="preserve">Budget 2023 </t>
    </r>
    <r>
      <rPr>
        <sz val="10.5"/>
        <color rgb="FF1583AD"/>
        <rFont val="Futura Hv BT"/>
        <family val="2"/>
      </rPr>
      <t>temporary measures</t>
    </r>
  </si>
  <si>
    <r>
      <t>€</t>
    </r>
    <r>
      <rPr>
        <sz val="8"/>
        <color rgb="FF797779"/>
        <rFont val="Futura Lt BT"/>
        <family val="2"/>
      </rPr>
      <t xml:space="preserve"> million</t>
    </r>
  </si>
  <si>
    <t>Total temporary measures</t>
  </si>
  <si>
    <t>Targeted?</t>
  </si>
  <si>
    <t>Spending measures</t>
  </si>
  <si>
    <t xml:space="preserve">  For Households</t>
  </si>
  <si>
    <t xml:space="preserve">    Electricity credit</t>
  </si>
  <si>
    <t>No</t>
  </si>
  <si>
    <t xml:space="preserve">    Double welfare payment</t>
  </si>
  <si>
    <t>Yes</t>
  </si>
  <si>
    <t xml:space="preserve">    Fuel allowance</t>
  </si>
  <si>
    <t xml:space="preserve">    Carers, disability allowance, blind allowance etc.</t>
  </si>
  <si>
    <t xml:space="preserve">    Living alone allowance</t>
  </si>
  <si>
    <t xml:space="preserve">    Working family payment</t>
  </si>
  <si>
    <t xml:space="preserve">    Child benefit</t>
  </si>
  <si>
    <t xml:space="preserve">    Student fees reduction</t>
  </si>
  <si>
    <t xml:space="preserve">    Student (SUSI) maintenance and PhD payment</t>
  </si>
  <si>
    <t xml:space="preserve">    Student assistance fund</t>
  </si>
  <si>
    <t xml:space="preserve">  For Businesses</t>
  </si>
  <si>
    <t xml:space="preserve">    Ukraine emergency response scheme</t>
  </si>
  <si>
    <t xml:space="preserve">    Business energy support scheme</t>
  </si>
  <si>
    <t>Tax measures</t>
  </si>
  <si>
    <t xml:space="preserve">  Excise cut on petrol, diesel, market gas oil</t>
  </si>
  <si>
    <t xml:space="preserve">  VAT cut on gas and electricity</t>
  </si>
  <si>
    <t xml:space="preserve">Sources: Department of Finance; and Fiscal Council workings. </t>
  </si>
  <si>
    <r>
      <t xml:space="preserve">Figure 2.4: The majority of </t>
    </r>
    <r>
      <rPr>
        <i/>
        <sz val="10.5"/>
        <color rgb="FF1583AD"/>
        <rFont val="Futura Hv BT"/>
        <family val="2"/>
      </rPr>
      <t>Budget 2023</t>
    </r>
    <r>
      <rPr>
        <sz val="10.5"/>
        <color rgb="FF1583AD"/>
        <rFont val="Futura Hv BT"/>
        <family val="2"/>
      </rPr>
      <t xml:space="preserve"> “new resources” are used to maintain the real value of services and benefits</t>
    </r>
  </si>
  <si>
    <r>
      <t>€</t>
    </r>
    <r>
      <rPr>
        <sz val="8"/>
        <color rgb="FF656365"/>
        <rFont val="Futura Lt BT"/>
        <family val="2"/>
      </rPr>
      <t xml:space="preserve"> billion</t>
    </r>
  </si>
  <si>
    <t xml:space="preserve">Source: Department of Finance. </t>
  </si>
  <si>
    <t>carryover and ELS</t>
  </si>
  <si>
    <t>Central Pay Agreement</t>
  </si>
  <si>
    <t>New Resources</t>
  </si>
  <si>
    <t>Social Protection</t>
  </si>
  <si>
    <t>Health</t>
  </si>
  <si>
    <t>Children</t>
  </si>
  <si>
    <t>Further Ed</t>
  </si>
  <si>
    <t>Education</t>
  </si>
  <si>
    <t>Justice</t>
  </si>
  <si>
    <t>Housing</t>
  </si>
  <si>
    <t>Foreign Affairs</t>
  </si>
  <si>
    <t>Tourism</t>
  </si>
  <si>
    <t>Environment</t>
  </si>
  <si>
    <t>Defence</t>
  </si>
  <si>
    <t>DPER</t>
  </si>
  <si>
    <t>Agriculture</t>
  </si>
  <si>
    <t>Rural and Community</t>
  </si>
  <si>
    <t>Enterprise</t>
  </si>
  <si>
    <t>Finance</t>
  </si>
  <si>
    <t>Taoiseach</t>
  </si>
  <si>
    <t>Transport</t>
  </si>
  <si>
    <r>
      <t xml:space="preserve">Table 2.2: </t>
    </r>
    <r>
      <rPr>
        <i/>
        <sz val="10.5"/>
        <color rgb="FF1583AD"/>
        <rFont val="Futura Hv BT"/>
        <family val="2"/>
      </rPr>
      <t>Budget 2023</t>
    </r>
    <r>
      <rPr>
        <sz val="10.5"/>
        <color rgb="FF1583AD"/>
        <rFont val="Futura Hv BT"/>
        <family val="2"/>
      </rPr>
      <t xml:space="preserve"> summary fiscal forecasts</t>
    </r>
  </si>
  <si>
    <r>
      <t>€</t>
    </r>
    <r>
      <rPr>
        <sz val="8"/>
        <color rgb="FF656365"/>
        <rFont val="Futura Lt BT"/>
        <family val="2"/>
      </rPr>
      <t xml:space="preserve"> billions</t>
    </r>
  </si>
  <si>
    <t>General government</t>
  </si>
  <si>
    <t xml:space="preserve">Revenue </t>
  </si>
  <si>
    <t>Expenditure</t>
  </si>
  <si>
    <t>Balance</t>
  </si>
  <si>
    <t>Revenue one-offs</t>
  </si>
  <si>
    <t>Expenditure one-offs</t>
  </si>
  <si>
    <t>Windfall corporation tax</t>
  </si>
  <si>
    <t>Expenditure excl. one-offs</t>
  </si>
  <si>
    <t>Revenue excl. one-offs and windfall corporation tax</t>
  </si>
  <si>
    <t>Balance excl. one-offs and windfall corporation tax</t>
  </si>
  <si>
    <t>Exchequer and Social insurance fund</t>
  </si>
  <si>
    <t>Gross voted “core” expenditure</t>
  </si>
  <si>
    <t>Gross voted “core” current expenditure</t>
  </si>
  <si>
    <t>Gross voted “core” capital expenditure</t>
  </si>
  <si>
    <t>Tax and PRSI revenue</t>
  </si>
  <si>
    <t>Tax revenue</t>
  </si>
  <si>
    <t>Sources: CSO; Budget 2023 and Fiscal Council workings. Get the data.</t>
  </si>
  <si>
    <r>
      <t xml:space="preserve">Notes: General Government Expenditure shown above for 2023 includes the cost of the Temporary Business Energy Support Scheme (TBESS). While </t>
    </r>
    <r>
      <rPr>
        <i/>
        <sz val="8"/>
        <color rgb="FF989698"/>
        <rFont val="Futura Lt BT"/>
        <family val="2"/>
      </rPr>
      <t>Budget 2023</t>
    </r>
    <r>
      <rPr>
        <sz val="8"/>
        <color rgb="FF989698"/>
        <rFont val="Futura Lt BT"/>
        <family val="2"/>
      </rPr>
      <t xml:space="preserve"> does incorporate the expected negative impact this scheme will have on the general government balance, it does not list this as part of its general government revenue or expenditure forecasts. This is because there is uncertainty over how this scheme will be classified. Estimates of windfall corporation tax receipts are the Department of Finance’s estimates published in </t>
    </r>
    <r>
      <rPr>
        <i/>
        <sz val="8"/>
        <color rgb="FF989698"/>
        <rFont val="Futura Lt BT"/>
        <family val="2"/>
      </rPr>
      <t>Budget 2023</t>
    </r>
    <r>
      <rPr>
        <sz val="8"/>
        <color rgb="FF989698"/>
        <rFont val="Futura Lt BT"/>
        <family val="2"/>
      </rPr>
      <t>.</t>
    </r>
  </si>
  <si>
    <r>
      <t xml:space="preserve">Figure 2.5: Stand-still costs diverge from </t>
    </r>
    <r>
      <rPr>
        <i/>
        <sz val="10.5"/>
        <color rgb="FF1583AD"/>
        <rFont val="Futura Hv BT"/>
        <family val="2"/>
      </rPr>
      <t>Budget 2023</t>
    </r>
    <r>
      <rPr>
        <sz val="10.5"/>
        <color rgb="FF1583AD"/>
        <rFont val="Futura Hv BT"/>
        <family val="2"/>
      </rPr>
      <t xml:space="preserve"> projections in 2024 and 2025</t>
    </r>
  </si>
  <si>
    <t>€ billion, annual change</t>
  </si>
  <si>
    <t>Source: Department of Finance; and Fiscal Council workings. Get the data.</t>
  </si>
  <si>
    <t>Notes: Stand-still estimates assumes spending on social welfare, health and education will grow in line with key demographic growth and that key welfare rates and public sector pay rates will grow in line with forecasts of private sector wage rates in 2024 and 2025, while other spending increase in line with inflation.</t>
  </si>
  <si>
    <t>Standstill Estimates</t>
  </si>
  <si>
    <t>Prices</t>
  </si>
  <si>
    <t>Core Gross Voted Current</t>
  </si>
  <si>
    <t>Table 2.3: Comparing 2019 and 2025</t>
  </si>
  <si>
    <t>Difference 2025 – 2019</t>
  </si>
  <si>
    <t>p.p change in GNI*</t>
  </si>
  <si>
    <r>
      <t>€</t>
    </r>
    <r>
      <rPr>
        <sz val="8"/>
        <color rgb="FF000000"/>
        <rFont val="Futura Lt BT"/>
        <family val="2"/>
      </rPr>
      <t xml:space="preserve"> billion change</t>
    </r>
  </si>
  <si>
    <t>% Change</t>
  </si>
  <si>
    <t>Annualised growth rate</t>
  </si>
  <si>
    <t>GG revenue</t>
  </si>
  <si>
    <t>GG revenue (excluding excess corporation tax)</t>
  </si>
  <si>
    <t>Non tax, non-PRSI revenue</t>
  </si>
  <si>
    <t>:of which “excess”</t>
  </si>
  <si>
    <t>Other tax revenue</t>
  </si>
  <si>
    <t>GG spending</t>
  </si>
  <si>
    <t>Gross Fixed Capital Formation</t>
  </si>
  <si>
    <t>Interest</t>
  </si>
  <si>
    <t>Current primary spending</t>
  </si>
  <si>
    <t>GG balance</t>
  </si>
  <si>
    <t>GG balance (excluding excess corporation tax)</t>
  </si>
  <si>
    <t>Level of GNI*</t>
  </si>
  <si>
    <r>
      <t xml:space="preserve">Notes: Changes are in the format 2025 level minus 2019 level. As a result, positive values indicate a variable increasing over the period or taking up a larger share of GNI* than was the case in 2019. The annualised growth rate shows the rate of growth for every year from 2019 that would yield the 2025 level forecast in </t>
    </r>
    <r>
      <rPr>
        <i/>
        <sz val="8"/>
        <color rgb="FF989698"/>
        <rFont val="Futura Lt BT"/>
        <family val="2"/>
      </rPr>
      <t>Budget 2023</t>
    </r>
    <r>
      <rPr>
        <sz val="8"/>
        <color rgb="FF989698"/>
        <rFont val="Futura Lt BT"/>
        <family val="2"/>
      </rPr>
      <t xml:space="preserve">.  </t>
    </r>
  </si>
  <si>
    <t>Figure 2.12: Plans imply a steady downward trajectory for the debt ratio</t>
  </si>
  <si>
    <t>% GNI*, general government</t>
  </si>
  <si>
    <t xml:space="preserve">Notes: EDP (excessive deficit procedure) assets refers to EDP debt instrument assets, held in Currency and Deposits (F2), Debt securities (F3) and Loans (F4). </t>
  </si>
  <si>
    <t>Gross debt</t>
  </si>
  <si>
    <t>Net debt</t>
  </si>
  <si>
    <t>Assets</t>
  </si>
  <si>
    <t>Figure 2.14: Larger surplus suggests net debt may fall more rapidly</t>
  </si>
  <si>
    <r>
      <t>€</t>
    </r>
    <r>
      <rPr>
        <sz val="8"/>
        <color rgb="FF656365"/>
        <rFont val="Futura Lt BT"/>
        <family val="2"/>
      </rPr>
      <t xml:space="preserve"> billions, general government</t>
    </r>
  </si>
  <si>
    <t xml:space="preserve">Notes: Forecasts shown in the grey shaded region. </t>
  </si>
  <si>
    <t>Change in net debt</t>
  </si>
  <si>
    <t>Deficit/surplus</t>
  </si>
  <si>
    <t>Revenue excluding excess CT (share)</t>
  </si>
  <si>
    <t>Figure 2.6: Revenue excluding excess corporation tax to remain around its 2019 share of GNI*</t>
  </si>
  <si>
    <t>% GNI*, general government revenue</t>
  </si>
  <si>
    <t xml:space="preserve">Sources: CSO; Department of Finance; and Fiscal Council workings. </t>
  </si>
  <si>
    <r>
      <t xml:space="preserve">Notes: Dots show the 2019 levels. For 2015 – 2020, Fiscal Council estimates of excess corporation tax are used. For 2021 – 2025, estimates published in </t>
    </r>
    <r>
      <rPr>
        <i/>
        <sz val="8"/>
        <color rgb="FF989698"/>
        <rFont val="Futura Lt BT"/>
        <family val="2"/>
      </rPr>
      <t>Budget 2023</t>
    </r>
    <r>
      <rPr>
        <sz val="8"/>
        <color rgb="FF989698"/>
        <rFont val="Futura Lt BT"/>
        <family val="2"/>
      </rPr>
      <t xml:space="preserve"> are used.  </t>
    </r>
  </si>
  <si>
    <t>Revenue (share)</t>
  </si>
  <si>
    <t>Budget balance</t>
  </si>
  <si>
    <t xml:space="preserve">Excluding excess corporation tax </t>
  </si>
  <si>
    <t>Excluding excess corporation tax and one-offs</t>
  </si>
  <si>
    <t>Figure 2.7: The Government’s corporation tax-adjusted budget balance is forecast to reach surplus in 2024</t>
  </si>
  <si>
    <t>% GNI*</t>
  </si>
  <si>
    <r>
      <t xml:space="preserve">Note: Dashed line indicates </t>
    </r>
    <r>
      <rPr>
        <i/>
        <sz val="8"/>
        <color rgb="FF989698"/>
        <rFont val="Futura Lt BT"/>
        <family val="2"/>
      </rPr>
      <t>Budget 2023</t>
    </r>
    <r>
      <rPr>
        <sz val="8"/>
        <color rgb="FF989698"/>
        <rFont val="Futura Lt BT"/>
        <family val="2"/>
      </rPr>
      <t xml:space="preserve"> forecasts. Fiscal Council estimates of excess corporation tax receipts are used for 2015 – 2020. Estimates of excess corporation tax for 2021 – 2025 are taken from </t>
    </r>
    <r>
      <rPr>
        <i/>
        <sz val="8"/>
        <color rgb="FF989698"/>
        <rFont val="Futura Lt BT"/>
        <family val="2"/>
      </rPr>
      <t>Budget 2023</t>
    </r>
    <r>
      <rPr>
        <sz val="8"/>
        <color rgb="FF989698"/>
        <rFont val="Futura Lt BT"/>
        <family val="2"/>
      </rPr>
      <t>. Revenue and expenditure one-offs are as assessed by the Council.</t>
    </r>
  </si>
  <si>
    <t xml:space="preserve">Sources: CSO; Budget 2023 projections; and Fiscal Council workings. </t>
  </si>
  <si>
    <t>Assumed policy measures</t>
  </si>
  <si>
    <t>Full impact of higher wages on tax burden</t>
  </si>
  <si>
    <t>Net impact</t>
  </si>
  <si>
    <t>Figure 2.8: Assumed income tax policy changes would mitigate the increase in the tax burden through partial indexation</t>
  </si>
  <si>
    <r>
      <t>€</t>
    </r>
    <r>
      <rPr>
        <sz val="8"/>
        <color rgb="FF656365"/>
        <rFont val="Futura Lt BT"/>
        <family val="2"/>
      </rPr>
      <t xml:space="preserve"> million</t>
    </r>
  </si>
  <si>
    <t xml:space="preserve">Note: A net impact greater than zero indicates that assumed policy changes are less than the assumed yield from not indexing income tax bands and credits. </t>
  </si>
  <si>
    <t xml:space="preserve">As a result, income tax revenue would be higher than if full indexation of the income tax system were assumed. The cost of indexation </t>
  </si>
  <si>
    <t xml:space="preserve">for 2023–2024 is given by Department of Finance estimates. The 2025 estimate is derived by combining Revenue’s post- </t>
  </si>
  <si>
    <t>Budget 2023 “ready reckoner” with Department of Finance forecasts of hourly earnings growth.</t>
  </si>
  <si>
    <t>Sources: Budget 2023 projections, and Fiscal Council workings.</t>
  </si>
  <si>
    <t>Figure 2.9: Ratio of income tax to wage bill to remain elevated</t>
  </si>
  <si>
    <t>Exchequer income tax as a percentage of compensation of employees</t>
  </si>
  <si>
    <r>
      <t xml:space="preserve">Note: Dashed line indicates </t>
    </r>
    <r>
      <rPr>
        <i/>
        <sz val="8"/>
        <color rgb="FF989698"/>
        <rFont val="Futura Lt BT"/>
        <family val="2"/>
      </rPr>
      <t>Budget 2023</t>
    </r>
    <r>
      <rPr>
        <sz val="8"/>
        <color rgb="FF989698"/>
        <rFont val="Futura Lt BT"/>
        <family val="2"/>
      </rPr>
      <t xml:space="preserve"> forecasts.</t>
    </r>
  </si>
  <si>
    <t>Sources: CSO, and Budget 2023 projections.</t>
  </si>
  <si>
    <t>CT excluding Excess share</t>
  </si>
  <si>
    <t>CT share</t>
  </si>
  <si>
    <t>Average (1995-2014)</t>
  </si>
  <si>
    <t>Figure 2.10: Corporation tax to reach a record high share of revenue</t>
  </si>
  <si>
    <t>Exchequer corporation tax as a percentage of general government revenue.</t>
  </si>
  <si>
    <t>Note: Light blue line denotes the share of corporation tax excluding excess receipts in general government revenue (also excluding excess corporation tax receipts).</t>
  </si>
  <si>
    <t xml:space="preserve">Dashed line indicates Budget 2023 forecasts. Fiscal Council calculations for estimates of excess corporation tax for 2015–2020. </t>
  </si>
  <si>
    <t>Department of Finance estimates published in Budget 2023 are used for 2021–2025.</t>
  </si>
  <si>
    <t>Budget 2022</t>
  </si>
  <si>
    <t>SPU 2021</t>
  </si>
  <si>
    <r>
      <t xml:space="preserve">A. </t>
    </r>
    <r>
      <rPr>
        <sz val="10"/>
        <color rgb="FF27819D"/>
        <rFont val="Futura Lt BT"/>
        <family val="2"/>
      </rPr>
      <t xml:space="preserve">Capital spending revised down </t>
    </r>
  </si>
  <si>
    <r>
      <t>€</t>
    </r>
    <r>
      <rPr>
        <sz val="9"/>
        <color rgb="FF808080"/>
        <rFont val="Futura Lt BT"/>
        <family val="2"/>
      </rPr>
      <t xml:space="preserve"> billion, general government investment</t>
    </r>
  </si>
  <si>
    <t>Figure 2.11:  Capital spending to make up a smaller share of national income</t>
  </si>
  <si>
    <r>
      <t xml:space="preserve">B. </t>
    </r>
    <r>
      <rPr>
        <sz val="10"/>
        <color rgb="FF1583AD"/>
        <rFont val="Futura Lt BT"/>
        <family val="2"/>
      </rPr>
      <t>Gross voted capital</t>
    </r>
    <r>
      <rPr>
        <sz val="10"/>
        <color rgb="FF27819D"/>
        <rFont val="Futura Lt BT"/>
        <family val="2"/>
      </rPr>
      <t xml:space="preserve"> </t>
    </r>
  </si>
  <si>
    <r>
      <t>€</t>
    </r>
    <r>
      <rPr>
        <sz val="9"/>
        <color rgb="FF808080"/>
        <rFont val="Futura Lt BT"/>
        <family val="2"/>
      </rPr>
      <t xml:space="preserve"> billion</t>
    </r>
  </si>
  <si>
    <t>C. Also revised down as share of economy</t>
  </si>
  <si>
    <t>% GNI*, general government GFCF</t>
  </si>
  <si>
    <t>NDP</t>
  </si>
  <si>
    <t>GV capital (€ bn)</t>
  </si>
  <si>
    <t>D.  NDP plans would now represent a lower share of national income</t>
  </si>
  <si>
    <t>% GNI*, Exchequer capital</t>
  </si>
  <si>
    <t>Figure 2.13: Net debt has been revised down</t>
  </si>
  <si>
    <t>Budget 2021</t>
  </si>
  <si>
    <t>SPU 2020</t>
  </si>
  <si>
    <t xml:space="preserve">Sources: CSO; Department of Finance. </t>
  </si>
  <si>
    <t>Publication</t>
  </si>
  <si>
    <t>€m</t>
  </si>
  <si>
    <t>Budget 13</t>
  </si>
  <si>
    <t>SPU 13</t>
  </si>
  <si>
    <t>Budget 14</t>
  </si>
  <si>
    <t>SPU 14</t>
  </si>
  <si>
    <t>Budget 15</t>
  </si>
  <si>
    <t>SPU 15</t>
  </si>
  <si>
    <t>Budget 16</t>
  </si>
  <si>
    <t>SPU 16</t>
  </si>
  <si>
    <t>Budget 17</t>
  </si>
  <si>
    <t>SPU 17</t>
  </si>
  <si>
    <t>Budget 18</t>
  </si>
  <si>
    <t>SPU 18</t>
  </si>
  <si>
    <t>Budget 19</t>
  </si>
  <si>
    <t>SPU 19</t>
  </si>
  <si>
    <t>Budget 20</t>
  </si>
  <si>
    <t>SPU 20</t>
  </si>
  <si>
    <t>Budget 21</t>
  </si>
  <si>
    <t>SPU 21</t>
  </si>
  <si>
    <t>Budget 22</t>
  </si>
  <si>
    <t>SPU 22</t>
  </si>
  <si>
    <t>Figure 2.15: Interest payments projected flat after 2022</t>
  </si>
  <si>
    <r>
      <t>€</t>
    </r>
    <r>
      <rPr>
        <sz val="8"/>
        <color rgb="FF656365"/>
        <rFont val="Futura Lt BT"/>
        <family val="2"/>
      </rPr>
      <t xml:space="preserve"> billion, Exchequer interest</t>
    </r>
  </si>
  <si>
    <t>Sources: Department of Finance.</t>
  </si>
  <si>
    <t>Corporation tax adjusted balance</t>
  </si>
  <si>
    <t>€ bn</t>
  </si>
  <si>
    <t>Budget Balance</t>
  </si>
  <si>
    <r>
      <t>€</t>
    </r>
    <r>
      <rPr>
        <sz val="8"/>
        <color rgb="FF656365"/>
        <rFont val="Futura Lt BT"/>
        <family val="2"/>
      </rPr>
      <t xml:space="preserve"> billions, General Government Balance</t>
    </r>
  </si>
  <si>
    <t>Figure C1: Corporation tax-adjusted government balance is projected to remain in deficit until 2024</t>
  </si>
  <si>
    <r>
      <t xml:space="preserve">Notes: Estimates of excess corporation tax for 2015–2020 are those calculated by the Council. Estimates of excess corporation tax for 2021–2025 are taken from </t>
    </r>
    <r>
      <rPr>
        <i/>
        <sz val="8"/>
        <color rgb="FF989698"/>
        <rFont val="Futura Lt BT"/>
        <family val="2"/>
      </rPr>
      <t>Budget 2023</t>
    </r>
    <r>
      <rPr>
        <sz val="8"/>
        <color rgb="FF989698"/>
        <rFont val="Futura Lt BT"/>
        <family val="2"/>
      </rPr>
      <t>.</t>
    </r>
  </si>
  <si>
    <t xml:space="preserve">Sources: Department of Finance, and Fiscal Council calculations. </t>
  </si>
  <si>
    <t>Original NDP plan</t>
  </si>
  <si>
    <t>Current plan</t>
  </si>
  <si>
    <t xml:space="preserve">Trend year-on-year growth is based on the data from December 2016 to September 2022.  The average year-on-year growth in staff levels since December 2016 was 3.75%. </t>
  </si>
  <si>
    <t xml:space="preserve">Notes: All figures are on a WTE basis. Upper and minimum target limits for health staff are taken from the HSE National Service Plan 2022. The target for 2023 is taken from the Expenditure Report 2023. </t>
  </si>
  <si>
    <t xml:space="preserve">Notes: Figures have been updated to incorporate the reduced yield from the concrete blocks levy, which is now expected to yield </t>
  </si>
  <si>
    <t xml:space="preserve">€32 million in a full year. On a full-year basis, the tax cuts announced cost €1.4 billion.  </t>
  </si>
  <si>
    <t xml:space="preserve">Notes: As outlined above, the rent tax credit is not included as a one-off measure as it is intended to be permanent. The Council treat the rent tax credit as applying on a permanent basis from 2022, as it is accrued on rent paid in 2022. </t>
  </si>
  <si>
    <t xml:space="preserve">Both of the business supports listed above are classified as untargeted. This is because both schemes appear to be applicable to almost all firms. </t>
  </si>
  <si>
    <t xml:space="preserve">Notes: This chart outlines the allocations included in the Expenditure Report 2023. It excludes the unallocated amounts of €1.4bn contained in the overall budgetary package for 2023 </t>
  </si>
  <si>
    <t>to cover costs arising from the potential approval and implementation the extension of the Building Momentum pay agreement. The figure for Health “carryover and ELS” also includes demographics as the Expenditure Report 2023 did not provide these figures separately.</t>
  </si>
  <si>
    <r>
      <t xml:space="preserve">Sources: CSO, and </t>
    </r>
    <r>
      <rPr>
        <i/>
        <sz val="8"/>
        <color rgb="FF989698"/>
        <rFont val="Futura Lt BT"/>
        <family val="2"/>
      </rPr>
      <t>Budget 2023</t>
    </r>
    <r>
      <rPr>
        <sz val="8"/>
        <color rgb="FF989698"/>
        <rFont val="Futura Lt BT"/>
        <family val="2"/>
      </rPr>
      <t>. Get the data.</t>
    </r>
  </si>
  <si>
    <t>Income tax to CoE ratio</t>
  </si>
  <si>
    <r>
      <t xml:space="preserve">Sources: CSO; </t>
    </r>
    <r>
      <rPr>
        <i/>
        <sz val="8"/>
        <color rgb="FF989698"/>
        <rFont val="Futura Lt BT"/>
        <family val="2"/>
      </rPr>
      <t>Budget 2023</t>
    </r>
    <r>
      <rPr>
        <sz val="8"/>
        <color rgb="FF989698"/>
        <rFont val="Futura Lt BT"/>
        <family val="2"/>
      </rPr>
      <t xml:space="preserve"> projections, and Fiscal Council workings.  </t>
    </r>
  </si>
  <si>
    <t xml:space="preserve">Notes: GFCF is gross fixed capital formation. Growth rates assumed for GNI* over 2026–2030 in panel D are the same as those assumed in the NDP. </t>
  </si>
  <si>
    <t>Figure 3.1: The economy is slowing but from a position of strength</t>
  </si>
  <si>
    <t>2000 Q4</t>
  </si>
  <si>
    <t>2000 Q3</t>
  </si>
  <si>
    <t>2000 Q2</t>
  </si>
  <si>
    <t>2000 Q1</t>
  </si>
  <si>
    <t>Range of estimates</t>
  </si>
  <si>
    <t>Min</t>
  </si>
  <si>
    <t>Output gap</t>
  </si>
  <si>
    <t>Unemployment rate projections</t>
  </si>
  <si>
    <t>General Government Revenue</t>
  </si>
  <si>
    <t>Income Tax</t>
  </si>
  <si>
    <t xml:space="preserve">Corporation Tax </t>
  </si>
  <si>
    <t>Of which excess</t>
  </si>
  <si>
    <t>Stamp Duties</t>
  </si>
  <si>
    <t>Remaining GG Revenue</t>
  </si>
  <si>
    <t>General Government Expenditure</t>
  </si>
  <si>
    <t xml:space="preserve">Social payments </t>
  </si>
  <si>
    <t xml:space="preserve">Compensation of employees </t>
  </si>
  <si>
    <t xml:space="preserve">Intermediate consumption </t>
  </si>
  <si>
    <t xml:space="preserve">Capital expenditure </t>
  </si>
  <si>
    <t xml:space="preserve">Interest expenditure </t>
  </si>
  <si>
    <t xml:space="preserve">Subsidies </t>
  </si>
  <si>
    <t xml:space="preserve">Other </t>
  </si>
  <si>
    <t xml:space="preserve">Primary expenditure </t>
  </si>
  <si>
    <t xml:space="preserve">Current Primary expenditure </t>
  </si>
  <si>
    <t>General Government Balance excluding excess CT</t>
  </si>
  <si>
    <t xml:space="preserve">General Government Balance </t>
  </si>
  <si>
    <r>
      <t>Sources</t>
    </r>
    <r>
      <rPr>
        <sz val="8"/>
        <color rgb="FF989698"/>
        <rFont val="Futura Lt BT"/>
        <family val="2"/>
      </rPr>
      <t xml:space="preserve">: CSO; Department of Finance; and Fiscal Council workings. </t>
    </r>
  </si>
  <si>
    <r>
      <t xml:space="preserve">Note: </t>
    </r>
    <r>
      <rPr>
        <sz val="8"/>
        <color rgb="FF989698"/>
        <rFont val="Futura Lt BT"/>
        <family val="2"/>
      </rPr>
      <t xml:space="preserve">Estimates for excess CT in 2020 are Fiscal Council estimates. Estimates for 2021-2025 are taken from </t>
    </r>
    <r>
      <rPr>
        <i/>
        <sz val="8"/>
        <color rgb="FF797779"/>
        <rFont val="Futura Lt BT"/>
        <family val="2"/>
      </rPr>
      <t>Budget 2023</t>
    </r>
    <r>
      <rPr>
        <sz val="8"/>
        <color rgb="FF797779"/>
        <rFont val="Futura Lt BT"/>
        <family val="2"/>
      </rPr>
      <t xml:space="preserve"> documentation</t>
    </r>
    <r>
      <rPr>
        <sz val="8"/>
        <color rgb="FF989698"/>
        <rFont val="Futura Lt BT"/>
        <family val="2"/>
      </rPr>
      <t>. Remaining GG revenue is calculated as a residual.</t>
    </r>
  </si>
  <si>
    <t xml:space="preserve"> It is calculated as general government revenue minus tax and PRSI revenue items which are listed above. As these specific revenue headings are on a cash basis, this residual measure may not be informative. </t>
  </si>
  <si>
    <t>The temporary business energy support scheme is assumed to be expenditure and is allocated to subsidies for 2022 and 2023 (€600 million in each year).</t>
  </si>
  <si>
    <t>Table S4: Fiscal forecasts from Budget 2023</t>
  </si>
  <si>
    <t>Figure 1.1: Inflation has been mainly driven by energy and food</t>
  </si>
  <si>
    <t>Figure S5: Tax forecasts decomposed</t>
  </si>
  <si>
    <t>PAYE</t>
  </si>
  <si>
    <t>USC</t>
  </si>
  <si>
    <t>Total Revenue</t>
  </si>
  <si>
    <t>Macro</t>
  </si>
  <si>
    <t>Carryover</t>
  </si>
  <si>
    <t>Policy</t>
  </si>
  <si>
    <t xml:space="preserve">Other/Judgement </t>
  </si>
  <si>
    <t>Warehousing</t>
  </si>
  <si>
    <t>CT</t>
  </si>
  <si>
    <t>Date</t>
  </si>
  <si>
    <t>Sources: DG ECFIN; Eurostat; and Fiscal Council workings.</t>
  </si>
  <si>
    <t>Notes: The jobs indicator is a composite measure of surveyed expectations for employment in Ireland in the coming months across various sectors, including consumers expectations related to their own employment. A positive value suggests that, on balance, an increase in employment is expected as compared to a decrease in employment when negative.</t>
  </si>
  <si>
    <t>Figure 3.2: Irish job expectations have softened</t>
  </si>
  <si>
    <t>Composite survey-based jobs indicator, + balance suggests job gains, – suggests job losses</t>
  </si>
  <si>
    <t>Figure 3.3: Ireland has a high debt ratio</t>
  </si>
  <si>
    <t>% GDP (% GNI* for Ireland), general government basis, end-2021</t>
  </si>
  <si>
    <t>Sources: Eurostat; CSO; IMF (April 2022 Fiscal Monitor); and Fiscal Council workings. Get the data.</t>
  </si>
  <si>
    <t>Notes: All OECD countries are shown aside from Costa Rica. Net debt is general government gross debt excluding assets held by the state in the form of currency and deposits; debt securities; and loans. The 60% ceiling for government debt set out in the Stability and Growth Pact is set in gross rather than net terms. Net debt does not include the State’s bank investments.</t>
  </si>
  <si>
    <t>Greece</t>
  </si>
  <si>
    <t>Japan</t>
  </si>
  <si>
    <t>Italy</t>
  </si>
  <si>
    <t>Portugal</t>
  </si>
  <si>
    <t>Spain</t>
  </si>
  <si>
    <t>France</t>
  </si>
  <si>
    <t>Belgium</t>
  </si>
  <si>
    <t>US</t>
  </si>
  <si>
    <t>UK</t>
  </si>
  <si>
    <t>Ireland</t>
  </si>
  <si>
    <t>Austria</t>
  </si>
  <si>
    <t>Hungary</t>
  </si>
  <si>
    <t>Israel</t>
  </si>
  <si>
    <t>Iceland</t>
  </si>
  <si>
    <t>Colombia</t>
  </si>
  <si>
    <t>Slovenia</t>
  </si>
  <si>
    <t>Germany</t>
  </si>
  <si>
    <t>Slovakia</t>
  </si>
  <si>
    <t>Finland</t>
  </si>
  <si>
    <t>Mexico</t>
  </si>
  <si>
    <t>Netherlands</t>
  </si>
  <si>
    <t>Poland</t>
  </si>
  <si>
    <t>Turkey</t>
  </si>
  <si>
    <t>Australia</t>
  </si>
  <si>
    <t>Latvia</t>
  </si>
  <si>
    <t>Canada</t>
  </si>
  <si>
    <t>Lithuania</t>
  </si>
  <si>
    <t>Czechia</t>
  </si>
  <si>
    <t>Sweden</t>
  </si>
  <si>
    <t>Switzerland</t>
  </si>
  <si>
    <t>Chile</t>
  </si>
  <si>
    <t>Korea</t>
  </si>
  <si>
    <t>New Zealand</t>
  </si>
  <si>
    <t>Denmark</t>
  </si>
  <si>
    <t>Estonia</t>
  </si>
  <si>
    <t>Luxembourg</t>
  </si>
  <si>
    <t>Norway</t>
  </si>
  <si>
    <t>Gross Debt</t>
  </si>
  <si>
    <t>Net Debt</t>
  </si>
  <si>
    <t>Net debt %</t>
  </si>
  <si>
    <t>Figure 3.4: Ireland’s funding situation is in good shape</t>
  </si>
  <si>
    <t xml:space="preserve">       </t>
  </si>
  <si>
    <t xml:space="preserve">            </t>
  </si>
  <si>
    <t>EFSF / EFSM</t>
  </si>
  <si>
    <t>Fixed bonds*</t>
  </si>
  <si>
    <t>Nominal GNI*</t>
  </si>
  <si>
    <t>Cash balance (end-Sep 2023)</t>
  </si>
  <si>
    <t>Funding req.</t>
  </si>
  <si>
    <t>Maturities</t>
  </si>
  <si>
    <t>EBR</t>
  </si>
  <si>
    <t>Ireland-Germany</t>
  </si>
  <si>
    <t>Real growth</t>
  </si>
  <si>
    <t>Inflation</t>
  </si>
  <si>
    <t>Snowball effect</t>
  </si>
  <si>
    <t>Figure 3.5: Debt sustainability analysis</t>
  </si>
  <si>
    <t xml:space="preserve">    </t>
  </si>
  <si>
    <t>Unlikely</t>
  </si>
  <si>
    <t>Feasible</t>
  </si>
  <si>
    <t>Likely</t>
  </si>
  <si>
    <t>Central</t>
  </si>
  <si>
    <t>95th</t>
  </si>
  <si>
    <t>80th</t>
  </si>
  <si>
    <t>65th</t>
  </si>
  <si>
    <t>35th</t>
  </si>
  <si>
    <t>20th</t>
  </si>
  <si>
    <t>5th</t>
  </si>
  <si>
    <t>DoF</t>
  </si>
  <si>
    <t>Interest shock</t>
  </si>
  <si>
    <t>Growth shock</t>
  </si>
  <si>
    <t>NET_DEBT_RATIO</t>
  </si>
  <si>
    <t>NET_DEBT_RATIO_ST</t>
  </si>
  <si>
    <t>NET_DEBT_RATIO_IS</t>
  </si>
  <si>
    <t>NET_DEBT_RATIO_FS</t>
  </si>
  <si>
    <t>NET_DEBT_RATIO_MS</t>
  </si>
  <si>
    <t>NET_DEBT_RATIO_GS</t>
  </si>
  <si>
    <t>Stress test</t>
  </si>
  <si>
    <t>Financial shock</t>
  </si>
  <si>
    <t>Liability shock</t>
  </si>
  <si>
    <t>Figure 3.6: Higher interest rates would gradually raise debt ratios</t>
  </si>
  <si>
    <t>% GNI*, Gross General Government debt (impact of 2p.p. shock on marginal interest rate)</t>
  </si>
  <si>
    <t>Figure 3.7: A large budgetary package in 2022 but still sustainable</t>
  </si>
  <si>
    <t>Contingency Expenditure</t>
  </si>
  <si>
    <t>Concrete redress</t>
  </si>
  <si>
    <t>Other (incl. Energy Credit)</t>
  </si>
  <si>
    <t>TBESS</t>
  </si>
  <si>
    <t>Excise reduction</t>
  </si>
  <si>
    <t>Hospitality initial extension</t>
  </si>
  <si>
    <t>Excise reduction Budget 2023</t>
  </si>
  <si>
    <t>VAT 9% hospitality</t>
  </si>
  <si>
    <t>VAT forgone (electricity credit)</t>
  </si>
  <si>
    <t>VAT electricity and gas</t>
  </si>
  <si>
    <t>Contingencies</t>
  </si>
  <si>
    <t>Tax cuts</t>
  </si>
  <si>
    <t>Overall</t>
  </si>
  <si>
    <t>Impact of non-indexation</t>
  </si>
  <si>
    <t>Full inflation</t>
  </si>
  <si>
    <t>5% path</t>
  </si>
  <si>
    <t>Consistent with full inflation</t>
  </si>
  <si>
    <t>Consistent with 5%</t>
  </si>
  <si>
    <t>Actual</t>
  </si>
  <si>
    <t>Core</t>
  </si>
  <si>
    <t>Net policy spending path</t>
  </si>
  <si>
    <t>Temporary measures</t>
  </si>
  <si>
    <t>Increases in core spending</t>
  </si>
  <si>
    <r>
      <t xml:space="preserve">Figure 3.8: </t>
    </r>
    <r>
      <rPr>
        <i/>
        <sz val="10.5"/>
        <color rgb="FF1583AD"/>
        <rFont val="Futura Hv BT"/>
        <family val="2"/>
      </rPr>
      <t>Budget 2023</t>
    </r>
    <r>
      <rPr>
        <sz val="10.5"/>
        <color rgb="FF1583AD"/>
        <rFont val="Futura Hv BT"/>
        <family val="2"/>
      </rPr>
      <t xml:space="preserve"> applies sizeable temporary measures</t>
    </r>
  </si>
  <si>
    <t>% GNI*, one-off measures</t>
  </si>
  <si>
    <t>Figure 3.9: Increases in permanent net policy spending are more modest</t>
  </si>
  <si>
    <t>% increase in net policy spending</t>
  </si>
  <si>
    <t xml:space="preserve">Real net policy spending growth </t>
  </si>
  <si>
    <t>% y/y</t>
  </si>
  <si>
    <t>Figure 3.10: Stance for 2023 is sensible</t>
  </si>
  <si>
    <t>VAT electricity and gas Budget 23</t>
  </si>
  <si>
    <t>Excise reduction Budget 23</t>
  </si>
  <si>
    <t>Other contingencies (including DECC Energy Credit and DETE)</t>
  </si>
  <si>
    <t>Ukraine contingency</t>
  </si>
  <si>
    <t>Covid contingency</t>
  </si>
  <si>
    <t>Other temp spending</t>
  </si>
  <si>
    <t>2022 measures</t>
  </si>
  <si>
    <t>Full inflation path</t>
  </si>
  <si>
    <t>Figure 3.12: Price impact of additional budgetary measures</t>
  </si>
  <si>
    <r>
      <t xml:space="preserve">% HICP price level is estimated to be higher in each year due to additional </t>
    </r>
    <r>
      <rPr>
        <i/>
        <sz val="8"/>
        <color rgb="FF656365"/>
        <rFont val="Futura Lt BT"/>
        <family val="2"/>
      </rPr>
      <t>Budget 2023</t>
    </r>
    <r>
      <rPr>
        <sz val="8"/>
        <color rgb="FF656365"/>
        <rFont val="Futura Lt BT"/>
        <family val="2"/>
      </rPr>
      <t xml:space="preserve"> measures</t>
    </r>
  </si>
  <si>
    <t>Price impact</t>
  </si>
  <si>
    <t>Figure 3.13: Core spending path revised up, but less than full inflation</t>
  </si>
  <si>
    <r>
      <t>€</t>
    </r>
    <r>
      <rPr>
        <sz val="8"/>
        <color rgb="FF656365"/>
        <rFont val="Futura Lt BT"/>
        <family val="2"/>
      </rPr>
      <t xml:space="preserve"> billion, core spending</t>
    </r>
  </si>
  <si>
    <t>Budget 2022 ceilings</t>
  </si>
  <si>
    <t>3% + actual inflation</t>
  </si>
  <si>
    <t>Core spending</t>
  </si>
  <si>
    <t>Budget 2023 ceilings</t>
  </si>
  <si>
    <t>Figure 3.14: Steady pace of debt reduction and structural surplus</t>
  </si>
  <si>
    <t>Bottom-up structural balance</t>
  </si>
  <si>
    <t>net debt ratio changes</t>
  </si>
  <si>
    <t>Figure 3.15: Ageing pressures are at the forefront of fiscal challenges</t>
  </si>
  <si>
    <t>% GNI* estimated range of annual impacts on government’s budget balance</t>
  </si>
  <si>
    <t>Defence spending</t>
  </si>
  <si>
    <t>Sláintecare</t>
  </si>
  <si>
    <t>Restoring Capital Plan in % GNI* terms</t>
  </si>
  <si>
    <t>Climate: investments</t>
  </si>
  <si>
    <t>Climate: revenue losses</t>
  </si>
  <si>
    <t>Excess corporation tax</t>
  </si>
  <si>
    <t>Age-related spending</t>
  </si>
  <si>
    <t>Gap</t>
  </si>
  <si>
    <t>Spacing</t>
  </si>
  <si>
    <t>Upper</t>
  </si>
  <si>
    <t>Lower</t>
  </si>
  <si>
    <t>Figure 3.16: PRSI increases for workers based on proposed pension reforms</t>
  </si>
  <si>
    <r>
      <t>€</t>
    </r>
    <r>
      <rPr>
        <sz val="8"/>
        <color rgb="FF656365"/>
        <rFont val="Futura Lt BT"/>
        <family val="2"/>
      </rPr>
      <t xml:space="preserve"> change implied for PRSI for workers in today’s terms based on policy options</t>
    </r>
  </si>
  <si>
    <t>Table S6.1: Stand-still costs are larger than planned spending increases</t>
  </si>
  <si>
    <r>
      <t xml:space="preserve">Annual change in </t>
    </r>
    <r>
      <rPr>
        <sz val="8"/>
        <color rgb="FF656365"/>
        <rFont val="Arial"/>
        <family val="2"/>
      </rPr>
      <t>€</t>
    </r>
    <r>
      <rPr>
        <sz val="8"/>
        <color rgb="FF656365"/>
        <rFont val="Futura Lt BT"/>
        <family val="2"/>
      </rPr>
      <t>bn (gross voted current spending)</t>
    </r>
  </si>
  <si>
    <t>Stand-Still scenario</t>
  </si>
  <si>
    <t xml:space="preserve">  - demographic pressures</t>
  </si>
  <si>
    <t xml:space="preserve">  - price pressures</t>
  </si>
  <si>
    <r>
      <t xml:space="preserve">Total Increases in “core” current spending </t>
    </r>
    <r>
      <rPr>
        <i/>
        <sz val="8"/>
        <color rgb="FF000000"/>
        <rFont val="Futura Lt BT"/>
        <family val="2"/>
      </rPr>
      <t>Budget 2023</t>
    </r>
    <r>
      <rPr>
        <sz val="8"/>
        <color rgb="FF000000"/>
        <rFont val="Futura Lt BT"/>
        <family val="2"/>
      </rPr>
      <t xml:space="preserve"> </t>
    </r>
  </si>
  <si>
    <t>Gap to Stand-Still</t>
  </si>
  <si>
    <t xml:space="preserve">Sources: Fiscal Council workings. </t>
  </si>
  <si>
    <t xml:space="preserve">Notes: Stand-still estimates assumes spending on social welfare, health and education also grows in line with key demographic growth and that key welfare rates and </t>
  </si>
  <si>
    <t xml:space="preserve">public sector pay rates grow in line with forecasts of private sector wages rates in 2024 and 2025, while other prices increase in line with inflation.  </t>
  </si>
  <si>
    <t>Table S7.1: Summary Fiscal Rules assessment</t>
  </si>
  <si>
    <t>% of GDP unless otherwise stated. For deviations, negative values = non-compliance</t>
  </si>
  <si>
    <t>Corrective Arm</t>
  </si>
  <si>
    <r>
      <t xml:space="preserve">   General government balance (% GNI*)</t>
    </r>
    <r>
      <rPr>
        <vertAlign val="superscript"/>
        <sz val="8"/>
        <color rgb="FF313031"/>
        <rFont val="Futura Lt BT"/>
        <family val="2"/>
      </rPr>
      <t>4</t>
    </r>
  </si>
  <si>
    <t xml:space="preserve">   General government balance </t>
  </si>
  <si>
    <t xml:space="preserve">   General government balance Limit</t>
  </si>
  <si>
    <r>
      <t xml:space="preserve">   General government debt (% GNI*)</t>
    </r>
    <r>
      <rPr>
        <vertAlign val="superscript"/>
        <sz val="8"/>
        <color rgb="FF313031"/>
        <rFont val="Futura Lt BT"/>
        <family val="2"/>
      </rPr>
      <t>4</t>
    </r>
  </si>
  <si>
    <t xml:space="preserve">   General government debt </t>
  </si>
  <si>
    <t xml:space="preserve">   1/20th Debt Rule Limit</t>
  </si>
  <si>
    <t xml:space="preserve">   Debt Rule met?</t>
  </si>
  <si>
    <t>Y</t>
  </si>
  <si>
    <t>Preventive Arm &amp; Domestic Budgetary Rule</t>
  </si>
  <si>
    <t xml:space="preserve">   Structural balance adjustment requirement</t>
  </si>
  <si>
    <t xml:space="preserve">   MTO for the structural balance</t>
  </si>
  <si>
    <t xml:space="preserve">   Structural balance</t>
  </si>
  <si>
    <t xml:space="preserve">   MTO met?</t>
  </si>
  <si>
    <t xml:space="preserve">   Minimum change in structural balance required</t>
  </si>
  <si>
    <t xml:space="preserve">   Change in structural balance</t>
  </si>
  <si>
    <r>
      <t xml:space="preserve">   1yr deviation (</t>
    </r>
    <r>
      <rPr>
        <sz val="8"/>
        <color rgb="FF313031"/>
        <rFont val="Arial"/>
        <family val="2"/>
      </rPr>
      <t>€</t>
    </r>
    <r>
      <rPr>
        <sz val="8"/>
        <color rgb="FF313031"/>
        <rFont val="Futura Lt BT"/>
        <family val="2"/>
      </rPr>
      <t xml:space="preserve"> bn)</t>
    </r>
  </si>
  <si>
    <t xml:space="preserve">   1yr deviation (p.p.)  </t>
  </si>
  <si>
    <r>
      <t xml:space="preserve">   2yr deviation (</t>
    </r>
    <r>
      <rPr>
        <sz val="8"/>
        <color rgb="FF313031"/>
        <rFont val="Arial"/>
        <family val="2"/>
      </rPr>
      <t>€</t>
    </r>
    <r>
      <rPr>
        <sz val="8"/>
        <color rgb="FF313031"/>
        <rFont val="Futura Lt BT"/>
        <family val="2"/>
      </rPr>
      <t xml:space="preserve"> bn) </t>
    </r>
  </si>
  <si>
    <t xml:space="preserve">   2yr deviation (p.p.)    </t>
  </si>
  <si>
    <t xml:space="preserve">   Expenditure Benchmark </t>
  </si>
  <si>
    <t xml:space="preserve">   (a) Reference rate of potential growth (% y/y)</t>
  </si>
  <si>
    <t xml:space="preserve">   (b) Convergence margin</t>
  </si>
  <si>
    <t xml:space="preserve">   (a-b) Limit for real net expenditure growth (% y/y)</t>
  </si>
  <si>
    <t xml:space="preserve">   GDP deflator used</t>
  </si>
  <si>
    <t xml:space="preserve">   Limit for nominal net expenditure growth (% y/y)</t>
  </si>
  <si>
    <t xml:space="preserve">   Net expenditure growth (% y/y)</t>
  </si>
  <si>
    <t xml:space="preserve">   Net expenditure growth (corrected for one-offs) (% y/y)</t>
  </si>
  <si>
    <r>
      <t xml:space="preserve">   1yr deviation (corrected for one-offs) (</t>
    </r>
    <r>
      <rPr>
        <sz val="8"/>
        <color rgb="FF313031"/>
        <rFont val="Arial"/>
        <family val="2"/>
      </rPr>
      <t>€</t>
    </r>
    <r>
      <rPr>
        <sz val="8"/>
        <color rgb="FF313031"/>
        <rFont val="Futura Lt BT"/>
        <family val="2"/>
      </rPr>
      <t xml:space="preserve"> bn) </t>
    </r>
  </si>
  <si>
    <t xml:space="preserve">   1yr deviation (corrected for one-offs) (% GNI*)                         </t>
  </si>
  <si>
    <r>
      <t xml:space="preserve">   2yr deviation (corrected for one-offs) (</t>
    </r>
    <r>
      <rPr>
        <sz val="8"/>
        <color rgb="FF313031"/>
        <rFont val="Arial"/>
        <family val="2"/>
      </rPr>
      <t>€</t>
    </r>
    <r>
      <rPr>
        <sz val="8"/>
        <color rgb="FF313031"/>
        <rFont val="Futura Lt BT"/>
        <family val="2"/>
      </rPr>
      <t xml:space="preserve"> bn) </t>
    </r>
  </si>
  <si>
    <t xml:space="preserve">   2yr deviation (corrected for one-offs) (%GNI*)                         </t>
  </si>
  <si>
    <r>
      <t xml:space="preserve">   Limit for nominal net expenditure growth (</t>
    </r>
    <r>
      <rPr>
        <b/>
        <sz val="8"/>
        <color rgb="FF313031"/>
        <rFont val="Arial"/>
        <family val="2"/>
      </rPr>
      <t>€</t>
    </r>
    <r>
      <rPr>
        <b/>
        <sz val="8"/>
        <color rgb="FF313031"/>
        <rFont val="Futura Lt BT"/>
        <family val="2"/>
      </rPr>
      <t>bn)</t>
    </r>
  </si>
  <si>
    <r>
      <t xml:space="preserve">   Net expenditure increase (</t>
    </r>
    <r>
      <rPr>
        <sz val="8"/>
        <color rgb="FF313031"/>
        <rFont val="Arial"/>
        <family val="2"/>
      </rPr>
      <t>€</t>
    </r>
    <r>
      <rPr>
        <sz val="8"/>
        <color rgb="FF313031"/>
        <rFont val="Futura Lt BT"/>
        <family val="2"/>
      </rPr>
      <t>bn)</t>
    </r>
  </si>
  <si>
    <r>
      <t xml:space="preserve">   Net expenditure increase (corrected for one-offs) (</t>
    </r>
    <r>
      <rPr>
        <sz val="8"/>
        <color rgb="FF313031"/>
        <rFont val="Arial"/>
        <family val="2"/>
      </rPr>
      <t>€</t>
    </r>
    <r>
      <rPr>
        <sz val="8"/>
        <color rgb="FF313031"/>
        <rFont val="Futura Lt BT"/>
        <family val="2"/>
      </rPr>
      <t>bn)</t>
    </r>
  </si>
  <si>
    <t>Current Macroeconomic Aggregates</t>
  </si>
  <si>
    <t xml:space="preserve">   Real GDP growth (% y/y)</t>
  </si>
  <si>
    <t xml:space="preserve">   Potential GDP growth (% y/y)</t>
  </si>
  <si>
    <t xml:space="preserve">   Output gap </t>
  </si>
  <si>
    <t xml:space="preserve">   GDP deflator used (% y/y)</t>
  </si>
  <si>
    <t>Notes: 1 All figures are presented on a general government basis. Assessments examine the Budget 2023 revenue and expenditure plans, using the Council’s principles-based approach to the Domestic Budgetary Rule and</t>
  </si>
  <si>
    <t xml:space="preserve"> considering the Council’s views on one-off/temporary measures and on Discretionary Revenue Measures. Potential output and output gap estimates are taken from Budget 2023. For more information on the Council’s principles-based approach see Table S7.2 </t>
  </si>
  <si>
    <t>and Box A of the Fiscal Council’s Ex-post Assessment of Compliance with the Domestic Budgetary Rule 2018 (Fiscal Council, 2019a). The MTO is not currently set for 2023-2025 but is assumed constant at -0.5% of GDP. 2 The 1/20th Debt Rule requires that the debt-to-GDP ratio</t>
  </si>
  <si>
    <t xml:space="preserve"> should make annual progress toward the reference value of 60% of GDP. Once the debt-to-GDP ratio falls below 60%, the requirement is to maintain a ratio below 60%.3 Exceptional circumstances exist for 2021–2022. Therefore, deviations from the requirements </t>
  </si>
  <si>
    <t xml:space="preserve">for these years are allowed. 4 The general government balance and general government debt are shown here as a % of GNI* for reference purposes only. Legal compliance with the corrective arm of the SGP is assessed based on GDP ratios. </t>
  </si>
  <si>
    <t>Total PRSI increase</t>
  </si>
  <si>
    <t>On 50k</t>
  </si>
  <si>
    <t>Typical wage 35k</t>
  </si>
  <si>
    <t>Min wage 21.3k</t>
  </si>
  <si>
    <t>There is still an additional "Exchequer Contribution” in both packages, which may have to be made up with further tax increases.</t>
  </si>
  <si>
    <t>Notes: Figures are based on Package 4 and Package 3 of the Pension Commission's (2021) options using PRSI rate increases assumed.</t>
  </si>
  <si>
    <t xml:space="preserve">Sources: Pensions Commission (2020); and Fiscal Council workings. </t>
  </si>
  <si>
    <t>Figure 3.17: Climate targets are short of ambition and lack clarity</t>
  </si>
  <si>
    <t>Million tonnes of carbon dioxide equivalent</t>
  </si>
  <si>
    <t>Commercial and Public Buildings</t>
  </si>
  <si>
    <t>Industry</t>
  </si>
  <si>
    <t>Residential</t>
  </si>
  <si>
    <t>Land Use, Land Use Change and Forestry</t>
  </si>
  <si>
    <t xml:space="preserve">Electricity </t>
  </si>
  <si>
    <t>Total Emissions excl. Land Use</t>
  </si>
  <si>
    <t xml:space="preserve">Total Emissions including LULUCF </t>
  </si>
  <si>
    <t>2030 targets</t>
  </si>
  <si>
    <t>Sources: Climate Change Advisory Council (2022).</t>
  </si>
  <si>
    <t>Notes: The Figure compares the Government’s Sectoral Emissions Reduction Targets announced on 27 July 2022 with 2018 levels of emissions in terms of million tonnes of carbon dioxide equivalent.</t>
  </si>
  <si>
    <t xml:space="preserve">Figure 3.18: Potential impact of tax measures proposed by the Commission on Taxation and Welfare where estimates are available </t>
  </si>
  <si>
    <t>% GNI* estimated full-year yield</t>
  </si>
  <si>
    <t xml:space="preserve">See Analytical Note: </t>
  </si>
  <si>
    <t xml:space="preserve">https://www.fiscalcouncil.ie/wp-content/uploads/2022/11/Analytical-Note-17-Potential-impact-of-Commission-on-Taxation-and-Welfare-proposals-.pdf </t>
  </si>
  <si>
    <t>Actual contributions</t>
  </si>
  <si>
    <t>2020 plans</t>
  </si>
  <si>
    <t>Oct 2019 plans</t>
  </si>
  <si>
    <t>June 2019 plans</t>
  </si>
  <si>
    <t>2017 plans</t>
  </si>
  <si>
    <t>Oct 2016 plans</t>
  </si>
  <si>
    <t>No Deal Brexit</t>
  </si>
  <si>
    <t>National Surplus (Reserve Fund for Exceptional Contingencies) Bill 2018 passed into legislation</t>
  </si>
  <si>
    <t>In 2017, plans scaled back</t>
  </si>
  <si>
    <t>Cumulative</t>
  </si>
  <si>
    <t>Figure D1: Plans for the Reserve Fund were scaled back but now return</t>
  </si>
  <si>
    <t>2022-2025 over 5bn</t>
  </si>
  <si>
    <t>2022-2025</t>
  </si>
  <si>
    <t>Reserve Fund allocations</t>
  </si>
  <si>
    <t>Windfalls</t>
  </si>
  <si>
    <t>Figure D2: Reserve Fund captures some but not all corporation tax windfalls</t>
  </si>
  <si>
    <t xml:space="preserve">     </t>
  </si>
  <si>
    <t>Figure 3.17</t>
  </si>
  <si>
    <t>Figure D1</t>
  </si>
  <si>
    <t>Figure D2</t>
  </si>
  <si>
    <t>Cyclical component</t>
  </si>
  <si>
    <t>Structural primary balance</t>
  </si>
  <si>
    <t>GGB</t>
  </si>
  <si>
    <t>Figure 4.1: Structural surpluses are projected</t>
  </si>
  <si>
    <t>% GDP</t>
  </si>
  <si>
    <t>Structural balance including windfall corporation tax</t>
  </si>
  <si>
    <t>Excluding windfall corporation tax</t>
  </si>
  <si>
    <t>Figure 4.2: Structural balance in surplus without windfalls</t>
  </si>
  <si>
    <t>Source: Department of Finance and Fiscal Council workings.</t>
  </si>
  <si>
    <t>Note: Figure shows the Council’s bottom-up approach to estimating the structural balance. The “windfall” corporation tax receipts rely on the Department of Finance estimates of these for the period shown.</t>
  </si>
  <si>
    <t>GBp</t>
  </si>
  <si>
    <t>EUR/GBP</t>
  </si>
  <si>
    <t>EUR/USD</t>
  </si>
  <si>
    <t>Parity</t>
  </si>
  <si>
    <t>Figure 1.2: Gas futures have fallen since the summer, while the US dollar has strengthened to more than parity with the euro</t>
  </si>
  <si>
    <t>HICP, 2015 = 100</t>
  </si>
  <si>
    <t>NRG HICP, 2015 = 100</t>
  </si>
  <si>
    <t>Energy weight</t>
  </si>
  <si>
    <t>Terms of trade (RHS)</t>
  </si>
  <si>
    <t>Energy / HICP</t>
  </si>
  <si>
    <t>GNI* deflator</t>
  </si>
  <si>
    <t>MIN</t>
  </si>
  <si>
    <t>MIR</t>
  </si>
  <si>
    <t>PCE deflator</t>
  </si>
  <si>
    <t>PCN</t>
  </si>
  <si>
    <t>PCR</t>
  </si>
  <si>
    <t xml:space="preserve">Sources: ECB; CSO; and Fiscal Council workings. </t>
  </si>
  <si>
    <t>Note: This comparison replicates analysis by Battistini et al. (2022) for the Euro Area. For the energy weight in HICP, the 1996 weight refers to 1995 data. The terms of trade is calculated as the GNI* deflator divided by the personal consumption expenditure deflator, to capture instances where energy prices have risen as a share of the consumption basket, and how this implies a higher price level for consumers relative to GNI*, as higher import prices partially offset higher prices in final demand, including for the consumption deflator. Get the data.</t>
  </si>
  <si>
    <t>Figure 1.3 Energy shocks weaken Ireland’s terms of trade</t>
  </si>
  <si>
    <t>2020 = 100</t>
  </si>
  <si>
    <t>Q4</t>
  </si>
  <si>
    <t>Q1</t>
  </si>
  <si>
    <t>Q2</t>
  </si>
  <si>
    <t>Q3</t>
  </si>
  <si>
    <t>MDD</t>
  </si>
  <si>
    <t>PCE</t>
  </si>
  <si>
    <t>Gov</t>
  </si>
  <si>
    <t>MDD values</t>
  </si>
  <si>
    <t>MDD volumes</t>
  </si>
  <si>
    <t>Figure 1.4: Modified domestic demand has stagnated due to inflation</t>
  </si>
  <si>
    <r>
      <t>€</t>
    </r>
    <r>
      <rPr>
        <sz val="9"/>
        <color rgb="FF808080"/>
        <rFont val="Nunito Sans"/>
      </rPr>
      <t xml:space="preserve"> billion, seasonally adjusted</t>
    </r>
  </si>
  <si>
    <t>Sources: CSO; Department of Finance; and Fiscal Council workings.</t>
  </si>
  <si>
    <t>Sources: Refinitiv; Macrobond; and Fiscal Council workings.</t>
  </si>
  <si>
    <t xml:space="preserve">Sources: Eurostat; Fröhling et al. (2022) and Fiscal Council workings. </t>
  </si>
  <si>
    <t>€ billion, 2020 constant prices, seasonally adjusted</t>
  </si>
  <si>
    <t>Notes: The profiles shown use adjusted historical data to ensure seasonally adjusted levels sum exactly to the non-seasonally adjusted levels. Projections are similarly adjusted with respect to the Department’s annual level projections.</t>
  </si>
  <si>
    <t>2014-2019 trend</t>
  </si>
  <si>
    <t>Sources: CSO, Department of Finance, and Fiscal Council workings.</t>
  </si>
  <si>
    <t>Figure 1.5: Budget 2023 projects a weaker path for personal consumption</t>
  </si>
  <si>
    <t>Beveridge curve (unemployment per job vacancy)</t>
  </si>
  <si>
    <t>Real wages per hour worked</t>
  </si>
  <si>
    <t>Trend 2014-2019</t>
  </si>
  <si>
    <t>Budget 2023 implied profile</t>
  </si>
  <si>
    <t>Software development</t>
  </si>
  <si>
    <t>Total</t>
  </si>
  <si>
    <t>June</t>
  </si>
  <si>
    <t>July</t>
  </si>
  <si>
    <t>August</t>
  </si>
  <si>
    <t>September</t>
  </si>
  <si>
    <t>'08</t>
  </si>
  <si>
    <t>'09</t>
  </si>
  <si>
    <t>'10</t>
  </si>
  <si>
    <t>'11</t>
  </si>
  <si>
    <t>'12</t>
  </si>
  <si>
    <t>'13</t>
  </si>
  <si>
    <t>'14</t>
  </si>
  <si>
    <t>'15</t>
  </si>
  <si>
    <t>'16</t>
  </si>
  <si>
    <t>'17</t>
  </si>
  <si>
    <t>'18</t>
  </si>
  <si>
    <t>'19</t>
  </si>
  <si>
    <t>'20</t>
  </si>
  <si>
    <t>'21</t>
  </si>
  <si>
    <t>'22</t>
  </si>
  <si>
    <t>Figure 1.6: The labour market is exceptionally tight, despite some signs of softening</t>
  </si>
  <si>
    <t xml:space="preserve">Sources: CSO; Department of Finance; Indeed; and Fiscal Council workings. </t>
  </si>
  <si>
    <t>Notes: For panel B, hours worked are derived using Budget 2023 forecasts for total employment and average weekly hours worked. The historical data are based on actual hours worked (manually seasonally adjusted for Q1 1998 – Q2 2022). HICP has also been seasonally adjusted (for a sample period of Q1 1990 – Q4 2025), and wages are implied using the CSO’s seasonally adjusted wages series in the Institutional Sector Accounts, Non-Financial for Q2 2022. The data for software development in panel C was kindly provided by Indeed.</t>
  </si>
  <si>
    <t>Consumption</t>
  </si>
  <si>
    <t>Gov't</t>
  </si>
  <si>
    <t>Modified GFCF</t>
  </si>
  <si>
    <t>Change in stocks</t>
  </si>
  <si>
    <t>Residual</t>
  </si>
  <si>
    <t>Real GNI*</t>
  </si>
  <si>
    <t>Figure 1.7: Real GNI* growth is forecast to slow sharply in 2023, before reverting to the economy’s potential growth rate of about 3%</t>
  </si>
  <si>
    <t>Euro Area 19</t>
  </si>
  <si>
    <t>Figure 1.8: The household savings rate in Ireland has increased in 2022 after falling last year, unlike in the Euro Area</t>
  </si>
  <si>
    <t>Household gross savings as % of total disposable income, seasonally adjusted</t>
  </si>
  <si>
    <t>2017</t>
  </si>
  <si>
    <t>2018</t>
  </si>
  <si>
    <t>2019</t>
  </si>
  <si>
    <t>2020</t>
  </si>
  <si>
    <t>2021</t>
  </si>
  <si>
    <t>2022</t>
  </si>
  <si>
    <t>2023</t>
  </si>
  <si>
    <t>2024</t>
  </si>
  <si>
    <t>2025</t>
  </si>
  <si>
    <t>GNI*</t>
  </si>
  <si>
    <t>Domestic GVA</t>
  </si>
  <si>
    <t xml:space="preserve">  </t>
  </si>
  <si>
    <r>
      <t xml:space="preserve">Figure 1.9: </t>
    </r>
    <r>
      <rPr>
        <i/>
        <sz val="10.5"/>
        <color rgb="FF1583AD"/>
        <rFont val="Futura Hv BT"/>
        <family val="2"/>
      </rPr>
      <t>Budget 2023</t>
    </r>
    <r>
      <rPr>
        <sz val="10.5"/>
        <color rgb="FF1583AD"/>
        <rFont val="Futura Hv BT"/>
        <family val="2"/>
      </rPr>
      <t xml:space="preserve"> projects a slightly positive output gap by 2025, and domestic GVA is expected to remain on a weaker trajectory compared to MDD and GNI*</t>
    </r>
  </si>
  <si>
    <t>Sources: CSO; Eurostat; Department of Finance; and Fiscal Council workings.</t>
  </si>
  <si>
    <t>Midlands</t>
  </si>
  <si>
    <t>Mid East</t>
  </si>
  <si>
    <t>Dublin</t>
  </si>
  <si>
    <t>South West</t>
  </si>
  <si>
    <t>South East</t>
  </si>
  <si>
    <t>Mid West</t>
  </si>
  <si>
    <t>West</t>
  </si>
  <si>
    <t>Border</t>
  </si>
  <si>
    <t>Figure 1.10: House prices have increased relative to joint purchasers’ incomes, but the increases have moderated in recent years</t>
  </si>
  <si>
    <r>
      <t>House prices relative to incomes for joint purchases</t>
    </r>
    <r>
      <rPr>
        <sz val="10"/>
        <color theme="1"/>
        <rFont val="Nunito Sans"/>
      </rPr>
      <t xml:space="preserve"> </t>
    </r>
  </si>
  <si>
    <t xml:space="preserve">Sources: CSO; and Fiscal Council workings. </t>
  </si>
  <si>
    <t>Note: The data are for filings and show joint applications’ median house prices divided by median incomes.</t>
  </si>
  <si>
    <t>Oct '21</t>
  </si>
  <si>
    <t>Apr '22</t>
  </si>
  <si>
    <t>Oct '22</t>
  </si>
  <si>
    <t>Euro area</t>
  </si>
  <si>
    <t>Figure 1.11: Risks to the outlook are highlighted by downward revisions to output growth in Ireland’s main trading partners</t>
  </si>
  <si>
    <t>Year-on-year % change in real GDP</t>
  </si>
  <si>
    <t>Source: IMF.</t>
  </si>
  <si>
    <t>Real MDD</t>
  </si>
  <si>
    <t>Real residual</t>
  </si>
  <si>
    <t>Nominal MDD</t>
  </si>
  <si>
    <t>Nominal residual</t>
  </si>
  <si>
    <r>
      <t xml:space="preserve">Figure 1.12: </t>
    </r>
    <r>
      <rPr>
        <i/>
        <sz val="10.5"/>
        <color rgb="FF1583AD"/>
        <rFont val="Futura Hv BT"/>
        <family val="2"/>
      </rPr>
      <t>Budget 2023</t>
    </r>
    <r>
      <rPr>
        <sz val="10.5"/>
        <color rgb="FF1583AD"/>
        <rFont val="Futura Hv BT"/>
        <family val="2"/>
      </rPr>
      <t xml:space="preserve"> projects a continued high level for the residual component of GNI* that is not explained by modified total domestic demand</t>
    </r>
  </si>
  <si>
    <t>Years</t>
  </si>
  <si>
    <t>Sources: Department of Finance, and Fiscal Council workings. Get the data.</t>
  </si>
  <si>
    <r>
      <t xml:space="preserve">Note: Budgets are labelled as “Budget t+1”, but published in year t; for example, </t>
    </r>
    <r>
      <rPr>
        <i/>
        <sz val="8"/>
        <color rgb="FF989698"/>
        <rFont val="Arial"/>
        <family val="2"/>
      </rPr>
      <t>Budget 2023</t>
    </r>
    <r>
      <rPr>
        <sz val="8"/>
        <color rgb="FF989698"/>
        <rFont val="Arial"/>
        <family val="2"/>
      </rPr>
      <t xml:space="preserve"> will be published in October 2022, meaning its forecast for 2022 is an in-year forecast (for year t).</t>
    </r>
  </si>
  <si>
    <t>Budget 2011</t>
  </si>
  <si>
    <t>SPU 2011</t>
  </si>
  <si>
    <r>
      <t xml:space="preserve">Figure 1.13: </t>
    </r>
    <r>
      <rPr>
        <i/>
        <sz val="10.5"/>
        <color rgb="FF1583AD"/>
        <rFont val="Futura Hv BT"/>
        <family val="2"/>
      </rPr>
      <t>Budget 2023</t>
    </r>
    <r>
      <rPr>
        <sz val="10.5"/>
        <color rgb="FF1583AD"/>
        <rFont val="Futura Hv BT"/>
        <family val="2"/>
      </rPr>
      <t xml:space="preserve"> only forecasts to three years ahead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</si>
</sst>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7">
    <numFmt numFmtId="6" formatCode="&quot;€&quot;#,##0;[Red]\-&quot;€&quot;#,##0"/>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 ###\ ##0.00"/>
    <numFmt numFmtId="326" formatCode="\ General"/>
    <numFmt numFmtId="327" formatCode="#\ ##0"/>
    <numFmt numFmtId="328" formatCode="###\ ###\ ##0"/>
    <numFmt numFmtId="329" formatCode="#\ ##0.0"/>
    <numFmt numFmtId="330" formatCode="\(#\ ##0.0\);\(\-#\ ##0.0\)"/>
    <numFmt numFmtId="331" formatCode="#.##0,"/>
    <numFmt numFmtId="332" formatCode="mm/dd/\y\y"/>
    <numFmt numFmtId="333" formatCode="#,##0.000000"/>
    <numFmt numFmtId="334" formatCode="_(\(*)\ #,##0.00_);_(\(*)\ \(#,##0.00\);_(\(*)\ &quot;-&quot;??_);_(@_)"/>
    <numFmt numFmtId="335" formatCode="_(\(*)\ #,##0.00_);_(\(*)&quot; (&quot;#,##0.00\);_(\(*)&quot; -&quot;??_);_(@_)"/>
    <numFmt numFmtId="336" formatCode="_(* #,##0.00_);_(* \(#,##0.00\);_(* \-??_);_(@_)"/>
    <numFmt numFmtId="337" formatCode="@*."/>
    <numFmt numFmtId="338" formatCode="###\ ###\ ##0;\-###\ ###\ ##0;0;"/>
    <numFmt numFmtId="339" formatCode="\ \.\.;\ \.\.;\ \.\.;\ \.\."/>
    <numFmt numFmtId="340" formatCode="###\ ##0;\-###\ ##0;0;"/>
    <numFmt numFmtId="341" formatCode="##0;\-##0;0;"/>
    <numFmt numFmtId="342" formatCode="0.0%"/>
    <numFmt numFmtId="343" formatCode="mmm\ dd\,\ yyyy"/>
    <numFmt numFmtId="344" formatCode="yyyy"/>
    <numFmt numFmtId="345" formatCode="&quot;L.&quot;\ #,##0.00_);[Red]\(&quot;L.&quot;\ #,##0.00\)"/>
    <numFmt numFmtId="346" formatCode="#\ ###\ ##0"/>
    <numFmt numFmtId="347" formatCode="0.00&quot;  &quot;"/>
    <numFmt numFmtId="348" formatCode="* @"/>
    <numFmt numFmtId="349" formatCode="_-* #,##0\ _F_B_-;\-* #,##0\ _F_B_-;_-* &quot;-&quot;\ _F_B_-;_-@_-"/>
    <numFmt numFmtId="350" formatCode="_-* #,##0.00\ _F_B_-;\-* #,##0.00\ _F_B_-;_-* &quot;-&quot;??\ _F_B_-;_-@_-"/>
    <numFmt numFmtId="351" formatCode="[$$-409]#,##0.00_ ;\-[$$-409]#,##0.00\ "/>
    <numFmt numFmtId="352" formatCode="\(\$#,###\)"/>
    <numFmt numFmtId="353" formatCode="&quot;Cr$&quot;#,##0.00_);\(&quot;Cr$&quot;#,##0.00\)"/>
    <numFmt numFmtId="354" formatCode="&quot;Cr$&quot;#,##0.00_);&quot;(Cr$&quot;#,##0.00\)"/>
    <numFmt numFmtId="355" formatCode="_-&quot;L.&quot;\ * #,##0_-;\-&quot;L.&quot;\ * #,##0_-;_-&quot;L.&quot;\ * &quot;-&quot;_-;_-@_-"/>
    <numFmt numFmtId="356" formatCode="_-&quot;€&quot;\ * #,##0_-;_-&quot;€&quot;\ * #,##0\-;_-&quot;€&quot;\ * &quot;-&quot;_-;_-@_-"/>
    <numFmt numFmtId="357" formatCode="_-&quot;€&quot;\ * #,##0.00_-;_-&quot;€&quot;\ * #,##0.00\-;_-&quot;€&quot;\ * &quot;-&quot;??_-;_-@_-"/>
    <numFmt numFmtId="358" formatCode="&quot;fl&quot;\ #,##0_-;&quot;fl&quot;\ #,##0\-"/>
    <numFmt numFmtId="359" formatCode="_(#\ ##,000\ &quot;zł&quot;_);_(\ \(#\ ##,000\ &quot;zł&quot;\);_(&quot;-&quot;??\ &quot;zł&quot;_);_(@_)"/>
    <numFmt numFmtId="360" formatCode="_-* #,##0.00\ \€_-;\-* #,##0.00\ \€_-;_-* &quot;-&quot;??\ \€_-;_-@_-"/>
    <numFmt numFmtId="361" formatCode="_-* #,##0.00\ _D_M_-;\-* #,##0.00\ _D_M_-;_-* &quot;-&quot;??\ _D_M_-;_-@_-"/>
    <numFmt numFmtId="362" formatCode="General\ \ \ \ \ \ "/>
    <numFmt numFmtId="363" formatCode="0.0\ \ \ \ \ \ \ \ "/>
    <numFmt numFmtId="364" formatCode="mmmm\ yyyy"/>
    <numFmt numFmtId="365" formatCode="_-* #,##0\ _Δ_ρ_χ_-;\-* #,##0\ _Δ_ρ_χ_-;_-* &quot;-&quot;\ _Δ_ρ_χ_-;_-@_-"/>
    <numFmt numFmtId="366" formatCode="_-* #,##0_-;\-* #,##0_-;_-* &quot;-&quot;??_-;_-@_-"/>
    <numFmt numFmtId="367" formatCode="mmm"/>
  </numFmts>
  <fonts count="582">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8"/>
      <name val="Calibri"/>
      <family val="2"/>
      <scheme val="minor"/>
    </font>
    <font>
      <sz val="12"/>
      <color theme="1"/>
      <name val="Nunito Sans"/>
    </font>
    <font>
      <sz val="12"/>
      <color theme="0"/>
      <name val="Nunito Sans"/>
    </font>
    <font>
      <sz val="11"/>
      <name val="Nunito Sans"/>
    </font>
    <font>
      <sz val="11"/>
      <color theme="1"/>
      <name val="Nunito Sans"/>
    </font>
    <font>
      <u/>
      <sz val="11"/>
      <name val="Nunito Sans"/>
    </font>
    <font>
      <u/>
      <sz val="11"/>
      <color theme="10"/>
      <name val="Nunito Sans"/>
    </font>
    <font>
      <b/>
      <sz val="11"/>
      <name val="Nunito Sans"/>
    </font>
    <font>
      <b/>
      <sz val="24"/>
      <color theme="7"/>
      <name val="Nunito Sans"/>
    </font>
    <font>
      <b/>
      <sz val="22"/>
      <color theme="7" tint="-0.249977111117893"/>
      <name val="Nunito Sans"/>
    </font>
    <font>
      <sz val="10.5"/>
      <color rgb="FF1583AD"/>
      <name val="Futura Hv BT"/>
      <family val="2"/>
    </font>
    <font>
      <sz val="10"/>
      <color rgb="FF000000"/>
      <name val="Futura Lt BT"/>
      <family val="2"/>
    </font>
    <font>
      <sz val="10"/>
      <color rgb="FF27819D"/>
      <name val="Futura Lt BT"/>
      <family val="2"/>
    </font>
    <font>
      <sz val="8"/>
      <color rgb="FF656365"/>
      <name val="Futura Lt BT"/>
      <family val="2"/>
    </font>
    <font>
      <sz val="8"/>
      <color rgb="FF989698"/>
      <name val="Futura Lt BT"/>
      <family val="2"/>
    </font>
    <font>
      <sz val="10"/>
      <color theme="1"/>
      <name val="Nunito Sans"/>
    </font>
    <font>
      <sz val="11"/>
      <color theme="1"/>
      <name val="Futura Lt BT"/>
      <family val="2"/>
    </font>
    <font>
      <sz val="8"/>
      <color rgb="FF656365"/>
      <name val="Arial"/>
      <family val="2"/>
    </font>
    <font>
      <i/>
      <sz val="10.5"/>
      <color rgb="FF1583AD"/>
      <name val="Futura Hv BT"/>
      <family val="2"/>
    </font>
    <font>
      <sz val="8"/>
      <color rgb="FF797779"/>
      <name val="Futura Lt BT"/>
      <family val="2"/>
    </font>
    <font>
      <sz val="8"/>
      <color rgb="FF797779"/>
      <name val="Arial"/>
      <family val="2"/>
    </font>
    <font>
      <b/>
      <sz val="9"/>
      <color rgb="FF000000"/>
      <name val="Futura Lt BT"/>
      <family val="2"/>
    </font>
    <font>
      <b/>
      <sz val="9"/>
      <color theme="1"/>
      <name val="Futura Lt BT"/>
      <family val="2"/>
    </font>
    <font>
      <sz val="9"/>
      <color theme="1"/>
      <name val="Futura Lt BT"/>
      <family val="2"/>
    </font>
    <font>
      <sz val="9"/>
      <color rgb="FF000000"/>
      <name val="Futura Lt BT"/>
      <family val="2"/>
    </font>
    <font>
      <i/>
      <sz val="8"/>
      <color rgb="FF989698"/>
      <name val="Futura Lt BT"/>
      <family val="2"/>
    </font>
    <font>
      <b/>
      <sz val="10"/>
      <color rgb="FF000000"/>
      <name val="Futura Lt BT"/>
      <family val="2"/>
    </font>
    <font>
      <sz val="10"/>
      <color rgb="FF313031"/>
      <name val="Futura Lt BT"/>
      <family val="2"/>
    </font>
    <font>
      <b/>
      <sz val="10"/>
      <color rgb="FF313031"/>
      <name val="Futura Lt BT"/>
      <family val="2"/>
    </font>
    <font>
      <sz val="9"/>
      <color rgb="FF313031"/>
      <name val="Futura Lt BT"/>
      <family val="2"/>
    </font>
    <font>
      <sz val="8"/>
      <color rgb="FF000000"/>
      <name val="Futura Lt BT"/>
      <family val="2"/>
    </font>
    <font>
      <sz val="8"/>
      <color rgb="FF000000"/>
      <name val="Segoe UI Symbol"/>
      <family val="2"/>
    </font>
    <font>
      <sz val="8"/>
      <color rgb="FF000000"/>
      <name val="Arial"/>
      <family val="2"/>
    </font>
    <font>
      <sz val="8"/>
      <color theme="1"/>
      <name val="Futura Lt BT"/>
      <family val="2"/>
    </font>
    <font>
      <b/>
      <sz val="8"/>
      <color theme="1"/>
      <name val="Calibri"/>
      <family val="2"/>
      <scheme val="minor"/>
    </font>
    <font>
      <sz val="9"/>
      <color rgb="FF000000"/>
      <name val="ArialMT"/>
    </font>
    <font>
      <sz val="10"/>
      <color rgb="FF1583AD"/>
      <name val="Futura Lt BT"/>
      <family val="2"/>
    </font>
    <font>
      <sz val="9"/>
      <color rgb="FF808080"/>
      <name val="Arial"/>
      <family val="2"/>
    </font>
    <font>
      <sz val="9"/>
      <color rgb="FF808080"/>
      <name val="Futura Lt BT"/>
      <family val="2"/>
    </font>
    <font>
      <b/>
      <sz val="10.5"/>
      <color rgb="FF17365D"/>
      <name val="Calibri"/>
      <family val="2"/>
      <scheme val="minor"/>
    </font>
    <font>
      <b/>
      <sz val="9"/>
      <color rgb="FF7F7F7F"/>
      <name val="Calibri"/>
      <family val="2"/>
      <scheme val="minor"/>
    </font>
    <font>
      <i/>
      <sz val="9"/>
      <color rgb="FF000000"/>
      <name val="Calibri"/>
      <family val="2"/>
      <scheme val="minor"/>
    </font>
    <font>
      <sz val="10"/>
      <color theme="1"/>
      <name val="Calibri"/>
      <family val="2"/>
      <scheme val="minor"/>
    </font>
    <font>
      <b/>
      <sz val="9"/>
      <color rgb="FF313031"/>
      <name val="Futura Lt BT"/>
      <family val="2"/>
    </font>
    <font>
      <i/>
      <sz val="8"/>
      <color rgb="FF797779"/>
      <name val="Futura Lt BT"/>
      <family val="2"/>
    </font>
    <font>
      <b/>
      <sz val="10"/>
      <color rgb="FF27819D"/>
      <name val="Futura Lt BT"/>
      <family val="2"/>
    </font>
    <font>
      <sz val="9"/>
      <color theme="1"/>
      <name val="Source Sans Pro"/>
      <family val="2"/>
    </font>
    <font>
      <sz val="9"/>
      <color rgb="FF7F7F7F"/>
      <name val="Source Sans Pro"/>
      <family val="2"/>
    </font>
    <font>
      <sz val="9"/>
      <color rgb="FF27819D"/>
      <name val="Futura Lt BT"/>
      <family val="2"/>
    </font>
    <font>
      <sz val="11"/>
      <color theme="1" tint="0.499984740745262"/>
      <name val="Calibri"/>
      <family val="2"/>
      <scheme val="minor"/>
    </font>
    <font>
      <sz val="8"/>
      <color rgb="FF656365"/>
      <name val="Nunito Sans"/>
    </font>
    <font>
      <sz val="10.5"/>
      <color rgb="FF1583AD"/>
      <name val="Nunito Sans Black"/>
    </font>
    <font>
      <sz val="9"/>
      <color theme="1" tint="0.499984740745262"/>
      <name val="Source Sans Pro"/>
      <family val="2"/>
    </font>
    <font>
      <b/>
      <sz val="11"/>
      <color theme="1"/>
      <name val="Source Sans Pro"/>
      <family val="2"/>
    </font>
    <font>
      <sz val="9"/>
      <color theme="0" tint="-0.14999847407452621"/>
      <name val="Source Sans Pro"/>
      <family val="2"/>
    </font>
    <font>
      <sz val="9"/>
      <color theme="9"/>
      <name val="Source Sans Pro"/>
      <family val="2"/>
    </font>
    <font>
      <sz val="11"/>
      <color theme="0" tint="-0.14999847407452621"/>
      <name val="Source Sans Pro"/>
      <family val="2"/>
    </font>
    <font>
      <sz val="8"/>
      <color theme="1"/>
      <name val="Source Sans Pro"/>
      <family val="2"/>
    </font>
    <font>
      <sz val="8"/>
      <color theme="1" tint="0.499984740745262"/>
      <name val="Source Sans Pro"/>
      <family val="2"/>
    </font>
    <font>
      <sz val="8"/>
      <name val="Source Sans Pro"/>
      <family val="2"/>
    </font>
    <font>
      <b/>
      <sz val="8"/>
      <color theme="1"/>
      <name val="Source Sans Pro"/>
      <family val="2"/>
    </font>
    <font>
      <i/>
      <sz val="8"/>
      <color rgb="FF656365"/>
      <name val="Futura Lt BT"/>
      <family val="2"/>
    </font>
    <font>
      <sz val="11"/>
      <color theme="6"/>
      <name val="Source Sans Pro"/>
      <family val="2"/>
    </font>
    <font>
      <sz val="8"/>
      <color rgb="FF989698"/>
      <name val="Arial"/>
      <family val="2"/>
    </font>
    <font>
      <sz val="9"/>
      <color theme="1"/>
      <name val="Calibri"/>
      <family val="2"/>
      <scheme val="minor"/>
    </font>
    <font>
      <sz val="9"/>
      <color theme="1" tint="9.9978637043366805E-2"/>
      <name val="Futura Lt BT"/>
      <family val="2"/>
    </font>
    <font>
      <i/>
      <sz val="8"/>
      <color rgb="FF000000"/>
      <name val="Futura Lt BT"/>
      <family val="2"/>
    </font>
    <font>
      <sz val="8"/>
      <color rgb="FF313031"/>
      <name val="Futura Lt BT"/>
      <family val="2"/>
    </font>
    <font>
      <b/>
      <sz val="8"/>
      <color rgb="FF313031"/>
      <name val="Futura Lt BT"/>
      <family val="2"/>
    </font>
    <font>
      <b/>
      <sz val="8"/>
      <color rgb="FF000000"/>
      <name val="Futura Lt BT"/>
      <family val="2"/>
    </font>
    <font>
      <vertAlign val="superscript"/>
      <sz val="8"/>
      <color rgb="FF313031"/>
      <name val="Futura Lt BT"/>
      <family val="2"/>
    </font>
    <font>
      <sz val="8"/>
      <color rgb="FF999799"/>
      <name val="Futura Lt BT"/>
      <family val="2"/>
    </font>
    <font>
      <sz val="8"/>
      <color rgb="FF313031"/>
      <name val="Arial"/>
      <family val="2"/>
    </font>
    <font>
      <b/>
      <sz val="8"/>
      <color rgb="FF313031"/>
      <name val="Arial"/>
      <family val="2"/>
    </font>
    <font>
      <b/>
      <sz val="11"/>
      <color rgb="FF000000"/>
      <name val="Lato-Bold"/>
    </font>
    <font>
      <sz val="9"/>
      <color theme="0" tint="-0.499984740745262"/>
      <name val="Futura Lt BT"/>
      <family val="2"/>
    </font>
    <font>
      <sz val="9"/>
      <color indexed="63"/>
      <name val="Arial"/>
      <family val="2"/>
    </font>
    <font>
      <i/>
      <sz val="9"/>
      <color indexed="63"/>
      <name val="Arial"/>
      <family val="2"/>
    </font>
    <font>
      <sz val="9"/>
      <color indexed="63"/>
      <name val="Gill Sans MT"/>
      <family val="2"/>
    </font>
    <font>
      <b/>
      <sz val="9"/>
      <color indexed="63"/>
      <name val="Arial"/>
      <family val="2"/>
    </font>
    <font>
      <b/>
      <sz val="9"/>
      <color indexed="63"/>
      <name val="Gill Sans MT"/>
      <family val="2"/>
    </font>
    <font>
      <sz val="9"/>
      <color rgb="FF808080"/>
      <name val="Nunito Sans"/>
    </font>
    <font>
      <i/>
      <sz val="8"/>
      <color rgb="FF989698"/>
      <name val="Arial"/>
      <family val="2"/>
    </font>
  </fonts>
  <fills count="1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B3DFD6"/>
        <bgColor indexed="64"/>
      </patternFill>
    </fill>
    <fill>
      <patternFill patternType="solid">
        <fgColor rgb="FFFFFFFF"/>
        <bgColor indexed="64"/>
      </patternFill>
    </fill>
    <fill>
      <patternFill patternType="solid">
        <fgColor rgb="FFD9EFEA"/>
        <bgColor indexed="64"/>
      </patternFill>
    </fill>
    <fill>
      <patternFill patternType="solid">
        <fgColor theme="7" tint="0.79998168889431442"/>
        <bgColor indexed="64"/>
      </patternFill>
    </fill>
    <fill>
      <patternFill patternType="solid">
        <fgColor rgb="FFDFF8FB"/>
        <bgColor indexed="64"/>
      </patternFill>
    </fill>
    <fill>
      <patternFill patternType="solid">
        <fgColor rgb="FFEAF4E9"/>
        <bgColor indexed="64"/>
      </patternFill>
    </fill>
    <fill>
      <patternFill patternType="solid">
        <fgColor rgb="FFDCECDA"/>
        <bgColor indexed="64"/>
      </patternFill>
    </fill>
    <fill>
      <patternFill patternType="solid">
        <fgColor rgb="FFB7D9B5"/>
        <bgColor indexed="64"/>
      </patternFill>
    </fill>
    <fill>
      <patternFill patternType="solid">
        <fgColor rgb="FFC8E2C5"/>
        <bgColor indexed="64"/>
      </patternFill>
    </fill>
  </fills>
  <borders count="1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989698"/>
      </top>
      <bottom style="medium">
        <color rgb="FF989698"/>
      </bottom>
      <diagonal/>
    </border>
    <border>
      <left/>
      <right/>
      <top/>
      <bottom style="medium">
        <color rgb="FF989698"/>
      </bottom>
      <diagonal/>
    </border>
    <border>
      <left/>
      <right/>
      <top style="medium">
        <color rgb="FFA6A6A6"/>
      </top>
      <bottom style="medium">
        <color rgb="FFA6A6A6"/>
      </bottom>
      <diagonal/>
    </border>
    <border>
      <left/>
      <right/>
      <top/>
      <bottom style="medium">
        <color rgb="FFA6A6A6"/>
      </bottom>
      <diagonal/>
    </border>
  </borders>
  <cellStyleXfs count="61805">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23" fillId="0" borderId="0"/>
    <xf numFmtId="3" fontId="22" fillId="0" borderId="0">
      <alignment horizontal="right"/>
    </xf>
    <xf numFmtId="169" fontId="24" fillId="0" borderId="0">
      <alignment horizontal="right"/>
    </xf>
    <xf numFmtId="3" fontId="25" fillId="0" borderId="0">
      <alignment horizontal="right"/>
    </xf>
    <xf numFmtId="0" fontId="5" fillId="0" borderId="0"/>
    <xf numFmtId="0" fontId="5" fillId="0" borderId="0"/>
    <xf numFmtId="0" fontId="26" fillId="0" borderId="0"/>
    <xf numFmtId="0" fontId="5" fillId="0" borderId="0"/>
    <xf numFmtId="0" fontId="27" fillId="0" borderId="0"/>
    <xf numFmtId="0" fontId="26" fillId="0" borderId="0"/>
    <xf numFmtId="0" fontId="26" fillId="0" borderId="0" applyNumberFormat="0" applyFill="0" applyBorder="0" applyAlignment="0" applyProtection="0"/>
    <xf numFmtId="9" fontId="26" fillId="0" borderId="0" applyFont="0" applyFill="0" applyBorder="0" applyAlignment="0" applyProtection="0"/>
    <xf numFmtId="3" fontId="28" fillId="0" borderId="12">
      <alignment horizontal="center" vertical="center" wrapText="1"/>
    </xf>
    <xf numFmtId="0" fontId="5" fillId="0" borderId="0"/>
    <xf numFmtId="0" fontId="26" fillId="0" borderId="0"/>
    <xf numFmtId="0" fontId="26" fillId="0" borderId="0"/>
    <xf numFmtId="0" fontId="29" fillId="34" borderId="12">
      <alignment horizontal="left" vertical="center" wrapText="1"/>
    </xf>
    <xf numFmtId="0" fontId="26" fillId="0" borderId="0"/>
    <xf numFmtId="0" fontId="26" fillId="0" borderId="0" applyNumberFormat="0" applyFill="0" applyBorder="0" applyAlignment="0" applyProtection="0"/>
    <xf numFmtId="0" fontId="31" fillId="0" borderId="0" applyNumberFormat="0" applyFill="0" applyBorder="0" applyAlignment="0" applyProtection="0">
      <alignment vertical="top"/>
      <protection locked="0"/>
    </xf>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26" fillId="0" borderId="0"/>
    <xf numFmtId="9" fontId="26" fillId="0" borderId="0" applyFont="0" applyFill="0" applyBorder="0" applyAlignment="0" applyProtection="0"/>
    <xf numFmtId="0" fontId="32"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17" fillId="7" borderId="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applyNumberFormat="0" applyFill="0" applyBorder="0" applyAlignment="0" applyProtection="0"/>
    <xf numFmtId="0" fontId="10" fillId="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3" fillId="5" borderId="4" applyNumberFormat="0" applyAlignment="0" applyProtection="0"/>
    <xf numFmtId="0" fontId="16" fillId="0" borderId="6" applyNumberFormat="0" applyFill="0" applyAlignment="0" applyProtection="0"/>
    <xf numFmtId="0" fontId="12" fillId="4" borderId="0" applyNumberFormat="0" applyBorder="0" applyAlignment="0" applyProtection="0"/>
    <xf numFmtId="0" fontId="26" fillId="0" borderId="0"/>
    <xf numFmtId="0" fontId="26" fillId="0" borderId="0"/>
    <xf numFmtId="0" fontId="26" fillId="0" borderId="0"/>
    <xf numFmtId="0" fontId="26" fillId="0" borderId="0"/>
    <xf numFmtId="0" fontId="5" fillId="0" borderId="0"/>
    <xf numFmtId="0" fontId="30" fillId="0" borderId="0"/>
    <xf numFmtId="0" fontId="5" fillId="0" borderId="0"/>
    <xf numFmtId="0" fontId="5" fillId="0" borderId="0"/>
    <xf numFmtId="0" fontId="26" fillId="0" borderId="0"/>
    <xf numFmtId="0" fontId="5" fillId="0" borderId="0" applyNumberFormat="0" applyFill="0" applyBorder="0" applyAlignment="0" applyProtection="0"/>
    <xf numFmtId="0" fontId="26" fillId="0" borderId="0"/>
    <xf numFmtId="0" fontId="26" fillId="0" borderId="0"/>
    <xf numFmtId="0" fontId="33" fillId="8" borderId="8" applyNumberFormat="0" applyFont="0" applyAlignment="0" applyProtection="0"/>
    <xf numFmtId="0" fontId="33" fillId="8" borderId="8" applyNumberFormat="0" applyFont="0" applyAlignment="0" applyProtection="0"/>
    <xf numFmtId="0" fontId="14" fillId="6" borderId="5" applyNumberFormat="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0" fontId="32" fillId="0" borderId="0" applyNumberFormat="0" applyFill="0" applyBorder="0" applyAlignment="0" applyProtection="0"/>
    <xf numFmtId="0" fontId="20" fillId="0" borderId="9" applyNumberFormat="0" applyFill="0" applyAlignment="0" applyProtection="0"/>
    <xf numFmtId="0" fontId="18"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8" borderId="8" applyNumberFormat="0" applyFont="0" applyAlignment="0" applyProtection="0"/>
    <xf numFmtId="9" fontId="33"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5" fillId="0" borderId="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xf numFmtId="0" fontId="42" fillId="37" borderId="16" applyNumberFormat="0" applyFont="0" applyAlignment="0" applyProtection="0">
      <alignment vertical="center"/>
    </xf>
    <xf numFmtId="14" fontId="43" fillId="0" borderId="0" applyProtection="0">
      <alignment vertical="center"/>
    </xf>
    <xf numFmtId="171" fontId="44" fillId="0" borderId="0" applyFon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3" fontId="26" fillId="0" borderId="0"/>
    <xf numFmtId="173" fontId="26" fillId="0" borderId="0"/>
    <xf numFmtId="174" fontId="26" fillId="0" borderId="0"/>
    <xf numFmtId="174" fontId="26" fillId="0" borderId="0"/>
    <xf numFmtId="9" fontId="26" fillId="0" borderId="0"/>
    <xf numFmtId="9" fontId="26" fillId="0" borderId="0"/>
    <xf numFmtId="172" fontId="46" fillId="0" borderId="0" applyNumberFormat="0" applyFont="0" applyFill="0" applyBorder="0" applyAlignment="0" applyProtection="0"/>
    <xf numFmtId="175" fontId="47" fillId="0" borderId="0" applyFont="0" applyFill="0" applyBorder="0" applyAlignment="0" applyProtection="0"/>
    <xf numFmtId="172" fontId="48" fillId="0" borderId="0" applyProtection="0"/>
    <xf numFmtId="172" fontId="48" fillId="0" borderId="0"/>
    <xf numFmtId="172" fontId="48" fillId="0" borderId="17" applyProtection="0"/>
    <xf numFmtId="2" fontId="48" fillId="0" borderId="0" applyProtection="0"/>
    <xf numFmtId="4" fontId="48" fillId="0" borderId="0" applyProtection="0"/>
    <xf numFmtId="172" fontId="49" fillId="0" borderId="0" applyProtection="0"/>
    <xf numFmtId="172" fontId="50" fillId="0" borderId="0" applyProtection="0"/>
    <xf numFmtId="0" fontId="48" fillId="0" borderId="0"/>
    <xf numFmtId="176" fontId="47" fillId="0" borderId="0" applyFont="0" applyFill="0" applyBorder="0" applyAlignment="0" applyProtection="0"/>
    <xf numFmtId="39" fontId="43" fillId="0" borderId="0"/>
    <xf numFmtId="172" fontId="51" fillId="0" borderId="0"/>
    <xf numFmtId="172" fontId="26" fillId="0" borderId="0"/>
    <xf numFmtId="172" fontId="26" fillId="0" borderId="0"/>
    <xf numFmtId="17" fontId="52" fillId="0" borderId="0">
      <alignment horizontal="center"/>
    </xf>
    <xf numFmtId="177" fontId="23" fillId="0" borderId="0" applyFont="0" applyFill="0" applyBorder="0" applyAlignment="0" applyProtection="0"/>
    <xf numFmtId="177" fontId="26" fillId="0" borderId="0" applyFont="0" applyFill="0" applyBorder="0" applyAlignment="0" applyProtection="0"/>
    <xf numFmtId="178" fontId="23" fillId="0" borderId="0" applyFont="0" applyFill="0" applyBorder="0" applyAlignment="0" applyProtection="0"/>
    <xf numFmtId="178" fontId="26" fillId="0" borderId="0" applyFont="0" applyFill="0" applyBorder="0" applyAlignment="0" applyProtection="0"/>
    <xf numFmtId="171" fontId="44" fillId="0" borderId="0" applyFont="0" applyFill="0" applyBorder="0" applyAlignment="0" applyProtection="0"/>
    <xf numFmtId="172" fontId="26" fillId="0" borderId="0"/>
    <xf numFmtId="172"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4" fontId="43" fillId="0" borderId="0" applyProtection="0">
      <alignment vertical="center"/>
    </xf>
    <xf numFmtId="0" fontId="26" fillId="0" borderId="0"/>
    <xf numFmtId="172" fontId="43" fillId="0" borderId="0">
      <alignment vertical="center"/>
    </xf>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9" fontId="26" fillId="0" borderId="0"/>
    <xf numFmtId="179" fontId="26" fillId="0" borderId="0"/>
    <xf numFmtId="172" fontId="26" fillId="0" borderId="0">
      <alignment vertical="top"/>
    </xf>
    <xf numFmtId="172" fontId="26" fillId="0" borderId="0">
      <alignment vertical="top"/>
    </xf>
    <xf numFmtId="179"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26" fillId="0" borderId="0"/>
    <xf numFmtId="172" fontId="26"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lignment vertical="top"/>
    </xf>
    <xf numFmtId="172" fontId="26" fillId="0" borderId="0">
      <alignment vertical="top"/>
    </xf>
    <xf numFmtId="172" fontId="26" fillId="0" borderId="0" applyNumberFormat="0" applyFill="0" applyBorder="0" applyAlignment="0" applyProtection="0"/>
    <xf numFmtId="172" fontId="26" fillId="0" borderId="0" applyNumberForma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0" fontId="54" fillId="0" borderId="0">
      <alignment vertical="top"/>
    </xf>
    <xf numFmtId="0" fontId="54" fillId="0" borderId="0">
      <alignment vertical="top"/>
    </xf>
    <xf numFmtId="180" fontId="54" fillId="0" borderId="0">
      <alignment vertical="top"/>
    </xf>
    <xf numFmtId="180" fontId="54" fillId="0" borderId="0">
      <alignment vertical="top"/>
    </xf>
    <xf numFmtId="181" fontId="26" fillId="0" borderId="0" applyFont="0" applyFill="0" applyBorder="0" applyAlignment="0" applyProtection="0"/>
    <xf numFmtId="182" fontId="26"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37" fontId="55" fillId="0" borderId="0"/>
    <xf numFmtId="0" fontId="26" fillId="0" borderId="0"/>
    <xf numFmtId="172" fontId="26" fillId="0" borderId="0"/>
    <xf numFmtId="172" fontId="26" fillId="0" borderId="0"/>
    <xf numFmtId="172" fontId="54" fillId="0" borderId="0">
      <alignment vertical="top"/>
    </xf>
    <xf numFmtId="183" fontId="26" fillId="0" borderId="0" applyFont="0" applyFill="0" applyBorder="0" applyAlignment="0" applyProtection="0"/>
    <xf numFmtId="184" fontId="26"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39" fontId="26" fillId="0" borderId="0" applyFont="0" applyFill="0" applyBorder="0" applyAlignment="0" applyProtection="0"/>
    <xf numFmtId="185" fontId="26"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0" fontId="5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172" fontId="26" fillId="0" borderId="0"/>
    <xf numFmtId="172" fontId="26" fillId="0" borderId="0"/>
    <xf numFmtId="172" fontId="26" fillId="0" borderId="0">
      <alignment vertical="top"/>
    </xf>
    <xf numFmtId="186" fontId="23" fillId="0" borderId="0" applyFont="0" applyFill="0" applyBorder="0" applyAlignment="0" applyProtection="0"/>
    <xf numFmtId="186" fontId="2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7" fillId="0" borderId="0"/>
    <xf numFmtId="172" fontId="53" fillId="0" borderId="0"/>
    <xf numFmtId="172" fontId="53" fillId="0" borderId="0"/>
    <xf numFmtId="172" fontId="53"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23" fillId="38" borderId="0" applyNumberFormat="0" applyFont="0" applyAlignment="0" applyProtection="0"/>
    <xf numFmtId="172" fontId="26" fillId="38" borderId="0" applyNumberFormat="0" applyFont="0" applyAlignment="0" applyProtection="0"/>
    <xf numFmtId="37" fontId="55" fillId="0" borderId="0"/>
    <xf numFmtId="37" fontId="55" fillId="0" borderId="0"/>
    <xf numFmtId="37" fontId="55" fillId="0" borderId="0"/>
    <xf numFmtId="0" fontId="26" fillId="0" borderId="0">
      <alignment horizontal="left" wrapText="1"/>
    </xf>
    <xf numFmtId="0" fontId="5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37" fontId="55"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179" fontId="26" fillId="0" borderId="0"/>
    <xf numFmtId="179" fontId="56" fillId="0" borderId="0"/>
    <xf numFmtId="179" fontId="5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7" fillId="0" borderId="0"/>
    <xf numFmtId="172" fontId="57"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87" fontId="26" fillId="0" borderId="0" applyFont="0" applyFill="0" applyBorder="0" applyAlignment="0" applyProtection="0"/>
    <xf numFmtId="188" fontId="26"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9" fontId="26" fillId="0" borderId="0" applyFont="0" applyFill="0" applyBorder="0" applyAlignment="0" applyProtection="0"/>
    <xf numFmtId="190" fontId="26" fillId="0" borderId="0" applyFont="0" applyFill="0" applyBorder="0" applyProtection="0">
      <alignment horizontal="right"/>
    </xf>
    <xf numFmtId="190" fontId="23" fillId="0" borderId="0" applyFont="0" applyFill="0" applyBorder="0" applyProtection="0">
      <alignment horizontal="right"/>
    </xf>
    <xf numFmtId="190" fontId="23" fillId="0" borderId="0" applyFont="0" applyFill="0" applyBorder="0" applyProtection="0">
      <alignment horizontal="right"/>
    </xf>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14" fontId="43" fillId="0" borderId="0" applyProtection="0">
      <alignment vertical="center"/>
    </xf>
    <xf numFmtId="0"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7"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0" fontId="26" fillId="0" borderId="0"/>
    <xf numFmtId="192" fontId="26" fillId="0" borderId="0" applyFont="0" applyFill="0" applyBorder="0" applyAlignment="0" applyProtection="0"/>
    <xf numFmtId="193" fontId="26" fillId="0" borderId="0" applyFont="0" applyFill="0" applyBorder="0" applyAlignment="0" applyProtection="0"/>
    <xf numFmtId="14" fontId="43" fillId="0" borderId="0" applyProtection="0">
      <alignment vertical="center"/>
    </xf>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0" fontId="26" fillId="0" borderId="0" applyNumberFormat="0" applyFill="0" applyBorder="0" applyAlignment="0" applyProtection="0"/>
    <xf numFmtId="0" fontId="26" fillId="0" borderId="0" applyNumberFormat="0" applyFill="0" applyBorder="0" applyAlignment="0" applyProtection="0"/>
    <xf numFmtId="0" fontId="54" fillId="0" borderId="0">
      <alignment vertical="top"/>
    </xf>
    <xf numFmtId="172" fontId="26" fillId="0" borderId="0">
      <alignment horizontal="left" wrapText="1"/>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6" fillId="0" borderId="0"/>
    <xf numFmtId="172" fontId="60" fillId="0" borderId="18" applyNumberFormat="0" applyFill="0" applyAlignment="0" applyProtection="0"/>
    <xf numFmtId="172" fontId="54" fillId="0" borderId="0">
      <alignment vertical="top"/>
    </xf>
    <xf numFmtId="172" fontId="54" fillId="0" borderId="0">
      <alignment vertical="top"/>
    </xf>
    <xf numFmtId="172" fontId="61" fillId="0" borderId="19" applyNumberFormat="0" applyFill="0" applyProtection="0">
      <alignment horizontal="center"/>
    </xf>
    <xf numFmtId="172" fontId="61" fillId="0" borderId="0" applyNumberFormat="0" applyFill="0" applyBorder="0" applyProtection="0">
      <alignment horizontal="left"/>
    </xf>
    <xf numFmtId="172" fontId="62" fillId="0" borderId="0" applyNumberFormat="0" applyFill="0" applyBorder="0" applyProtection="0">
      <alignment horizontal="centerContinuous"/>
    </xf>
    <xf numFmtId="0" fontId="26" fillId="0" borderId="0"/>
    <xf numFmtId="14" fontId="43" fillId="0" borderId="0" applyProtection="0">
      <alignment vertical="center"/>
    </xf>
    <xf numFmtId="0" fontId="43" fillId="0" borderId="0">
      <alignment vertical="center"/>
    </xf>
    <xf numFmtId="0" fontId="26" fillId="0" borderId="0"/>
    <xf numFmtId="172" fontId="56" fillId="0" borderId="0"/>
    <xf numFmtId="172" fontId="54" fillId="0" borderId="0">
      <alignment vertical="top"/>
    </xf>
    <xf numFmtId="0" fontId="54" fillId="0" borderId="0">
      <alignment vertical="top"/>
    </xf>
    <xf numFmtId="180" fontId="54" fillId="0" borderId="0">
      <alignment vertical="top"/>
    </xf>
    <xf numFmtId="180" fontId="54" fillId="0" borderId="0">
      <alignment vertical="top"/>
    </xf>
    <xf numFmtId="194" fontId="43" fillId="0" borderId="0"/>
    <xf numFmtId="172" fontId="26" fillId="0" borderId="0">
      <alignment vertical="top"/>
    </xf>
    <xf numFmtId="0" fontId="26" fillId="0" borderId="0"/>
    <xf numFmtId="172" fontId="51" fillId="0" borderId="0"/>
    <xf numFmtId="172" fontId="26" fillId="0" borderId="0"/>
    <xf numFmtId="172" fontId="26" fillId="0" borderId="0"/>
    <xf numFmtId="172" fontId="26" fillId="0" borderId="0"/>
    <xf numFmtId="172" fontId="26" fillId="0" borderId="0">
      <alignment vertical="top"/>
    </xf>
    <xf numFmtId="172" fontId="26" fillId="0" borderId="0">
      <alignment vertical="top"/>
    </xf>
    <xf numFmtId="172" fontId="26" fillId="0" borderId="0"/>
    <xf numFmtId="172" fontId="26" fillId="0" borderId="0"/>
    <xf numFmtId="172" fontId="26" fillId="0" borderId="0"/>
    <xf numFmtId="195" fontId="63" fillId="0" borderId="0">
      <protection locked="0"/>
    </xf>
    <xf numFmtId="0" fontId="64" fillId="0" borderId="0"/>
    <xf numFmtId="0" fontId="65" fillId="0" borderId="0" applyNumberFormat="0" applyFill="0" applyBorder="0" applyAlignment="0" applyProtection="0">
      <alignment vertical="center"/>
    </xf>
    <xf numFmtId="0" fontId="66" fillId="39" borderId="20" applyNumberFormat="0" applyAlignment="0" applyProtection="0">
      <alignment vertical="center"/>
    </xf>
    <xf numFmtId="0" fontId="67" fillId="40" borderId="0" applyNumberFormat="0" applyBorder="0" applyAlignment="0" applyProtection="0">
      <alignment vertical="center"/>
    </xf>
    <xf numFmtId="0" fontId="68" fillId="0" borderId="21" applyNumberFormat="0" applyFill="0" applyAlignment="0" applyProtection="0">
      <alignment vertical="center"/>
    </xf>
    <xf numFmtId="0" fontId="69" fillId="0" borderId="22" applyNumberFormat="0" applyFill="0" applyAlignment="0" applyProtection="0">
      <alignment vertical="center"/>
    </xf>
    <xf numFmtId="0" fontId="70" fillId="0" borderId="23" applyNumberFormat="0" applyFill="0" applyAlignment="0" applyProtection="0">
      <alignment vertical="center"/>
    </xf>
    <xf numFmtId="0" fontId="70" fillId="0" borderId="0" applyNumberFormat="0" applyFill="0" applyBorder="0" applyAlignment="0" applyProtection="0">
      <alignment vertical="center"/>
    </xf>
    <xf numFmtId="0" fontId="42" fillId="37" borderId="16" applyNumberFormat="0" applyFont="0" applyAlignment="0" applyProtection="0">
      <alignment vertical="center"/>
    </xf>
    <xf numFmtId="0" fontId="42" fillId="37" borderId="16" applyNumberFormat="0" applyFont="0" applyAlignment="0" applyProtection="0">
      <alignment vertical="center"/>
    </xf>
    <xf numFmtId="0" fontId="71" fillId="0" borderId="24" applyNumberFormat="0" applyFill="0" applyAlignment="0" applyProtection="0">
      <alignment vertical="center"/>
    </xf>
    <xf numFmtId="0" fontId="72" fillId="0" borderId="0" applyNumberFormat="0" applyFill="0" applyBorder="0" applyAlignment="0" applyProtection="0">
      <alignment vertical="center"/>
    </xf>
    <xf numFmtId="0" fontId="73" fillId="41" borderId="0" applyNumberFormat="0" applyBorder="0" applyAlignment="0" applyProtection="0">
      <alignment vertical="center"/>
    </xf>
    <xf numFmtId="0" fontId="73"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3" fillId="41" borderId="0" applyNumberFormat="0" applyBorder="0" applyAlignment="0" applyProtection="0">
      <alignment vertical="center"/>
    </xf>
    <xf numFmtId="0" fontId="73" fillId="45" borderId="0" applyNumberFormat="0" applyBorder="0" applyAlignment="0" applyProtection="0">
      <alignment vertical="center"/>
    </xf>
    <xf numFmtId="0" fontId="74" fillId="38" borderId="0" applyNumberFormat="0" applyBorder="0" applyAlignment="0" applyProtection="0">
      <alignment vertical="center"/>
    </xf>
    <xf numFmtId="0" fontId="75" fillId="46" borderId="0" applyNumberFormat="0" applyBorder="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9" fillId="0" borderId="0"/>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1" fillId="0" borderId="0" applyNumberFormat="0" applyFill="0" applyBorder="0" applyAlignment="0" applyProtection="0">
      <alignment vertical="center"/>
    </xf>
    <xf numFmtId="196" fontId="40" fillId="0" borderId="0"/>
    <xf numFmtId="196" fontId="40" fillId="0" borderId="0"/>
    <xf numFmtId="196" fontId="40" fillId="0" borderId="0"/>
    <xf numFmtId="49" fontId="40" fillId="0" borderId="0"/>
    <xf numFmtId="49" fontId="40" fillId="0" borderId="0"/>
    <xf numFmtId="49" fontId="40" fillId="0" borderId="0"/>
    <xf numFmtId="168" fontId="82" fillId="48" borderId="28" applyFont="0"/>
    <xf numFmtId="197" fontId="83"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4"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8" fontId="40" fillId="0" borderId="0">
      <alignment horizontal="center"/>
    </xf>
    <xf numFmtId="198" fontId="40" fillId="0" borderId="0">
      <alignment horizontal="center"/>
    </xf>
    <xf numFmtId="198" fontId="40" fillId="0" borderId="0">
      <alignment horizontal="center"/>
    </xf>
    <xf numFmtId="199" fontId="40" fillId="0" borderId="0"/>
    <xf numFmtId="199" fontId="40" fillId="0" borderId="0"/>
    <xf numFmtId="199" fontId="40" fillId="0" borderId="0"/>
    <xf numFmtId="200" fontId="40" fillId="0" borderId="0"/>
    <xf numFmtId="200" fontId="40" fillId="0" borderId="0"/>
    <xf numFmtId="200" fontId="40" fillId="0" borderId="0"/>
    <xf numFmtId="201" fontId="40" fillId="0" borderId="0"/>
    <xf numFmtId="201" fontId="40" fillId="0" borderId="0"/>
    <xf numFmtId="201" fontId="40" fillId="0" borderId="0"/>
    <xf numFmtId="167" fontId="85" fillId="0" borderId="0" applyBorder="0"/>
    <xf numFmtId="38" fontId="86" fillId="0" borderId="0" applyFill="0" applyBorder="0" applyAlignment="0">
      <protection locked="0"/>
    </xf>
    <xf numFmtId="202" fontId="40" fillId="0" borderId="0"/>
    <xf numFmtId="202" fontId="40" fillId="0" borderId="0"/>
    <xf numFmtId="202" fontId="40" fillId="0" borderId="0"/>
    <xf numFmtId="203" fontId="87" fillId="0" borderId="0"/>
    <xf numFmtId="204" fontId="88" fillId="0" borderId="0"/>
    <xf numFmtId="205" fontId="83"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4"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0" fontId="89" fillId="49" borderId="0" applyNumberFormat="0" applyBorder="0" applyProtection="0"/>
    <xf numFmtId="172" fontId="33" fillId="50" borderId="0" applyNumberFormat="0" applyBorder="0" applyAlignment="0" applyProtection="0"/>
    <xf numFmtId="0" fontId="89" fillId="51" borderId="0" applyNumberFormat="0" applyBorder="0" applyProtection="0"/>
    <xf numFmtId="172" fontId="33" fillId="40" borderId="0" applyNumberFormat="0" applyBorder="0" applyAlignment="0" applyProtection="0"/>
    <xf numFmtId="0" fontId="89" fillId="52" borderId="0" applyNumberFormat="0" applyBorder="0" applyProtection="0"/>
    <xf numFmtId="172" fontId="33" fillId="46"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55" borderId="0" applyNumberFormat="0" applyBorder="0" applyProtection="0"/>
    <xf numFmtId="172" fontId="33" fillId="56" borderId="0" applyNumberFormat="0" applyBorder="0" applyAlignment="0" applyProtection="0"/>
    <xf numFmtId="0" fontId="89" fillId="57" borderId="0" applyNumberFormat="0" applyBorder="0" applyProtection="0"/>
    <xf numFmtId="172" fontId="33" fillId="58"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7" borderId="0" applyNumberFormat="0" applyBorder="0" applyAlignment="0" applyProtection="0">
      <alignment vertical="center"/>
    </xf>
    <xf numFmtId="0" fontId="90" fillId="59" borderId="0" applyNumberFormat="0" applyBorder="0" applyAlignment="0" applyProtection="0">
      <alignment vertical="center"/>
    </xf>
    <xf numFmtId="0" fontId="90" fillId="56" borderId="0" applyNumberFormat="0" applyBorder="0" applyAlignment="0" applyProtection="0">
      <alignment vertical="center"/>
    </xf>
    <xf numFmtId="0" fontId="90" fillId="37" borderId="0" applyNumberFormat="0" applyBorder="0" applyAlignment="0" applyProtection="0">
      <alignment vertical="center"/>
    </xf>
    <xf numFmtId="172" fontId="91" fillId="50" borderId="0" applyNumberFormat="0" applyBorder="0" applyAlignment="0" applyProtection="0"/>
    <xf numFmtId="172" fontId="91" fillId="40" borderId="0" applyNumberFormat="0" applyBorder="0" applyAlignment="0" applyProtection="0"/>
    <xf numFmtId="172" fontId="91" fillId="46" borderId="0" applyNumberFormat="0" applyBorder="0" applyAlignment="0" applyProtection="0"/>
    <xf numFmtId="172" fontId="91" fillId="54" borderId="0" applyNumberFormat="0" applyBorder="0" applyAlignment="0" applyProtection="0"/>
    <xf numFmtId="172" fontId="91" fillId="56" borderId="0" applyNumberFormat="0" applyBorder="0" applyAlignment="0" applyProtection="0"/>
    <xf numFmtId="172" fontId="91" fillId="58" borderId="0" applyNumberFormat="0" applyBorder="0" applyAlignment="0" applyProtection="0"/>
    <xf numFmtId="172" fontId="33" fillId="61" borderId="0" applyNumberFormat="0" applyBorder="0" applyAlignment="0" applyProtection="0"/>
    <xf numFmtId="191"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54"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54" fillId="50" borderId="0" applyNumberFormat="0" applyBorder="0" applyAlignment="0" applyProtection="0"/>
    <xf numFmtId="172" fontId="33" fillId="50" borderId="0" applyNumberFormat="0" applyBorder="0" applyAlignment="0" applyProtection="0"/>
    <xf numFmtId="172" fontId="5" fillId="1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63"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5" fillId="10" borderId="0" applyNumberFormat="0" applyBorder="0" applyAlignment="0" applyProtection="0"/>
    <xf numFmtId="0"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3"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172" fontId="33" fillId="64" borderId="0" applyNumberFormat="0" applyBorder="0" applyAlignment="0" applyProtection="0"/>
    <xf numFmtId="191"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54"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54" fillId="40" borderId="0" applyNumberFormat="0" applyBorder="0" applyAlignment="0" applyProtection="0"/>
    <xf numFmtId="172" fontId="33" fillId="40" borderId="0" applyNumberFormat="0" applyBorder="0" applyAlignment="0" applyProtection="0"/>
    <xf numFmtId="172" fontId="5" fillId="14"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6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5" fillId="14" borderId="0" applyNumberFormat="0" applyBorder="0" applyAlignment="0" applyProtection="0"/>
    <xf numFmtId="0"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3"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72" fontId="33" fillId="65" borderId="0" applyNumberFormat="0" applyBorder="0" applyAlignment="0" applyProtection="0"/>
    <xf numFmtId="191"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54"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54" fillId="46" borderId="0" applyNumberFormat="0" applyBorder="0" applyAlignment="0" applyProtection="0"/>
    <xf numFmtId="172" fontId="33" fillId="46" borderId="0" applyNumberFormat="0" applyBorder="0" applyAlignment="0" applyProtection="0"/>
    <xf numFmtId="172" fontId="5" fillId="18"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5" fillId="18" borderId="0" applyNumberFormat="0" applyBorder="0" applyAlignment="0" applyProtection="0"/>
    <xf numFmtId="0"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54" fillId="54" borderId="0" applyNumberFormat="0" applyBorder="0" applyAlignment="0" applyProtection="0"/>
    <xf numFmtId="172" fontId="33" fillId="54" borderId="0" applyNumberFormat="0" applyBorder="0" applyAlignment="0" applyProtection="0"/>
    <xf numFmtId="172" fontId="5" fillId="2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8"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5" fillId="22" borderId="0" applyNumberFormat="0" applyBorder="0" applyAlignment="0" applyProtection="0"/>
    <xf numFmtId="0"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3"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2" fontId="33" fillId="67" borderId="0" applyNumberFormat="0" applyBorder="0" applyAlignment="0" applyProtection="0"/>
    <xf numFmtId="191"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54"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54"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5" fillId="26" borderId="0" applyNumberFormat="0" applyBorder="0" applyAlignment="0" applyProtection="0"/>
    <xf numFmtId="0"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2"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2" fontId="33" fillId="68" borderId="0" applyNumberFormat="0" applyBorder="0" applyAlignment="0" applyProtection="0"/>
    <xf numFmtId="191"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54"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54" fillId="58" borderId="0" applyNumberFormat="0" applyBorder="0" applyAlignment="0" applyProtection="0"/>
    <xf numFmtId="172" fontId="33" fillId="58" borderId="0" applyNumberFormat="0" applyBorder="0" applyAlignment="0" applyProtection="0"/>
    <xf numFmtId="172" fontId="5" fillId="30"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37"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5" fillId="30" borderId="0" applyNumberFormat="0" applyBorder="0" applyAlignment="0" applyProtection="0"/>
    <xf numFmtId="0"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4" fillId="50" borderId="0" applyNumberFormat="0" applyBorder="0" applyAlignment="0" applyProtection="0"/>
    <xf numFmtId="0" fontId="94" fillId="40"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0" fontId="95" fillId="50" borderId="0" applyNumberFormat="0" applyBorder="0" applyAlignment="0" applyProtection="0"/>
    <xf numFmtId="0" fontId="95" fillId="40" borderId="0" applyNumberFormat="0" applyBorder="0" applyAlignment="0" applyProtection="0"/>
    <xf numFmtId="0" fontId="95" fillId="4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8"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96" fillId="10" borderId="0"/>
    <xf numFmtId="0" fontId="96" fillId="10" borderId="0"/>
    <xf numFmtId="0" fontId="96" fillId="10"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27"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27" fillId="10" borderId="0"/>
    <xf numFmtId="0" fontId="96" fillId="10" borderId="0"/>
    <xf numFmtId="0" fontId="96"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6"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96" fillId="14" borderId="0"/>
    <xf numFmtId="0" fontId="96" fillId="14" borderId="0"/>
    <xf numFmtId="0" fontId="96" fillId="1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27"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27" fillId="14" borderId="0"/>
    <xf numFmtId="0" fontId="96" fillId="14" borderId="0"/>
    <xf numFmtId="0" fontId="96"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6"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96" fillId="18" borderId="0"/>
    <xf numFmtId="0" fontId="96" fillId="18" borderId="0"/>
    <xf numFmtId="0" fontId="96" fillId="18"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27"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27" fillId="18" borderId="0"/>
    <xf numFmtId="0" fontId="96" fillId="18" borderId="0"/>
    <xf numFmtId="0" fontId="96"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6"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96" fillId="22" borderId="0"/>
    <xf numFmtId="0" fontId="96" fillId="22" borderId="0"/>
    <xf numFmtId="0" fontId="96" fillId="22"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27"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27" fillId="22" borderId="0"/>
    <xf numFmtId="0" fontId="96" fillId="22" borderId="0"/>
    <xf numFmtId="0" fontId="96"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6"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96" fillId="26" borderId="0"/>
    <xf numFmtId="0" fontId="96" fillId="26" borderId="0"/>
    <xf numFmtId="0" fontId="96" fillId="26"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27"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27" fillId="26" borderId="0"/>
    <xf numFmtId="0" fontId="96" fillId="26" borderId="0"/>
    <xf numFmtId="0" fontId="96"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6"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96" fillId="30" borderId="0"/>
    <xf numFmtId="0" fontId="96" fillId="30" borderId="0"/>
    <xf numFmtId="0" fontId="96" fillId="30"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27"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27" fillId="30" borderId="0"/>
    <xf numFmtId="0" fontId="96" fillId="30" borderId="0"/>
    <xf numFmtId="0" fontId="96"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0" fontId="33" fillId="50"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179" fontId="97" fillId="63" borderId="0" applyNumberFormat="0" applyBorder="0" applyAlignment="0" applyProtection="0"/>
    <xf numFmtId="179" fontId="97" fillId="60" borderId="0" applyNumberFormat="0" applyBorder="0" applyAlignment="0" applyProtection="0"/>
    <xf numFmtId="179" fontId="97" fillId="37" borderId="0" applyNumberFormat="0" applyBorder="0" applyAlignment="0" applyProtection="0"/>
    <xf numFmtId="179" fontId="97" fillId="58"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63" borderId="0" applyNumberFormat="0" applyBorder="0" applyAlignment="0" applyProtection="0"/>
    <xf numFmtId="0" fontId="98" fillId="50" borderId="0" applyNumberFormat="0" applyBorder="0" applyAlignment="0" applyProtection="0"/>
    <xf numFmtId="0" fontId="98" fillId="60" borderId="0" applyNumberFormat="0" applyBorder="0" applyAlignment="0" applyProtection="0"/>
    <xf numFmtId="0" fontId="98" fillId="40" borderId="0" applyNumberFormat="0" applyBorder="0" applyAlignment="0" applyProtection="0"/>
    <xf numFmtId="0" fontId="98" fillId="37" borderId="0" applyNumberFormat="0" applyBorder="0" applyAlignment="0" applyProtection="0"/>
    <xf numFmtId="0" fontId="98" fillId="46" borderId="0" applyNumberFormat="0" applyBorder="0" applyAlignment="0" applyProtection="0"/>
    <xf numFmtId="0" fontId="98" fillId="58"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37" borderId="0" applyNumberFormat="0" applyBorder="0" applyAlignment="0" applyProtection="0"/>
    <xf numFmtId="0" fontId="98" fillId="58" borderId="0" applyNumberFormat="0" applyBorder="0" applyAlignment="0" applyProtection="0"/>
    <xf numFmtId="206" fontId="99" fillId="0" borderId="0"/>
    <xf numFmtId="207" fontId="87" fillId="0" borderId="0"/>
    <xf numFmtId="208" fontId="83"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9" fontId="40" fillId="0" borderId="0"/>
    <xf numFmtId="209" fontId="40" fillId="0" borderId="0"/>
    <xf numFmtId="209" fontId="40" fillId="0" borderId="0"/>
    <xf numFmtId="210" fontId="40" fillId="0" borderId="0"/>
    <xf numFmtId="210" fontId="40" fillId="0" borderId="0"/>
    <xf numFmtId="210" fontId="40" fillId="0" borderId="0"/>
    <xf numFmtId="211" fontId="83"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4"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0" fontId="89" fillId="69" borderId="0" applyNumberFormat="0" applyBorder="0" applyProtection="0"/>
    <xf numFmtId="172" fontId="33" fillId="63" borderId="0" applyNumberFormat="0" applyBorder="0" applyAlignment="0" applyProtection="0"/>
    <xf numFmtId="0" fontId="89" fillId="70" borderId="0" applyNumberFormat="0" applyBorder="0" applyProtection="0"/>
    <xf numFmtId="172" fontId="33" fillId="60" borderId="0" applyNumberFormat="0" applyBorder="0" applyAlignment="0" applyProtection="0"/>
    <xf numFmtId="0" fontId="89" fillId="71" borderId="0" applyNumberFormat="0" applyBorder="0" applyProtection="0"/>
    <xf numFmtId="172" fontId="33" fillId="72" borderId="0" applyNumberFormat="0" applyBorder="0" applyAlignment="0" applyProtection="0"/>
    <xf numFmtId="0" fontId="89" fillId="53" borderId="0" applyNumberFormat="0" applyBorder="0" applyProtection="0"/>
    <xf numFmtId="172" fontId="33" fillId="54" borderId="0" applyNumberFormat="0" applyBorder="0" applyAlignment="0" applyProtection="0"/>
    <xf numFmtId="0" fontId="89" fillId="69" borderId="0" applyNumberFormat="0" applyBorder="0" applyProtection="0"/>
    <xf numFmtId="172" fontId="33" fillId="63" borderId="0" applyNumberFormat="0" applyBorder="0" applyAlignment="0" applyProtection="0"/>
    <xf numFmtId="0" fontId="89" fillId="73" borderId="0" applyNumberFormat="0" applyBorder="0" applyProtection="0"/>
    <xf numFmtId="172" fontId="33" fillId="74"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8" borderId="0" applyNumberFormat="0" applyBorder="0" applyAlignment="0" applyProtection="0">
      <alignment vertical="center"/>
    </xf>
    <xf numFmtId="0" fontId="90" fillId="59" borderId="0" applyNumberFormat="0" applyBorder="0" applyAlignment="0" applyProtection="0">
      <alignment vertical="center"/>
    </xf>
    <xf numFmtId="0" fontId="90" fillId="63" borderId="0" applyNumberFormat="0" applyBorder="0" applyAlignment="0" applyProtection="0">
      <alignment vertical="center"/>
    </xf>
    <xf numFmtId="0" fontId="90" fillId="38" borderId="0" applyNumberFormat="0" applyBorder="0" applyAlignment="0" applyProtection="0">
      <alignment vertical="center"/>
    </xf>
    <xf numFmtId="172" fontId="91" fillId="63" borderId="0" applyNumberFormat="0" applyBorder="0" applyAlignment="0" applyProtection="0"/>
    <xf numFmtId="172" fontId="91" fillId="60" borderId="0" applyNumberFormat="0" applyBorder="0" applyAlignment="0" applyProtection="0"/>
    <xf numFmtId="172" fontId="91" fillId="72" borderId="0" applyNumberFormat="0" applyBorder="0" applyAlignment="0" applyProtection="0"/>
    <xf numFmtId="172" fontId="91" fillId="54" borderId="0" applyNumberFormat="0" applyBorder="0" applyAlignment="0" applyProtection="0"/>
    <xf numFmtId="172" fontId="91" fillId="63" borderId="0" applyNumberFormat="0" applyBorder="0" applyAlignment="0" applyProtection="0"/>
    <xf numFmtId="172" fontId="91" fillId="74"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54" fillId="63" borderId="0" applyNumberFormat="0" applyBorder="0" applyAlignment="0" applyProtection="0"/>
    <xf numFmtId="172" fontId="33" fillId="63" borderId="0" applyNumberFormat="0" applyBorder="0" applyAlignment="0" applyProtection="0"/>
    <xf numFmtId="172" fontId="5" fillId="11"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56"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5" fillId="11" borderId="0" applyNumberFormat="0" applyBorder="0" applyAlignment="0" applyProtection="0"/>
    <xf numFmtId="0"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3"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72" fontId="33" fillId="76" borderId="0" applyNumberFormat="0" applyBorder="0" applyAlignment="0" applyProtection="0"/>
    <xf numFmtId="191"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54"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54"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5" fillId="15" borderId="0" applyNumberFormat="0" applyBorder="0" applyAlignment="0" applyProtection="0"/>
    <xf numFmtId="0"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2"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172" fontId="33" fillId="77" borderId="0" applyNumberFormat="0" applyBorder="0" applyAlignment="0" applyProtection="0"/>
    <xf numFmtId="191"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2" fillId="5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54"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54" fillId="72" borderId="0" applyNumberFormat="0" applyBorder="0" applyAlignment="0" applyProtection="0"/>
    <xf numFmtId="172" fontId="33" fillId="72" borderId="0" applyNumberFormat="0" applyBorder="0" applyAlignment="0" applyProtection="0"/>
    <xf numFmtId="172" fontId="5" fillId="19"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5" fillId="19" borderId="0" applyNumberFormat="0" applyBorder="0" applyAlignment="0" applyProtection="0"/>
    <xf numFmtId="0"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172" fontId="100" fillId="0" borderId="0"/>
    <xf numFmtId="172" fontId="100" fillId="0" borderId="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2" borderId="0" applyNumberFormat="0" applyBorder="0" applyAlignment="0" applyProtection="0"/>
    <xf numFmtId="0" fontId="3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100" fillId="0" borderId="0"/>
    <xf numFmtId="191"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33" fillId="54" borderId="0" applyNumberFormat="0" applyBorder="0" applyAlignment="0" applyProtection="0"/>
    <xf numFmtId="172" fontId="33" fillId="54" borderId="0" applyNumberFormat="0" applyBorder="0" applyAlignment="0" applyProtection="0"/>
    <xf numFmtId="172" fontId="5" fillId="23"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100" fillId="0" borderId="0"/>
    <xf numFmtId="172" fontId="100" fillId="0" borderId="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3" borderId="0" applyNumberFormat="0" applyBorder="0" applyAlignment="0" applyProtection="0"/>
    <xf numFmtId="0" fontId="33" fillId="54" borderId="0" applyNumberFormat="0" applyBorder="0" applyAlignment="0" applyProtection="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172" fontId="100" fillId="0" borderId="0"/>
    <xf numFmtId="172" fontId="100" fillId="0" borderId="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54" borderId="0" applyNumberFormat="0" applyBorder="0" applyAlignment="0" applyProtection="0"/>
    <xf numFmtId="0" fontId="33"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100" fillId="0" borderId="0"/>
    <xf numFmtId="191"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33" fillId="63" borderId="0" applyNumberFormat="0" applyBorder="0" applyAlignment="0" applyProtection="0"/>
    <xf numFmtId="172" fontId="33" fillId="63" borderId="0" applyNumberFormat="0" applyBorder="0" applyAlignment="0" applyProtection="0"/>
    <xf numFmtId="172" fontId="5" fillId="27"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100" fillId="0" borderId="0"/>
    <xf numFmtId="172" fontId="100" fillId="0" borderId="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27" borderId="0" applyNumberFormat="0" applyBorder="0" applyAlignment="0" applyProtection="0"/>
    <xf numFmtId="0" fontId="33" fillId="63" borderId="0" applyNumberFormat="0" applyBorder="0" applyAlignment="0" applyProtection="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172" fontId="100" fillId="0" borderId="0"/>
    <xf numFmtId="172" fontId="100" fillId="0" borderId="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63" borderId="0" applyNumberFormat="0" applyBorder="0" applyAlignment="0" applyProtection="0"/>
    <xf numFmtId="0" fontId="33"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2" fontId="33" fillId="78" borderId="0" applyNumberFormat="0" applyBorder="0" applyAlignment="0" applyProtection="0"/>
    <xf numFmtId="191"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33" fillId="74" borderId="0" applyNumberFormat="0" applyBorder="0" applyAlignment="0" applyProtection="0"/>
    <xf numFmtId="172" fontId="33" fillId="74" borderId="0" applyNumberFormat="0" applyBorder="0" applyAlignment="0" applyProtection="0"/>
    <xf numFmtId="0" fontId="33" fillId="74" borderId="0" applyNumberFormat="0" applyBorder="0" applyAlignment="0" applyProtection="0"/>
    <xf numFmtId="172" fontId="100" fillId="0" borderId="0"/>
    <xf numFmtId="191"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33" fillId="74" borderId="0" applyNumberFormat="0" applyBorder="0" applyAlignment="0" applyProtection="0"/>
    <xf numFmtId="172" fontId="33" fillId="74" borderId="0" applyNumberFormat="0" applyBorder="0" applyAlignment="0" applyProtection="0"/>
    <xf numFmtId="172" fontId="5" fillId="31"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100" fillId="0" borderId="0"/>
    <xf numFmtId="172" fontId="100" fillId="0" borderId="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3" fillId="3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31" borderId="0" applyNumberFormat="0" applyBorder="0" applyAlignment="0" applyProtection="0"/>
    <xf numFmtId="0" fontId="33" fillId="74" borderId="0" applyNumberFormat="0" applyBorder="0" applyAlignment="0" applyProtection="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172" fontId="100" fillId="0" borderId="0"/>
    <xf numFmtId="172" fontId="100" fillId="0" borderId="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74" borderId="0" applyNumberFormat="0" applyBorder="0" applyAlignment="0" applyProtection="0"/>
    <xf numFmtId="0" fontId="33"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0" fontId="95" fillId="63"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54" borderId="0" applyNumberFormat="0" applyBorder="0" applyAlignment="0" applyProtection="0"/>
    <xf numFmtId="0" fontId="95" fillId="63" borderId="0" applyNumberFormat="0" applyBorder="0" applyAlignment="0" applyProtection="0"/>
    <xf numFmtId="0" fontId="95" fillId="74"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6"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96" fillId="11" borderId="0"/>
    <xf numFmtId="0" fontId="96" fillId="11" borderId="0"/>
    <xf numFmtId="0" fontId="96" fillId="11"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27"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27" fillId="11" borderId="0"/>
    <xf numFmtId="0" fontId="96" fillId="11" borderId="0"/>
    <xf numFmtId="0" fontId="96"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27" fillId="15" borderId="0" applyNumberFormat="0" applyBorder="0" applyAlignment="0" applyProtection="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xf numFmtId="0" fontId="96" fillId="15" borderId="0"/>
    <xf numFmtId="0" fontId="96" fillId="15" borderId="0"/>
    <xf numFmtId="0" fontId="96" fillId="15" borderId="0"/>
    <xf numFmtId="0" fontId="96" fillId="15" borderId="0"/>
    <xf numFmtId="0" fontId="96" fillId="15" borderId="0"/>
    <xf numFmtId="0" fontId="96" fillId="15" borderId="0"/>
    <xf numFmtId="0" fontId="27" fillId="15" borderId="0"/>
    <xf numFmtId="0" fontId="96" fillId="15" borderId="0"/>
    <xf numFmtId="0" fontId="96"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4" fillId="76" borderId="0" applyNumberFormat="0" applyBorder="0" applyAlignment="0" applyProtection="0"/>
    <xf numFmtId="0" fontId="27" fillId="15" borderId="0"/>
    <xf numFmtId="0" fontId="27" fillId="15" borderId="0"/>
    <xf numFmtId="0" fontId="27"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applyNumberFormat="0" applyBorder="0" applyAlignment="0" applyProtection="0"/>
    <xf numFmtId="0" fontId="27" fillId="15" borderId="0" applyNumberFormat="0" applyBorder="0" applyAlignment="0" applyProtection="0"/>
    <xf numFmtId="0" fontId="27" fillId="15" borderId="0"/>
    <xf numFmtId="0" fontId="27" fillId="15" borderId="0"/>
    <xf numFmtId="0" fontId="27" fillId="15" borderId="0"/>
    <xf numFmtId="0" fontId="96" fillId="15" borderId="0"/>
    <xf numFmtId="0" fontId="96" fillId="15" borderId="0"/>
    <xf numFmtId="0" fontId="96" fillId="15" borderId="0"/>
    <xf numFmtId="0" fontId="96"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6"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96" fillId="19" borderId="0"/>
    <xf numFmtId="0" fontId="96" fillId="19" borderId="0"/>
    <xf numFmtId="0" fontId="96" fillId="19"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27"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27" fillId="19" borderId="0"/>
    <xf numFmtId="0" fontId="96" fillId="19" borderId="0"/>
    <xf numFmtId="0" fontId="96"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6"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96" fillId="23" borderId="0"/>
    <xf numFmtId="0" fontId="96" fillId="23" borderId="0"/>
    <xf numFmtId="0" fontId="96" fillId="23"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27"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27" fillId="23" borderId="0"/>
    <xf numFmtId="0" fontId="96" fillId="23" borderId="0"/>
    <xf numFmtId="0" fontId="96"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6"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96" fillId="27" borderId="0"/>
    <xf numFmtId="0" fontId="96" fillId="27" borderId="0"/>
    <xf numFmtId="0" fontId="96" fillId="27"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27"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27" fillId="27" borderId="0"/>
    <xf numFmtId="0" fontId="96" fillId="27" borderId="0"/>
    <xf numFmtId="0" fontId="96"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6"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96" fillId="31" borderId="0"/>
    <xf numFmtId="0" fontId="96" fillId="31" borderId="0"/>
    <xf numFmtId="0" fontId="96" fillId="31"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27"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27" fillId="31" borderId="0"/>
    <xf numFmtId="0" fontId="96" fillId="31" borderId="0"/>
    <xf numFmtId="0" fontId="96"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0" fontId="33" fillId="63" borderId="0" applyNumberFormat="0" applyBorder="0" applyAlignment="0" applyProtection="0"/>
    <xf numFmtId="0" fontId="33" fillId="60" borderId="0" applyNumberFormat="0" applyBorder="0" applyAlignment="0" applyProtection="0"/>
    <xf numFmtId="0" fontId="33" fillId="72" borderId="0" applyNumberFormat="0" applyBorder="0" applyAlignment="0" applyProtection="0"/>
    <xf numFmtId="0" fontId="33" fillId="54" borderId="0" applyNumberFormat="0" applyBorder="0" applyAlignment="0" applyProtection="0"/>
    <xf numFmtId="0" fontId="33" fillId="63" borderId="0" applyNumberFormat="0" applyBorder="0" applyAlignment="0" applyProtection="0"/>
    <xf numFmtId="0" fontId="33" fillId="74" borderId="0" applyNumberFormat="0" applyBorder="0" applyAlignment="0" applyProtection="0"/>
    <xf numFmtId="179" fontId="97" fillId="56" borderId="0" applyNumberFormat="0" applyBorder="0" applyAlignment="0" applyProtection="0"/>
    <xf numFmtId="179" fontId="97" fillId="60" borderId="0" applyNumberFormat="0" applyBorder="0" applyAlignment="0" applyProtection="0"/>
    <xf numFmtId="179" fontId="97" fillId="38" borderId="0" applyNumberFormat="0" applyBorder="0" applyAlignment="0" applyProtection="0"/>
    <xf numFmtId="179" fontId="97" fillId="40"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60" borderId="0" applyNumberFormat="0" applyBorder="0" applyAlignment="0" applyProtection="0"/>
    <xf numFmtId="0" fontId="98" fillId="38" borderId="0" applyNumberFormat="0" applyBorder="0" applyAlignment="0" applyProtection="0"/>
    <xf numFmtId="0" fontId="98" fillId="72" borderId="0" applyNumberFormat="0" applyBorder="0" applyAlignment="0" applyProtection="0"/>
    <xf numFmtId="0" fontId="98" fillId="40"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37" borderId="0" applyNumberFormat="0" applyBorder="0" applyAlignment="0" applyProtection="0"/>
    <xf numFmtId="0" fontId="98" fillId="74" borderId="0" applyNumberFormat="0" applyBorder="0" applyAlignment="0" applyProtection="0"/>
    <xf numFmtId="212" fontId="40" fillId="0" borderId="0"/>
    <xf numFmtId="212" fontId="40" fillId="0" borderId="0"/>
    <xf numFmtId="212" fontId="40" fillId="0" borderId="0"/>
    <xf numFmtId="213" fontId="87" fillId="0" borderId="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0" fontId="101" fillId="79" borderId="0" applyNumberFormat="0" applyBorder="0" applyProtection="0"/>
    <xf numFmtId="172" fontId="93" fillId="80" borderId="0" applyNumberFormat="0" applyBorder="0" applyAlignment="0" applyProtection="0"/>
    <xf numFmtId="0" fontId="101" fillId="70" borderId="0" applyNumberFormat="0" applyBorder="0" applyProtection="0"/>
    <xf numFmtId="172" fontId="93" fillId="60" borderId="0" applyNumberFormat="0" applyBorder="0" applyAlignment="0" applyProtection="0"/>
    <xf numFmtId="0" fontId="101" fillId="71" borderId="0" applyNumberFormat="0" applyBorder="0" applyProtection="0"/>
    <xf numFmtId="172" fontId="93" fillId="72" borderId="0" applyNumberFormat="0" applyBorder="0" applyAlignment="0" applyProtection="0"/>
    <xf numFmtId="0" fontId="101" fillId="81" borderId="0" applyNumberFormat="0" applyBorder="0" applyProtection="0"/>
    <xf numFmtId="172" fontId="93" fillId="82" borderId="0" applyNumberFormat="0" applyBorder="0" applyAlignment="0" applyProtection="0"/>
    <xf numFmtId="0" fontId="101" fillId="83" borderId="0" applyNumberFormat="0" applyBorder="0" applyProtection="0"/>
    <xf numFmtId="172" fontId="93" fillId="41" borderId="0" applyNumberFormat="0" applyBorder="0" applyAlignment="0" applyProtection="0"/>
    <xf numFmtId="0" fontId="101" fillId="84" borderId="0" applyNumberFormat="0" applyBorder="0" applyProtection="0"/>
    <xf numFmtId="172" fontId="93" fillId="85" borderId="0" applyNumberFormat="0" applyBorder="0" applyAlignment="0" applyProtection="0"/>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0" fontId="73" fillId="38" borderId="0" applyNumberFormat="0" applyBorder="0" applyAlignment="0" applyProtection="0">
      <alignment vertical="center"/>
    </xf>
    <xf numFmtId="0" fontId="73" fillId="59" borderId="0" applyNumberFormat="0" applyBorder="0" applyAlignment="0" applyProtection="0">
      <alignment vertical="center"/>
    </xf>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172" fontId="102" fillId="80" borderId="0" applyNumberFormat="0" applyBorder="0" applyAlignment="0" applyProtection="0"/>
    <xf numFmtId="172" fontId="102" fillId="60" borderId="0" applyNumberFormat="0" applyBorder="0" applyAlignment="0" applyProtection="0"/>
    <xf numFmtId="172" fontId="102" fillId="72"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85" borderId="0" applyNumberFormat="0" applyBorder="0" applyAlignment="0" applyProtection="0"/>
    <xf numFmtId="172" fontId="93" fillId="86" borderId="0" applyNumberFormat="0" applyBorder="0" applyAlignment="0" applyProtection="0"/>
    <xf numFmtId="191"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38"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172" fontId="100" fillId="0" borderId="0"/>
    <xf numFmtId="191"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172" fontId="21" fillId="12"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0" fillId="0" borderId="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93" fillId="80" borderId="0" applyNumberFormat="0" applyBorder="0" applyAlignment="0" applyProtection="0"/>
    <xf numFmtId="172" fontId="100" fillId="0" borderId="0"/>
    <xf numFmtId="172" fontId="100" fillId="0" borderId="0"/>
    <xf numFmtId="172"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93" fillId="76" borderId="0" applyNumberFormat="0" applyBorder="0" applyAlignment="0" applyProtection="0"/>
    <xf numFmtId="191"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172" fontId="100" fillId="0" borderId="0"/>
    <xf numFmtId="191"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21" fillId="16"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0" fillId="0" borderId="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93" fillId="60" borderId="0" applyNumberFormat="0" applyBorder="0" applyAlignment="0" applyProtection="0"/>
    <xf numFmtId="172" fontId="100" fillId="0" borderId="0"/>
    <xf numFmtId="172" fontId="100" fillId="0" borderId="0"/>
    <xf numFmtId="172"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93" fillId="77" borderId="0" applyNumberFormat="0" applyBorder="0" applyAlignment="0" applyProtection="0"/>
    <xf numFmtId="191"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8"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172" fontId="100" fillId="0" borderId="0"/>
    <xf numFmtId="191"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172" fontId="21" fillId="20"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0" fillId="0" borderId="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93" fillId="72" borderId="0" applyNumberFormat="0" applyBorder="0" applyAlignment="0" applyProtection="0"/>
    <xf numFmtId="172" fontId="100" fillId="0" borderId="0"/>
    <xf numFmtId="172" fontId="100" fillId="0" borderId="0"/>
    <xf numFmtId="172"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88"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172" fontId="100" fillId="0" borderId="0"/>
    <xf numFmtId="191"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172" fontId="21" fillId="24"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100" fillId="0" borderId="0"/>
    <xf numFmtId="172" fontId="100" fillId="0" borderId="0"/>
    <xf numFmtId="172"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9"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172" fontId="100" fillId="0" borderId="0"/>
    <xf numFmtId="191"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172" fontId="21" fillId="28"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100" fillId="0" borderId="0"/>
    <xf numFmtId="172" fontId="100" fillId="0" borderId="0"/>
    <xf numFmtId="172"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93" fillId="90" borderId="0" applyNumberFormat="0" applyBorder="0" applyAlignment="0" applyProtection="0"/>
    <xf numFmtId="191"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1"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172" fontId="100" fillId="0" borderId="0"/>
    <xf numFmtId="191"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172" fontId="21" fillId="32"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0" fillId="0" borderId="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93" fillId="85" borderId="0" applyNumberFormat="0" applyBorder="0" applyAlignment="0" applyProtection="0"/>
    <xf numFmtId="172" fontId="100" fillId="0" borderId="0"/>
    <xf numFmtId="172" fontId="100" fillId="0" borderId="0"/>
    <xf numFmtId="172"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05" fillId="80" borderId="0" applyNumberFormat="0" applyBorder="0" applyAlignment="0" applyProtection="0"/>
    <xf numFmtId="0" fontId="105" fillId="60" borderId="0" applyNumberFormat="0" applyBorder="0" applyAlignment="0" applyProtection="0"/>
    <xf numFmtId="0" fontId="105" fillId="72"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85" borderId="0" applyNumberFormat="0" applyBorder="0" applyAlignment="0" applyProtection="0"/>
    <xf numFmtId="0" fontId="106" fillId="80" borderId="0" applyNumberFormat="0" applyBorder="0" applyAlignment="0" applyProtection="0"/>
    <xf numFmtId="0" fontId="106" fillId="60" borderId="0" applyNumberFormat="0" applyBorder="0" applyAlignment="0" applyProtection="0"/>
    <xf numFmtId="0" fontId="106" fillId="72"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85" borderId="0" applyNumberFormat="0" applyBorder="0" applyAlignment="0" applyProtection="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7" fillId="12" borderId="0" applyNumberFormat="0" applyBorder="0" applyAlignment="0" applyProtection="0"/>
    <xf numFmtId="0" fontId="108" fillId="12" borderId="0" applyNumberFormat="0" applyBorder="0" applyAlignment="0" applyProtection="0"/>
    <xf numFmtId="0" fontId="108" fillId="12" borderId="0"/>
    <xf numFmtId="0" fontId="108" fillId="12" borderId="0"/>
    <xf numFmtId="0" fontId="108" fillId="12" borderId="0"/>
    <xf numFmtId="0" fontId="108" fillId="12" borderId="0"/>
    <xf numFmtId="0" fontId="108" fillId="12" borderId="0"/>
    <xf numFmtId="0" fontId="108" fillId="12" borderId="0"/>
    <xf numFmtId="0" fontId="107" fillId="12" borderId="0"/>
    <xf numFmtId="0" fontId="107" fillId="12" borderId="0"/>
    <xf numFmtId="0" fontId="107"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8" fillId="12" borderId="0"/>
    <xf numFmtId="0" fontId="108" fillId="12" borderId="0"/>
    <xf numFmtId="0" fontId="108" fillId="12" borderId="0"/>
    <xf numFmtId="0" fontId="21" fillId="12" borderId="0" applyNumberFormat="0" applyBorder="0" applyAlignment="0" applyProtection="0"/>
    <xf numFmtId="0" fontId="104" fillId="86" borderId="0"/>
    <xf numFmtId="0" fontId="104" fillId="86" borderId="0"/>
    <xf numFmtId="0" fontId="104" fillId="86" borderId="0"/>
    <xf numFmtId="0" fontId="21" fillId="12" borderId="0"/>
    <xf numFmtId="0" fontId="21" fillId="12" borderId="0"/>
    <xf numFmtId="0" fontId="21" fillId="12" borderId="0"/>
    <xf numFmtId="0" fontId="21" fillId="12" borderId="0"/>
    <xf numFmtId="0" fontId="21" fillId="12" borderId="0"/>
    <xf numFmtId="0" fontId="21" fillId="12" borderId="0"/>
    <xf numFmtId="0" fontId="108" fillId="12" borderId="0" applyNumberFormat="0" applyBorder="0" applyAlignment="0" applyProtection="0"/>
    <xf numFmtId="0" fontId="108" fillId="12"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4" fillId="91" borderId="0"/>
    <xf numFmtId="0" fontId="104" fillId="91" borderId="0"/>
    <xf numFmtId="0" fontId="104" fillId="91"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7" fillId="16" borderId="0" applyNumberFormat="0" applyBorder="0" applyAlignment="0" applyProtection="0"/>
    <xf numFmtId="0" fontId="108" fillId="16" borderId="0" applyNumberFormat="0" applyBorder="0" applyAlignment="0" applyProtection="0"/>
    <xf numFmtId="0" fontId="108" fillId="16" borderId="0"/>
    <xf numFmtId="0" fontId="108" fillId="16" borderId="0"/>
    <xf numFmtId="0" fontId="108" fillId="16" borderId="0"/>
    <xf numFmtId="0" fontId="108" fillId="16" borderId="0"/>
    <xf numFmtId="0" fontId="108" fillId="16" borderId="0"/>
    <xf numFmtId="0" fontId="108" fillId="16" borderId="0"/>
    <xf numFmtId="0" fontId="107" fillId="16" borderId="0"/>
    <xf numFmtId="0" fontId="107" fillId="16" borderId="0"/>
    <xf numFmtId="0" fontId="107"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8" fillId="16" borderId="0"/>
    <xf numFmtId="0" fontId="108" fillId="16" borderId="0"/>
    <xf numFmtId="0" fontId="108" fillId="16" borderId="0"/>
    <xf numFmtId="0" fontId="21" fillId="16" borderId="0" applyNumberFormat="0" applyBorder="0" applyAlignment="0" applyProtection="0"/>
    <xf numFmtId="0" fontId="104" fillId="76" borderId="0"/>
    <xf numFmtId="0" fontId="104" fillId="76" borderId="0"/>
    <xf numFmtId="0" fontId="104" fillId="76" borderId="0"/>
    <xf numFmtId="0" fontId="21" fillId="16" borderId="0"/>
    <xf numFmtId="0" fontId="21" fillId="16" borderId="0"/>
    <xf numFmtId="0" fontId="21" fillId="16" borderId="0"/>
    <xf numFmtId="0" fontId="21" fillId="16" borderId="0"/>
    <xf numFmtId="0" fontId="21" fillId="16" borderId="0"/>
    <xf numFmtId="0" fontId="21" fillId="16" borderId="0"/>
    <xf numFmtId="0" fontId="108" fillId="16" borderId="0" applyNumberFormat="0" applyBorder="0" applyAlignment="0" applyProtection="0"/>
    <xf numFmtId="0" fontId="108" fillId="16"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4" fillId="92" borderId="0"/>
    <xf numFmtId="0" fontId="104" fillId="92" borderId="0"/>
    <xf numFmtId="0" fontId="104" fillId="92"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7" fillId="20" borderId="0" applyNumberFormat="0" applyBorder="0" applyAlignment="0" applyProtection="0"/>
    <xf numFmtId="0" fontId="108" fillId="20" borderId="0" applyNumberFormat="0" applyBorder="0" applyAlignment="0" applyProtection="0"/>
    <xf numFmtId="0" fontId="108" fillId="20" borderId="0"/>
    <xf numFmtId="0" fontId="108" fillId="20" borderId="0"/>
    <xf numFmtId="0" fontId="108" fillId="20" borderId="0"/>
    <xf numFmtId="0" fontId="108" fillId="20" borderId="0"/>
    <xf numFmtId="0" fontId="108" fillId="20" borderId="0"/>
    <xf numFmtId="0" fontId="108" fillId="20" borderId="0"/>
    <xf numFmtId="0" fontId="107" fillId="20" borderId="0"/>
    <xf numFmtId="0" fontId="107" fillId="20" borderId="0"/>
    <xf numFmtId="0" fontId="107"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8" fillId="20" borderId="0"/>
    <xf numFmtId="0" fontId="108" fillId="20" borderId="0"/>
    <xf numFmtId="0" fontId="108" fillId="20" borderId="0"/>
    <xf numFmtId="0" fontId="21" fillId="20" borderId="0" applyNumberFormat="0" applyBorder="0" applyAlignment="0" applyProtection="0"/>
    <xf numFmtId="0" fontId="104" fillId="77" borderId="0"/>
    <xf numFmtId="0" fontId="104" fillId="77" borderId="0"/>
    <xf numFmtId="0" fontId="104" fillId="77" borderId="0"/>
    <xf numFmtId="0" fontId="21" fillId="20" borderId="0"/>
    <xf numFmtId="0" fontId="21" fillId="20" borderId="0"/>
    <xf numFmtId="0" fontId="21" fillId="20" borderId="0"/>
    <xf numFmtId="0" fontId="21" fillId="20" borderId="0"/>
    <xf numFmtId="0" fontId="21" fillId="20" borderId="0"/>
    <xf numFmtId="0" fontId="21" fillId="20" borderId="0"/>
    <xf numFmtId="0" fontId="108" fillId="20" borderId="0" applyNumberFormat="0" applyBorder="0" applyAlignment="0" applyProtection="0"/>
    <xf numFmtId="0" fontId="108" fillId="20"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4" fillId="93" borderId="0"/>
    <xf numFmtId="0" fontId="104" fillId="93" borderId="0"/>
    <xf numFmtId="0" fontId="104" fillId="93"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4" borderId="0" applyNumberFormat="0" applyBorder="0" applyAlignment="0" applyProtection="0"/>
    <xf numFmtId="0" fontId="108" fillId="24" borderId="0" applyNumberFormat="0" applyBorder="0" applyAlignment="0" applyProtection="0"/>
    <xf numFmtId="0" fontId="108" fillId="24" borderId="0"/>
    <xf numFmtId="0" fontId="108" fillId="24" borderId="0"/>
    <xf numFmtId="0" fontId="108" fillId="24" borderId="0"/>
    <xf numFmtId="0" fontId="108" fillId="24" borderId="0"/>
    <xf numFmtId="0" fontId="108" fillId="24" borderId="0"/>
    <xf numFmtId="0" fontId="108" fillId="24" borderId="0"/>
    <xf numFmtId="0" fontId="107" fillId="24" borderId="0"/>
    <xf numFmtId="0" fontId="107" fillId="24" borderId="0"/>
    <xf numFmtId="0" fontId="107"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8" fillId="24" borderId="0"/>
    <xf numFmtId="0" fontId="108" fillId="24" borderId="0"/>
    <xf numFmtId="0" fontId="108" fillId="24" borderId="0"/>
    <xf numFmtId="0" fontId="21" fillId="24" borderId="0" applyNumberFormat="0" applyBorder="0" applyAlignment="0" applyProtection="0"/>
    <xf numFmtId="0" fontId="104" fillId="87" borderId="0"/>
    <xf numFmtId="0" fontId="104" fillId="87" borderId="0"/>
    <xf numFmtId="0" fontId="104" fillId="87" borderId="0"/>
    <xf numFmtId="0" fontId="21" fillId="24" borderId="0"/>
    <xf numFmtId="0" fontId="21" fillId="24" borderId="0"/>
    <xf numFmtId="0" fontId="21" fillId="24" borderId="0"/>
    <xf numFmtId="0" fontId="21" fillId="24" borderId="0"/>
    <xf numFmtId="0" fontId="21" fillId="24" borderId="0"/>
    <xf numFmtId="0" fontId="21" fillId="24" borderId="0"/>
    <xf numFmtId="0" fontId="108" fillId="24" borderId="0" applyNumberFormat="0" applyBorder="0" applyAlignment="0" applyProtection="0"/>
    <xf numFmtId="0" fontId="108" fillId="2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4" fillId="94" borderId="0"/>
    <xf numFmtId="0" fontId="104" fillId="94" borderId="0"/>
    <xf numFmtId="0" fontId="104" fillId="9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7" fillId="28" borderId="0" applyNumberFormat="0" applyBorder="0" applyAlignment="0" applyProtection="0"/>
    <xf numFmtId="0" fontId="108" fillId="28" borderId="0" applyNumberFormat="0" applyBorder="0" applyAlignment="0" applyProtection="0"/>
    <xf numFmtId="0" fontId="108" fillId="28" borderId="0"/>
    <xf numFmtId="0" fontId="108" fillId="28" borderId="0"/>
    <xf numFmtId="0" fontId="108" fillId="28" borderId="0"/>
    <xf numFmtId="0" fontId="108" fillId="28" borderId="0"/>
    <xf numFmtId="0" fontId="108" fillId="28" borderId="0"/>
    <xf numFmtId="0" fontId="108" fillId="28" borderId="0"/>
    <xf numFmtId="0" fontId="107" fillId="28" borderId="0"/>
    <xf numFmtId="0" fontId="107" fillId="28" borderId="0"/>
    <xf numFmtId="0" fontId="107"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8" fillId="28" borderId="0"/>
    <xf numFmtId="0" fontId="108" fillId="28" borderId="0"/>
    <xf numFmtId="0" fontId="108" fillId="28" borderId="0"/>
    <xf numFmtId="0" fontId="21" fillId="28" borderId="0" applyNumberFormat="0" applyBorder="0" applyAlignment="0" applyProtection="0"/>
    <xf numFmtId="0" fontId="104" fillId="89" borderId="0"/>
    <xf numFmtId="0" fontId="104" fillId="89" borderId="0"/>
    <xf numFmtId="0" fontId="104" fillId="89" borderId="0"/>
    <xf numFmtId="0" fontId="21" fillId="28" borderId="0"/>
    <xf numFmtId="0" fontId="21" fillId="28" borderId="0"/>
    <xf numFmtId="0" fontId="21" fillId="28" borderId="0"/>
    <xf numFmtId="0" fontId="21" fillId="28" borderId="0"/>
    <xf numFmtId="0" fontId="21" fillId="28" borderId="0"/>
    <xf numFmtId="0" fontId="21" fillId="28" borderId="0"/>
    <xf numFmtId="0" fontId="108" fillId="28" borderId="0" applyNumberFormat="0" applyBorder="0" applyAlignment="0" applyProtection="0"/>
    <xf numFmtId="0" fontId="108" fillId="28"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4" fillId="91" borderId="0"/>
    <xf numFmtId="0" fontId="104" fillId="91" borderId="0"/>
    <xf numFmtId="0" fontId="104" fillId="91"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7" fillId="32" borderId="0" applyNumberFormat="0" applyBorder="0" applyAlignment="0" applyProtection="0"/>
    <xf numFmtId="0" fontId="108" fillId="32" borderId="0" applyNumberFormat="0" applyBorder="0" applyAlignment="0" applyProtection="0"/>
    <xf numFmtId="0" fontId="108" fillId="32" borderId="0"/>
    <xf numFmtId="0" fontId="108" fillId="32" borderId="0"/>
    <xf numFmtId="0" fontId="108" fillId="32" borderId="0"/>
    <xf numFmtId="0" fontId="108" fillId="32" borderId="0"/>
    <xf numFmtId="0" fontId="108" fillId="32" borderId="0"/>
    <xf numFmtId="0" fontId="108" fillId="32" borderId="0"/>
    <xf numFmtId="0" fontId="107" fillId="32" borderId="0"/>
    <xf numFmtId="0" fontId="107" fillId="32" borderId="0"/>
    <xf numFmtId="0" fontId="107"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8" fillId="32" borderId="0"/>
    <xf numFmtId="0" fontId="108" fillId="32" borderId="0"/>
    <xf numFmtId="0" fontId="108" fillId="32" borderId="0"/>
    <xf numFmtId="0" fontId="21" fillId="32" borderId="0" applyNumberFormat="0" applyBorder="0" applyAlignment="0" applyProtection="0"/>
    <xf numFmtId="0" fontId="104" fillId="90" borderId="0"/>
    <xf numFmtId="0" fontId="104" fillId="90" borderId="0"/>
    <xf numFmtId="0" fontId="104" fillId="90" borderId="0"/>
    <xf numFmtId="0" fontId="21" fillId="32" borderId="0"/>
    <xf numFmtId="0" fontId="21" fillId="32" borderId="0"/>
    <xf numFmtId="0" fontId="21" fillId="32" borderId="0"/>
    <xf numFmtId="0" fontId="21" fillId="32" borderId="0"/>
    <xf numFmtId="0" fontId="21" fillId="32" borderId="0"/>
    <xf numFmtId="0" fontId="21" fillId="32" borderId="0"/>
    <xf numFmtId="0" fontId="108" fillId="32" borderId="0" applyNumberFormat="0" applyBorder="0" applyAlignment="0" applyProtection="0"/>
    <xf numFmtId="0" fontId="108" fillId="32"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4" fillId="76" borderId="0"/>
    <xf numFmtId="0" fontId="104" fillId="76" borderId="0"/>
    <xf numFmtId="0" fontId="104" fillId="76"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93" fillId="80" borderId="0" applyNumberFormat="0" applyBorder="0" applyAlignment="0" applyProtection="0"/>
    <xf numFmtId="0" fontId="93" fillId="60" borderId="0" applyNumberFormat="0" applyBorder="0" applyAlignment="0" applyProtection="0"/>
    <xf numFmtId="0" fontId="93" fillId="72"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85" borderId="0" applyNumberFormat="0" applyBorder="0" applyAlignment="0" applyProtection="0"/>
    <xf numFmtId="179" fontId="109" fillId="56"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0" borderId="0" applyNumberFormat="0" applyBorder="0" applyAlignment="0" applyProtection="0"/>
    <xf numFmtId="179" fontId="109" fillId="56" borderId="0" applyNumberFormat="0" applyBorder="0" applyAlignment="0" applyProtection="0"/>
    <xf numFmtId="179" fontId="109" fillId="60" borderId="0" applyNumberFormat="0" applyBorder="0" applyAlignment="0" applyProtection="0"/>
    <xf numFmtId="0" fontId="110" fillId="56" borderId="0" applyNumberFormat="0" applyBorder="0" applyAlignment="0" applyProtection="0"/>
    <xf numFmtId="0" fontId="110" fillId="80" borderId="0" applyNumberFormat="0" applyBorder="0" applyAlignment="0" applyProtection="0"/>
    <xf numFmtId="0" fontId="110" fillId="45" borderId="0" applyNumberFormat="0" applyBorder="0" applyAlignment="0" applyProtection="0"/>
    <xf numFmtId="0" fontId="110" fillId="60" borderId="0" applyNumberFormat="0" applyBorder="0" applyAlignment="0" applyProtection="0"/>
    <xf numFmtId="0" fontId="110" fillId="74" borderId="0" applyNumberFormat="0" applyBorder="0" applyAlignment="0" applyProtection="0"/>
    <xf numFmtId="0" fontId="110" fillId="72" borderId="0" applyNumberFormat="0" applyBorder="0" applyAlignment="0" applyProtection="0"/>
    <xf numFmtId="0" fontId="110" fillId="40" borderId="0" applyNumberFormat="0" applyBorder="0" applyAlignment="0" applyProtection="0"/>
    <xf numFmtId="0" fontId="110" fillId="82" borderId="0" applyNumberFormat="0" applyBorder="0" applyAlignment="0" applyProtection="0"/>
    <xf numFmtId="0" fontId="110" fillId="56" borderId="0" applyNumberFormat="0" applyBorder="0" applyAlignment="0" applyProtection="0"/>
    <xf numFmtId="0" fontId="110" fillId="41" borderId="0" applyNumberFormat="0" applyBorder="0" applyAlignment="0" applyProtection="0"/>
    <xf numFmtId="0" fontId="110" fillId="60" borderId="0" applyNumberFormat="0" applyBorder="0" applyAlignment="0" applyProtection="0"/>
    <xf numFmtId="0" fontId="110" fillId="85" borderId="0" applyNumberFormat="0" applyBorder="0" applyAlignment="0" applyProtection="0"/>
    <xf numFmtId="215" fontId="40" fillId="0" borderId="0">
      <alignment horizontal="center"/>
    </xf>
    <xf numFmtId="215" fontId="40" fillId="0" borderId="0">
      <alignment horizontal="center"/>
    </xf>
    <xf numFmtId="215" fontId="40" fillId="0" borderId="0">
      <alignment horizontal="center"/>
    </xf>
    <xf numFmtId="216" fontId="40" fillId="0" borderId="0">
      <alignment horizontal="center"/>
    </xf>
    <xf numFmtId="216" fontId="40" fillId="0" borderId="0">
      <alignment horizontal="center"/>
    </xf>
    <xf numFmtId="216" fontId="40" fillId="0" borderId="0">
      <alignment horizontal="center"/>
    </xf>
    <xf numFmtId="9" fontId="111" fillId="0" borderId="0"/>
    <xf numFmtId="217" fontId="40" fillId="0" borderId="0">
      <alignment horizontal="center"/>
    </xf>
    <xf numFmtId="217" fontId="40" fillId="0" borderId="0">
      <alignment horizontal="center"/>
    </xf>
    <xf numFmtId="217" fontId="40" fillId="0" borderId="0">
      <alignment horizontal="center"/>
    </xf>
    <xf numFmtId="218" fontId="40" fillId="0" borderId="0">
      <alignment horizontal="center"/>
    </xf>
    <xf numFmtId="218" fontId="40" fillId="0" borderId="0">
      <alignment horizontal="center"/>
    </xf>
    <xf numFmtId="218" fontId="40" fillId="0" borderId="0">
      <alignment horizontal="center"/>
    </xf>
    <xf numFmtId="219" fontId="40" fillId="0" borderId="0">
      <alignment horizontal="center"/>
    </xf>
    <xf numFmtId="219" fontId="40" fillId="0" borderId="0">
      <alignment horizontal="center"/>
    </xf>
    <xf numFmtId="219" fontId="40" fillId="0" borderId="0">
      <alignment horizontal="center"/>
    </xf>
    <xf numFmtId="1" fontId="85" fillId="0" borderId="0" applyBorder="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9" fontId="93" fillId="98"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100" borderId="0" applyNumberFormat="0" applyBorder="0" applyAlignment="0" applyProtection="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21" fillId="9"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4" fillId="101" borderId="0" applyNumberFormat="0" applyBorder="0" applyAlignment="0" applyProtection="0"/>
    <xf numFmtId="180" fontId="104" fillId="101" borderId="0" applyNumberFormat="0" applyBorder="0" applyAlignment="0" applyProtection="0"/>
    <xf numFmtId="180" fontId="104"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101" borderId="0" applyNumberFormat="0" applyBorder="0" applyAlignment="0" applyProtection="0"/>
    <xf numFmtId="180" fontId="93" fillId="101" borderId="0" applyNumberFormat="0" applyBorder="0" applyAlignment="0" applyProtection="0"/>
    <xf numFmtId="172" fontId="100" fillId="0" borderId="0"/>
    <xf numFmtId="172" fontId="106" fillId="97"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100" fillId="0" borderId="0"/>
    <xf numFmtId="172" fontId="93" fillId="101" borderId="0" applyNumberFormat="0" applyBorder="0" applyAlignment="0" applyProtection="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3"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0" fillId="0" borderId="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9" fontId="33" fillId="103"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7" borderId="0" applyNumberFormat="0" applyBorder="0" applyAlignment="0" applyProtection="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21" fillId="13"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4" fillId="42" borderId="0" applyNumberFormat="0" applyBorder="0" applyAlignment="0" applyProtection="0"/>
    <xf numFmtId="180" fontId="104" fillId="42" borderId="0" applyNumberFormat="0" applyBorder="0" applyAlignment="0" applyProtection="0"/>
    <xf numFmtId="180" fontId="104"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80" fontId="93" fillId="42" borderId="0" applyNumberFormat="0" applyBorder="0" applyAlignment="0" applyProtection="0"/>
    <xf numFmtId="180" fontId="93" fillId="42" borderId="0" applyNumberFormat="0" applyBorder="0" applyAlignment="0" applyProtection="0"/>
    <xf numFmtId="172" fontId="100" fillId="0" borderId="0"/>
    <xf numFmtId="172" fontId="106" fillId="109"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100" fillId="0" borderId="0"/>
    <xf numFmtId="172"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3"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0" fillId="0" borderId="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9" fontId="33" fillId="111"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13" borderId="0" applyNumberFormat="0" applyBorder="0" applyAlignment="0" applyProtection="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21" fillId="17"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4" fillId="43" borderId="0" applyNumberFormat="0" applyBorder="0" applyAlignment="0" applyProtection="0"/>
    <xf numFmtId="180" fontId="104" fillId="43" borderId="0" applyNumberFormat="0" applyBorder="0" applyAlignment="0" applyProtection="0"/>
    <xf numFmtId="180" fontId="104"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80" fontId="93" fillId="43" borderId="0" applyNumberFormat="0" applyBorder="0" applyAlignment="0" applyProtection="0"/>
    <xf numFmtId="180" fontId="93" fillId="43" borderId="0" applyNumberFormat="0" applyBorder="0" applyAlignment="0" applyProtection="0"/>
    <xf numFmtId="172" fontId="100" fillId="0" borderId="0"/>
    <xf numFmtId="172" fontId="106" fillId="106"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100" fillId="0" borderId="0"/>
    <xf numFmtId="172"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3"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0" fillId="0" borderId="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3" fillId="105"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21" fillId="21"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6" fillId="97"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3"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0" fillId="0" borderId="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9" fontId="93" fillId="97"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21" fillId="25"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6" fillId="116"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3"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0" fillId="0" borderId="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9" fontId="33" fillId="117"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9" fontId="93" fillId="96"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9" borderId="0" applyNumberFormat="0" applyBorder="0" applyAlignment="0" applyProtection="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21" fillId="29"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4" fillId="45" borderId="0" applyNumberFormat="0" applyBorder="0" applyAlignment="0" applyProtection="0"/>
    <xf numFmtId="180" fontId="104" fillId="45" borderId="0" applyNumberFormat="0" applyBorder="0" applyAlignment="0" applyProtection="0"/>
    <xf numFmtId="180" fontId="104"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80" fontId="93" fillId="45" borderId="0" applyNumberFormat="0" applyBorder="0" applyAlignment="0" applyProtection="0"/>
    <xf numFmtId="180" fontId="93" fillId="45" borderId="0" applyNumberFormat="0" applyBorder="0" applyAlignment="0" applyProtection="0"/>
    <xf numFmtId="172" fontId="100" fillId="0" borderId="0"/>
    <xf numFmtId="172" fontId="106" fillId="121"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100" fillId="0" borderId="0"/>
    <xf numFmtId="172"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3"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220" fontId="44" fillId="0" borderId="0" applyFont="0" applyFill="0" applyBorder="0" applyAlignment="0" applyProtection="0"/>
    <xf numFmtId="0" fontId="105" fillId="10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6" fillId="10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171" fontId="44" fillId="0" borderId="0" applyFon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6" fillId="0" borderId="0">
      <alignment vertical="center"/>
    </xf>
    <xf numFmtId="0" fontId="51" fillId="0" borderId="0" applyNumberFormat="0" applyFill="0" applyBorder="0" applyAlignment="0" applyProtection="0"/>
    <xf numFmtId="0" fontId="113" fillId="0" borderId="0" applyNumberFormat="0" applyFill="0" applyBorder="0" applyAlignment="0" applyProtection="0"/>
    <xf numFmtId="191" fontId="113" fillId="0" borderId="0" applyNumberFormat="0" applyFill="0" applyBorder="0" applyAlignment="0" applyProtection="0"/>
    <xf numFmtId="191" fontId="113" fillId="0" borderId="0" applyNumberFormat="0" applyFill="0" applyBorder="0" applyAlignment="0" applyProtection="0"/>
    <xf numFmtId="0" fontId="113"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6"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26" fillId="0" borderId="0" applyNumberFormat="0" applyFill="0" applyBorder="0" applyAlignment="0" applyProtection="0"/>
    <xf numFmtId="0" fontId="51" fillId="0" borderId="29">
      <alignment horizontal="center" vertical="center"/>
    </xf>
    <xf numFmtId="0" fontId="51" fillId="0" borderId="29">
      <alignment horizontal="center" vertical="center"/>
    </xf>
    <xf numFmtId="0" fontId="51" fillId="0" borderId="29">
      <alignment horizontal="center" vertical="center"/>
    </xf>
    <xf numFmtId="0" fontId="51" fillId="0" borderId="29">
      <alignment horizontal="center" vertical="center"/>
    </xf>
    <xf numFmtId="180" fontId="51" fillId="0" borderId="29">
      <alignment horizontal="center" vertical="center"/>
    </xf>
    <xf numFmtId="172" fontId="100" fillId="0" borderId="0"/>
    <xf numFmtId="172" fontId="114" fillId="0" borderId="0">
      <alignment horizontal="left" wrapText="1"/>
    </xf>
    <xf numFmtId="179" fontId="115" fillId="0" borderId="30">
      <protection hidden="1"/>
    </xf>
    <xf numFmtId="179"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0" fontId="115" fillId="0" borderId="30">
      <protection hidden="1"/>
    </xf>
    <xf numFmtId="180" fontId="115" fillId="0" borderId="30">
      <protection hidden="1"/>
    </xf>
    <xf numFmtId="180" fontId="115" fillId="0" borderId="30">
      <protection hidden="1"/>
    </xf>
    <xf numFmtId="172" fontId="115" fillId="0" borderId="30">
      <protection hidden="1"/>
    </xf>
    <xf numFmtId="172"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0" fontId="115" fillId="0" borderId="30">
      <protection hidden="1"/>
    </xf>
    <xf numFmtId="180" fontId="115" fillId="0" borderId="30">
      <protection hidden="1"/>
    </xf>
    <xf numFmtId="180" fontId="115" fillId="0" borderId="30">
      <protection hidden="1"/>
    </xf>
    <xf numFmtId="179"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6" fillId="59" borderId="30" applyNumberFormat="0" applyFont="0" applyBorder="0" applyAlignment="0" applyProtection="0">
      <protection hidden="1"/>
    </xf>
    <xf numFmtId="172"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7" fillId="0" borderId="30">
      <protection hidden="1"/>
    </xf>
    <xf numFmtId="1" fontId="118" fillId="0" borderId="0">
      <alignment horizontal="right"/>
      <protection locked="0"/>
    </xf>
    <xf numFmtId="0" fontId="119" fillId="0" borderId="0">
      <alignment horizontal="right"/>
    </xf>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20" fillId="59" borderId="25" applyNumberFormat="0" applyAlignment="0" applyProtection="0"/>
    <xf numFmtId="0"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36" borderId="0" applyNumberFormat="0" applyBorder="0" applyAlignment="0"/>
    <xf numFmtId="0" fontId="121" fillId="0" borderId="0" applyNumberFormat="0" applyBorder="0" applyProtection="0"/>
    <xf numFmtId="172" fontId="100" fillId="0" borderId="0"/>
    <xf numFmtId="172" fontId="100" fillId="0" borderId="0"/>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122" fillId="0" borderId="32"/>
    <xf numFmtId="0" fontId="43" fillId="0" borderId="31"/>
    <xf numFmtId="0" fontId="43" fillId="0" borderId="31"/>
    <xf numFmtId="0" fontId="122" fillId="0" borderId="32"/>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172" fontId="123" fillId="122" borderId="0" applyNumberFormat="0" applyFont="0" applyBorder="0" applyAlignment="0"/>
    <xf numFmtId="172" fontId="124" fillId="64" borderId="0" applyNumberFormat="0" applyBorder="0" applyAlignment="0" applyProtection="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1" fillId="3"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0" fontId="124" fillId="40"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7" fillId="40" borderId="0" applyNumberFormat="0" applyBorder="0" applyAlignment="0" applyProtection="0"/>
    <xf numFmtId="180" fontId="127" fillId="40" borderId="0" applyNumberFormat="0" applyBorder="0" applyAlignment="0" applyProtection="0"/>
    <xf numFmtId="180" fontId="127"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8" fillId="123" borderId="0" applyNumberFormat="0" applyBorder="0" applyAlignment="0" applyProtection="0"/>
    <xf numFmtId="172" fontId="100" fillId="0" borderId="0"/>
    <xf numFmtId="180" fontId="124" fillId="40" borderId="0" applyNumberFormat="0" applyBorder="0" applyAlignment="0" applyProtection="0"/>
    <xf numFmtId="180" fontId="124" fillId="40" borderId="0" applyNumberFormat="0" applyBorder="0" applyAlignment="0" applyProtection="0"/>
    <xf numFmtId="172" fontId="100" fillId="0" borderId="0"/>
    <xf numFmtId="172" fontId="126" fillId="104"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00" fillId="0" borderId="0"/>
    <xf numFmtId="172"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4"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0" fillId="0" borderId="0"/>
    <xf numFmtId="172" fontId="128" fillId="123"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 fontId="130" fillId="124" borderId="33" applyNumberFormat="0" applyBorder="0" applyAlignment="0">
      <alignment horizontal="center" vertical="top" wrapText="1"/>
      <protection hidden="1"/>
    </xf>
    <xf numFmtId="221" fontId="45" fillId="0" borderId="34" applyBorder="0">
      <alignment horizontal="center" vertical="center"/>
    </xf>
    <xf numFmtId="0" fontId="131" fillId="59" borderId="26" applyNumberFormat="0" applyAlignment="0" applyProtection="0"/>
    <xf numFmtId="0" fontId="132" fillId="59" borderId="26" applyNumberFormat="0" applyAlignment="0" applyProtection="0"/>
    <xf numFmtId="172" fontId="133" fillId="58" borderId="26" applyNumberFormat="0" applyAlignment="0" applyProtection="0"/>
    <xf numFmtId="172" fontId="134" fillId="125" borderId="0" applyNumberFormat="0" applyBorder="0">
      <alignment horizontal="left"/>
    </xf>
    <xf numFmtId="0" fontId="135" fillId="0" borderId="0"/>
    <xf numFmtId="0" fontId="40" fillId="126" borderId="35"/>
    <xf numFmtId="172" fontId="100" fillId="0" borderId="0"/>
    <xf numFmtId="222" fontId="51" fillId="0" borderId="0" applyFont="0" applyFill="0" applyBorder="0" applyAlignment="0" applyProtection="0"/>
    <xf numFmtId="0" fontId="136" fillId="127" borderId="0"/>
    <xf numFmtId="172" fontId="100" fillId="0" borderId="0"/>
    <xf numFmtId="0" fontId="137" fillId="0" borderId="0" applyNumberFormat="0" applyFill="0" applyBorder="0" applyAlignment="0" applyProtection="0"/>
    <xf numFmtId="194" fontId="138" fillId="0" borderId="0">
      <alignment vertical="top"/>
    </xf>
    <xf numFmtId="194" fontId="26" fillId="0" borderId="0">
      <alignment vertical="top"/>
    </xf>
    <xf numFmtId="172" fontId="100" fillId="0" borderId="0"/>
    <xf numFmtId="172" fontId="100" fillId="0" borderId="0"/>
    <xf numFmtId="194" fontId="139" fillId="0" borderId="0">
      <alignment horizontal="right"/>
    </xf>
    <xf numFmtId="223" fontId="139" fillId="0" borderId="0" applyFill="0" applyBorder="0" applyProtection="0"/>
    <xf numFmtId="194" fontId="140" fillId="0" borderId="36"/>
    <xf numFmtId="194" fontId="140" fillId="0" borderId="37"/>
    <xf numFmtId="194" fontId="140" fillId="0" borderId="36"/>
    <xf numFmtId="194" fontId="140" fillId="0" borderId="37"/>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2" fillId="2" borderId="0" applyNumberFormat="0" applyBorder="0" applyAlignment="0" applyProtection="0"/>
    <xf numFmtId="0" fontId="143" fillId="2" borderId="0" applyNumberFormat="0" applyBorder="0" applyAlignment="0" applyProtection="0"/>
    <xf numFmtId="0" fontId="143" fillId="2" borderId="0"/>
    <xf numFmtId="0" fontId="143" fillId="2" borderId="0"/>
    <xf numFmtId="0" fontId="143" fillId="2" borderId="0"/>
    <xf numFmtId="0" fontId="143" fillId="2" borderId="0"/>
    <xf numFmtId="0" fontId="143" fillId="2" borderId="0"/>
    <xf numFmtId="0" fontId="143" fillId="2" borderId="0"/>
    <xf numFmtId="0" fontId="142" fillId="2" borderId="0"/>
    <xf numFmtId="0" fontId="142" fillId="2" borderId="0"/>
    <xf numFmtId="0" fontId="142"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3" fillId="2" borderId="0"/>
    <xf numFmtId="0" fontId="143" fillId="2" borderId="0"/>
    <xf numFmtId="0" fontId="143" fillId="2" borderId="0"/>
    <xf numFmtId="0" fontId="10" fillId="2" borderId="0" applyNumberFormat="0" applyBorder="0" applyAlignment="0" applyProtection="0"/>
    <xf numFmtId="0" fontId="141" fillId="65" borderId="0"/>
    <xf numFmtId="0" fontId="141" fillId="65" borderId="0"/>
    <xf numFmtId="0" fontId="141" fillId="65" borderId="0"/>
    <xf numFmtId="0" fontId="10" fillId="2" borderId="0"/>
    <xf numFmtId="0" fontId="10" fillId="2" borderId="0"/>
    <xf numFmtId="0" fontId="10" fillId="2" borderId="0"/>
    <xf numFmtId="0" fontId="10" fillId="2" borderId="0"/>
    <xf numFmtId="0" fontId="10" fillId="2" borderId="0"/>
    <xf numFmtId="0" fontId="10" fillId="2" borderId="0"/>
    <xf numFmtId="0" fontId="143" fillId="2" borderId="0" applyNumberFormat="0" applyBorder="0" applyAlignment="0" applyProtection="0"/>
    <xf numFmtId="0" fontId="143" fillId="2"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1" fillId="91" borderId="0"/>
    <xf numFmtId="0" fontId="141" fillId="91" borderId="0"/>
    <xf numFmtId="0" fontId="141" fillId="91"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172" fontId="100" fillId="0" borderId="0"/>
    <xf numFmtId="172" fontId="100" fillId="0" borderId="0"/>
    <xf numFmtId="0" fontId="26" fillId="0" borderId="0">
      <alignment vertical="center"/>
    </xf>
    <xf numFmtId="0" fontId="144" fillId="46"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0" fontId="145" fillId="0" borderId="0"/>
    <xf numFmtId="2"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147"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0" fontId="148" fillId="0" borderId="0" applyNumberFormat="0" applyFont="0" applyFill="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ont="0" applyFill="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9" fillId="0" borderId="0" applyNumberFormat="0" applyFont="0" applyFill="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ont="0" applyFill="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94" fontId="150" fillId="0" borderId="0">
      <alignment vertical="top"/>
    </xf>
    <xf numFmtId="224" fontId="151" fillId="0" borderId="0" applyFill="0" applyBorder="0" applyAlignment="0"/>
    <xf numFmtId="225" fontId="26" fillId="0" borderId="0" applyFill="0" applyBorder="0" applyAlignment="0"/>
    <xf numFmtId="225" fontId="26" fillId="0" borderId="0" applyFill="0" applyBorder="0" applyAlignment="0"/>
    <xf numFmtId="226" fontId="151" fillId="0" borderId="0" applyFill="0" applyBorder="0" applyAlignment="0"/>
    <xf numFmtId="227" fontId="151" fillId="0" borderId="0" applyFill="0" applyBorder="0" applyAlignment="0"/>
    <xf numFmtId="228" fontId="151"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152" fillId="128" borderId="38" applyNumberFormat="0" applyProtection="0"/>
    <xf numFmtId="172" fontId="132" fillId="59" borderId="26" applyNumberFormat="0" applyAlignment="0" applyProtection="0"/>
    <xf numFmtId="172" fontId="132" fillId="129" borderId="26" applyNumberFormat="0" applyAlignment="0" applyProtection="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 fillId="6" borderId="4" applyNumberFormat="0" applyAlignment="0" applyProtection="0"/>
    <xf numFmtId="172" fontId="153"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0" fontId="155" fillId="59" borderId="26" applyNumberFormat="0" applyAlignment="0" applyProtection="0"/>
    <xf numFmtId="0" fontId="155" fillId="59" borderId="26"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0" fontId="155" fillId="59" borderId="26"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5" fillId="59" borderId="26" applyNumberFormat="0" applyAlignment="0" applyProtection="0"/>
    <xf numFmtId="180" fontId="155" fillId="59" borderId="26" applyNumberFormat="0" applyAlignment="0" applyProtection="0"/>
    <xf numFmtId="180" fontId="155"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6" fillId="63" borderId="39" applyNumberFormat="0" applyAlignment="0" applyProtection="0"/>
    <xf numFmtId="172" fontId="100" fillId="0" borderId="0"/>
    <xf numFmtId="180" fontId="132" fillId="59" borderId="26" applyNumberFormat="0" applyAlignment="0" applyProtection="0"/>
    <xf numFmtId="180" fontId="132" fillId="59" borderId="26" applyNumberFormat="0" applyAlignment="0" applyProtection="0"/>
    <xf numFmtId="172" fontId="100" fillId="0" borderId="0"/>
    <xf numFmtId="172" fontId="154" fillId="123" borderId="26" applyNumberFormat="0" applyAlignment="0" applyProtection="0"/>
    <xf numFmtId="0" fontId="132" fillId="59" borderId="26" applyNumberFormat="0" applyAlignment="0" applyProtection="0"/>
    <xf numFmtId="180" fontId="132" fillId="59" borderId="26" applyNumberFormat="0" applyAlignment="0" applyProtection="0"/>
    <xf numFmtId="180"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00" fillId="0" borderId="0"/>
    <xf numFmtId="172"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2"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0" fillId="0" borderId="0"/>
    <xf numFmtId="172" fontId="156" fillId="63" borderId="39"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0" fontId="132" fillId="59" borderId="26" applyNumberFormat="0" applyAlignment="0" applyProtection="0"/>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8" fillId="6" borderId="4" applyNumberFormat="0" applyAlignment="0" applyProtection="0"/>
    <xf numFmtId="0" fontId="158" fillId="6" borderId="4"/>
    <xf numFmtId="0" fontId="158" fillId="6" borderId="4"/>
    <xf numFmtId="0" fontId="158" fillId="6" borderId="4"/>
    <xf numFmtId="0" fontId="158" fillId="6" borderId="4"/>
    <xf numFmtId="0" fontId="158" fillId="6" borderId="4"/>
    <xf numFmtId="0" fontId="158" fillId="6" borderId="4"/>
    <xf numFmtId="0" fontId="159" fillId="6" borderId="4"/>
    <xf numFmtId="0" fontId="159" fillId="6" borderId="4"/>
    <xf numFmtId="0" fontId="159"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58" fillId="6" borderId="4"/>
    <xf numFmtId="0" fontId="158" fillId="6" borderId="4"/>
    <xf numFmtId="0" fontId="158" fillId="6" borderId="4"/>
    <xf numFmtId="0" fontId="15" fillId="6" borderId="4" applyNumberFormat="0" applyAlignment="0" applyProtection="0"/>
    <xf numFmtId="0" fontId="155" fillId="129" borderId="26"/>
    <xf numFmtId="0" fontId="155" fillId="129" borderId="26"/>
    <xf numFmtId="0" fontId="155" fillId="129" borderId="26"/>
    <xf numFmtId="0" fontId="15" fillId="6" borderId="4"/>
    <xf numFmtId="0" fontId="15" fillId="6" borderId="4"/>
    <xf numFmtId="0" fontId="15" fillId="6" borderId="4"/>
    <xf numFmtId="0" fontId="15" fillId="6" borderId="4"/>
    <xf numFmtId="0" fontId="15" fillId="6" borderId="4"/>
    <xf numFmtId="0" fontId="15" fillId="6" borderId="4"/>
    <xf numFmtId="0" fontId="158" fillId="6" borderId="4" applyNumberFormat="0" applyAlignment="0" applyProtection="0"/>
    <xf numFmtId="0" fontId="158" fillId="6" borderId="4"/>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60" fillId="130" borderId="26"/>
    <xf numFmtId="0" fontId="160" fillId="130" borderId="26"/>
    <xf numFmtId="0" fontId="160" fillId="130" borderId="26"/>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26" fillId="0" borderId="0"/>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36" fillId="39"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0" fontId="162"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9" fontId="163" fillId="0" borderId="40" applyNumberFormat="0" applyFont="0" applyFill="0" applyAlignment="0" applyProtection="0"/>
    <xf numFmtId="0" fontId="40" fillId="0" borderId="41"/>
    <xf numFmtId="0" fontId="40" fillId="0" borderId="41"/>
    <xf numFmtId="0" fontId="164" fillId="0" borderId="42" applyNumberFormat="0" applyProtection="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7" fillId="7" borderId="7" applyNumberFormat="0" applyAlignment="0" applyProtection="0"/>
    <xf numFmtId="0" fontId="166" fillId="7" borderId="7" applyNumberFormat="0" applyAlignment="0" applyProtection="0"/>
    <xf numFmtId="0" fontId="166" fillId="7" borderId="7"/>
    <xf numFmtId="0" fontId="166" fillId="7" borderId="7"/>
    <xf numFmtId="0" fontId="166" fillId="7" borderId="7"/>
    <xf numFmtId="0" fontId="167" fillId="7" borderId="7"/>
    <xf numFmtId="0" fontId="167" fillId="7" borderId="7"/>
    <xf numFmtId="0" fontId="167" fillId="7" borderId="7"/>
    <xf numFmtId="0" fontId="17" fillId="7" borderId="7" applyNumberFormat="0" applyAlignment="0" applyProtection="0"/>
    <xf numFmtId="0" fontId="17" fillId="7" borderId="7"/>
    <xf numFmtId="0" fontId="17" fillId="7" borderId="7"/>
    <xf numFmtId="0" fontId="17" fillId="7" borderId="7"/>
    <xf numFmtId="0" fontId="166" fillId="7" borderId="7" applyNumberFormat="0" applyAlignment="0" applyProtection="0"/>
    <xf numFmtId="0" fontId="166" fillId="7" borderId="7"/>
    <xf numFmtId="0" fontId="166" fillId="7" borderId="7"/>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9" fillId="0" borderId="6" applyNumberFormat="0" applyFill="0" applyAlignment="0" applyProtection="0"/>
    <xf numFmtId="0" fontId="170" fillId="0" borderId="6" applyNumberFormat="0" applyFill="0" applyAlignment="0" applyProtection="0"/>
    <xf numFmtId="0" fontId="170" fillId="0" borderId="6"/>
    <xf numFmtId="0" fontId="170" fillId="0" borderId="6"/>
    <xf numFmtId="0" fontId="170" fillId="0" borderId="6"/>
    <xf numFmtId="0" fontId="170" fillId="0" borderId="6"/>
    <xf numFmtId="0" fontId="170" fillId="0" borderId="6"/>
    <xf numFmtId="0" fontId="170" fillId="0" borderId="6"/>
    <xf numFmtId="0" fontId="169" fillId="0" borderId="6"/>
    <xf numFmtId="0" fontId="169" fillId="0" borderId="6"/>
    <xf numFmtId="0" fontId="169"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0" fillId="0" borderId="6"/>
    <xf numFmtId="0" fontId="170" fillId="0" borderId="6"/>
    <xf numFmtId="0" fontId="170" fillId="0" borderId="6"/>
    <xf numFmtId="0" fontId="16" fillId="0" borderId="6" applyNumberFormat="0" applyFill="0" applyAlignment="0" applyProtection="0"/>
    <xf numFmtId="0" fontId="168" fillId="0" borderId="24"/>
    <xf numFmtId="0" fontId="168" fillId="0" borderId="24"/>
    <xf numFmtId="0" fontId="168" fillId="0" borderId="24"/>
    <xf numFmtId="0" fontId="16" fillId="0" borderId="6"/>
    <xf numFmtId="0" fontId="16" fillId="0" borderId="6"/>
    <xf numFmtId="0" fontId="16" fillId="0" borderId="6"/>
    <xf numFmtId="0" fontId="16" fillId="0" borderId="6"/>
    <xf numFmtId="0" fontId="16" fillId="0" borderId="6"/>
    <xf numFmtId="0" fontId="16" fillId="0" borderId="6"/>
    <xf numFmtId="0" fontId="170" fillId="0" borderId="6" applyNumberFormat="0" applyFill="0" applyAlignment="0" applyProtection="0"/>
    <xf numFmtId="0" fontId="170" fillId="0" borderId="6"/>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1" fillId="0" borderId="43"/>
    <xf numFmtId="0" fontId="171" fillId="0" borderId="43"/>
    <xf numFmtId="0" fontId="171" fillId="0" borderId="43"/>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172" fontId="100" fillId="0" borderId="0"/>
    <xf numFmtId="172" fontId="100" fillId="0" borderId="0"/>
    <xf numFmtId="172" fontId="136" fillId="131" borderId="20" applyNumberFormat="0" applyAlignment="0" applyProtection="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 fillId="7" borderId="7" applyNumberFormat="0" applyAlignment="0" applyProtection="0"/>
    <xf numFmtId="172" fontId="136"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0" fontId="136" fillId="39"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65" fillId="39" borderId="20" applyNumberFormat="0" applyAlignment="0" applyProtection="0"/>
    <xf numFmtId="180" fontId="165" fillId="39" borderId="20" applyNumberFormat="0" applyAlignment="0" applyProtection="0"/>
    <xf numFmtId="180" fontId="165"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3" fillId="0" borderId="0" applyNumberFormat="0" applyFill="0" applyBorder="0" applyAlignment="0" applyProtection="0"/>
    <xf numFmtId="172" fontId="100" fillId="0" borderId="0"/>
    <xf numFmtId="180" fontId="136" fillId="39" borderId="20" applyNumberFormat="0" applyAlignment="0" applyProtection="0"/>
    <xf numFmtId="180" fontId="136" fillId="39" borderId="20" applyNumberFormat="0" applyAlignment="0" applyProtection="0"/>
    <xf numFmtId="172" fontId="100" fillId="0" borderId="0"/>
    <xf numFmtId="172" fontId="172" fillId="106"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00" fillId="0" borderId="0"/>
    <xf numFmtId="172"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6"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0" fillId="0" borderId="0"/>
    <xf numFmtId="172" fontId="173" fillId="0" borderId="0" applyNumberFormat="0" applyFill="0" applyBorder="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229" fontId="114" fillId="0" borderId="0"/>
    <xf numFmtId="229" fontId="114" fillId="0" borderId="0"/>
    <xf numFmtId="191" fontId="114" fillId="0" borderId="0"/>
    <xf numFmtId="191" fontId="114" fillId="0" borderId="0"/>
    <xf numFmtId="180" fontId="114" fillId="0" borderId="0"/>
    <xf numFmtId="180" fontId="114" fillId="0" borderId="0"/>
    <xf numFmtId="229"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29" fontId="114" fillId="0" borderId="0"/>
    <xf numFmtId="180" fontId="114" fillId="0" borderId="0"/>
    <xf numFmtId="180" fontId="114" fillId="0" borderId="0"/>
    <xf numFmtId="172" fontId="175" fillId="0" borderId="0" applyNumberFormat="0" applyFill="0" applyBorder="0" applyAlignment="0" applyProtection="0"/>
    <xf numFmtId="194" fontId="176" fillId="0" borderId="0" applyNumberFormat="0" applyFill="0" applyBorder="0" applyProtection="0">
      <alignment horizontal="left"/>
      <protection locked="0"/>
    </xf>
    <xf numFmtId="172" fontId="177" fillId="0" borderId="44" applyNumberFormat="0" applyFill="0" applyAlignment="0" applyProtection="0"/>
    <xf numFmtId="172" fontId="178" fillId="0" borderId="22" applyNumberFormat="0" applyFill="0" applyAlignment="0" applyProtection="0"/>
    <xf numFmtId="172" fontId="179" fillId="0" borderId="45" applyNumberFormat="0" applyFill="0" applyAlignment="0" applyProtection="0"/>
    <xf numFmtId="172" fontId="179" fillId="0" borderId="0" applyNumberFormat="0" applyFill="0" applyBorder="0" applyAlignment="0" applyProtection="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9" fontId="26" fillId="48" borderId="46"/>
    <xf numFmtId="0" fontId="26" fillId="48" borderId="46"/>
    <xf numFmtId="172"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0" fontId="26" fillId="48" borderId="46"/>
    <xf numFmtId="172" fontId="26" fillId="48" borderId="46"/>
    <xf numFmtId="172" fontId="26" fillId="47" borderId="46"/>
    <xf numFmtId="172" fontId="26" fillId="48" borderId="46"/>
    <xf numFmtId="172" fontId="26" fillId="48" borderId="46"/>
    <xf numFmtId="172" fontId="26" fillId="48" borderId="46"/>
    <xf numFmtId="172" fontId="26" fillId="48" borderId="46"/>
    <xf numFmtId="172" fontId="26" fillId="48" borderId="46"/>
    <xf numFmtId="179" fontId="183" fillId="132" borderId="41">
      <alignment horizontal="center" vertical="center"/>
    </xf>
    <xf numFmtId="179"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58" borderId="41">
      <alignment horizontal="center" vertical="center"/>
    </xf>
    <xf numFmtId="172" fontId="183" fillId="58"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26" fillId="48" borderId="0"/>
    <xf numFmtId="0" fontId="26" fillId="48" borderId="0"/>
    <xf numFmtId="172"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0" fontId="26" fillId="48" borderId="0"/>
    <xf numFmtId="172" fontId="26" fillId="48" borderId="0"/>
    <xf numFmtId="172" fontId="26" fillId="47" borderId="0"/>
    <xf numFmtId="172" fontId="26" fillId="48" borderId="0"/>
    <xf numFmtId="172" fontId="26" fillId="48" borderId="0"/>
    <xf numFmtId="172" fontId="26" fillId="48" borderId="0"/>
    <xf numFmtId="172" fontId="26" fillId="48" borderId="0"/>
    <xf numFmtId="172" fontId="26" fillId="48" borderId="0"/>
    <xf numFmtId="179" fontId="184" fillId="48" borderId="41">
      <alignment horizontal="left" vertical="center"/>
    </xf>
    <xf numFmtId="179"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7" borderId="41">
      <alignment horizontal="left" vertical="center"/>
    </xf>
    <xf numFmtId="172" fontId="184" fillId="47" borderId="41">
      <alignment horizontal="left" vertical="center"/>
    </xf>
    <xf numFmtId="179" fontId="184" fillId="48" borderId="47">
      <alignment vertical="center"/>
    </xf>
    <xf numFmtId="172" fontId="184" fillId="47"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7" borderId="47">
      <alignment vertical="center"/>
    </xf>
    <xf numFmtId="172" fontId="184" fillId="47" borderId="47">
      <alignment vertical="center"/>
    </xf>
    <xf numFmtId="172" fontId="184" fillId="47" borderId="47">
      <alignment vertical="center"/>
    </xf>
    <xf numFmtId="179" fontId="185" fillId="48" borderId="48">
      <alignment vertical="center"/>
    </xf>
    <xf numFmtId="172" fontId="185" fillId="47"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7" borderId="48">
      <alignment vertical="center"/>
    </xf>
    <xf numFmtId="172" fontId="185" fillId="47" borderId="48">
      <alignment vertical="center"/>
    </xf>
    <xf numFmtId="172" fontId="185" fillId="47" borderId="48">
      <alignment vertical="center"/>
    </xf>
    <xf numFmtId="179" fontId="184" fillId="48" borderId="41"/>
    <xf numFmtId="0" fontId="184" fillId="48" borderId="41">
      <alignment horizontal="left" indent="1"/>
    </xf>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xf numFmtId="172" fontId="184" fillId="48" borderId="41"/>
    <xf numFmtId="172" fontId="184" fillId="47" borderId="41"/>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95" fillId="48" borderId="46"/>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2" fillId="48" borderId="41">
      <alignment horizontal="left" vertical="center"/>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72" fontId="182" fillId="47"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indent="1"/>
    </xf>
    <xf numFmtId="0"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9" fontId="95" fillId="48" borderId="46"/>
    <xf numFmtId="172" fontId="95" fillId="48" borderId="46"/>
    <xf numFmtId="172" fontId="95" fillId="48" borderId="46"/>
    <xf numFmtId="172" fontId="95" fillId="47" borderId="46"/>
    <xf numFmtId="172" fontId="95" fillId="48" borderId="46"/>
    <xf numFmtId="172" fontId="95" fillId="47" borderId="46"/>
    <xf numFmtId="172" fontId="95" fillId="47" borderId="46"/>
    <xf numFmtId="172" fontId="95" fillId="48" borderId="46"/>
    <xf numFmtId="172" fontId="95" fillId="47" borderId="46"/>
    <xf numFmtId="172" fontId="95" fillId="48" borderId="46"/>
    <xf numFmtId="172" fontId="95" fillId="47" borderId="46"/>
    <xf numFmtId="172" fontId="95" fillId="47" borderId="46"/>
    <xf numFmtId="172" fontId="95" fillId="47" borderId="46"/>
    <xf numFmtId="172" fontId="95" fillId="48" borderId="46"/>
    <xf numFmtId="172" fontId="95" fillId="47" borderId="46"/>
    <xf numFmtId="172" fontId="95" fillId="47" borderId="46"/>
    <xf numFmtId="172" fontId="95" fillId="47" borderId="46"/>
    <xf numFmtId="172" fontId="95" fillId="47" borderId="46"/>
    <xf numFmtId="172" fontId="95" fillId="47" borderId="46"/>
    <xf numFmtId="172" fontId="95" fillId="47" borderId="46"/>
    <xf numFmtId="172" fontId="95" fillId="48" borderId="46"/>
    <xf numFmtId="179" fontId="183" fillId="122" borderId="41">
      <alignment horizontal="left" vertical="center"/>
    </xf>
    <xf numFmtId="0" fontId="187" fillId="135" borderId="49" applyNumberFormat="0" applyProtection="0">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59" borderId="41">
      <alignment horizontal="left" vertical="center"/>
    </xf>
    <xf numFmtId="172" fontId="183" fillId="48" borderId="41">
      <alignment horizontal="left" vertical="center" indent="1"/>
    </xf>
    <xf numFmtId="0" fontId="188" fillId="122" borderId="0">
      <alignment horizontal="center"/>
    </xf>
    <xf numFmtId="0" fontId="189" fillId="122" borderId="0">
      <alignment horizontal="center" vertical="center"/>
    </xf>
    <xf numFmtId="172" fontId="190" fillId="0" borderId="0" applyNumberFormat="0" applyFill="0" applyBorder="0" applyAlignment="0" applyProtection="0">
      <alignment vertical="top"/>
      <protection locked="0"/>
    </xf>
    <xf numFmtId="0" fontId="26" fillId="136" borderId="0">
      <alignment horizontal="center" wrapText="1"/>
    </xf>
    <xf numFmtId="0" fontId="191" fillId="122" borderId="0">
      <alignment horizontal="center"/>
    </xf>
    <xf numFmtId="49" fontId="192" fillId="0" borderId="11">
      <alignment horizontal="center" wrapText="1"/>
    </xf>
    <xf numFmtId="49" fontId="192" fillId="0" borderId="11">
      <alignment horizontal="center" wrapText="1"/>
    </xf>
    <xf numFmtId="49" fontId="192" fillId="0" borderId="11">
      <alignment horizontal="center" wrapText="1"/>
    </xf>
    <xf numFmtId="49" fontId="56" fillId="0" borderId="11">
      <alignment horizontal="center" wrapText="1"/>
    </xf>
    <xf numFmtId="49" fontId="56" fillId="0" borderId="11">
      <alignment horizontal="center" wrapText="1"/>
    </xf>
    <xf numFmtId="49" fontId="192" fillId="0" borderId="11">
      <alignment horizontal="center" wrapText="1"/>
    </xf>
    <xf numFmtId="49" fontId="192" fillId="0" borderId="11">
      <alignment horizontal="center" wrapText="1"/>
    </xf>
    <xf numFmtId="49" fontId="192" fillId="0" borderId="11">
      <alignment horizontal="center" wrapText="1"/>
    </xf>
    <xf numFmtId="49" fontId="193" fillId="0" borderId="50">
      <alignment horizontal="center" wrapText="1"/>
    </xf>
    <xf numFmtId="49" fontId="193" fillId="0" borderId="50">
      <alignment horizontal="center" wrapText="1"/>
    </xf>
    <xf numFmtId="49" fontId="193" fillId="0" borderId="10">
      <alignment horizontal="center" wrapText="1"/>
    </xf>
    <xf numFmtId="49" fontId="192" fillId="0" borderId="10">
      <alignment horizontal="center" wrapText="1"/>
    </xf>
    <xf numFmtId="49" fontId="192" fillId="0" borderId="10">
      <alignment horizontal="center" wrapText="1"/>
    </xf>
    <xf numFmtId="49" fontId="56" fillId="0" borderId="10">
      <alignment horizontal="center" wrapText="1"/>
    </xf>
    <xf numFmtId="49" fontId="56" fillId="0" borderId="10">
      <alignment horizontal="center" wrapText="1"/>
    </xf>
    <xf numFmtId="49" fontId="192" fillId="0" borderId="10">
      <alignment horizontal="center" wrapText="1"/>
    </xf>
    <xf numFmtId="49" fontId="192" fillId="0" borderId="10">
      <alignment horizontal="center" wrapText="1"/>
    </xf>
    <xf numFmtId="49" fontId="193" fillId="0" borderId="10">
      <alignment horizontal="center" wrapText="1"/>
    </xf>
    <xf numFmtId="167" fontId="194" fillId="0" borderId="0" applyBorder="0">
      <alignment horizontal="right"/>
    </xf>
    <xf numFmtId="167" fontId="194" fillId="0" borderId="11" applyAlignment="0">
      <alignment horizontal="right"/>
    </xf>
    <xf numFmtId="232" fontId="195" fillId="0" borderId="0"/>
    <xf numFmtId="0" fontId="196" fillId="0" borderId="0"/>
    <xf numFmtId="172" fontId="196"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165" fontId="51" fillId="0" borderId="0" applyFont="0" applyFill="0" applyBorder="0" applyProtection="0">
      <alignment horizontal="right" vertical="top"/>
    </xf>
    <xf numFmtId="38"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1" fontId="197" fillId="0" borderId="0">
      <alignment vertical="top"/>
    </xf>
    <xf numFmtId="0" fontId="198" fillId="0" borderId="0" applyFont="0" applyFill="0" applyBorder="0" applyAlignment="0" applyProtection="0">
      <alignment horizontal="right"/>
    </xf>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5"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233" fontId="199" fillId="0" borderId="0" applyFont="0" applyFill="0" applyBorder="0" applyAlignment="0" applyProtection="0"/>
    <xf numFmtId="233" fontId="26" fillId="0" borderId="0" applyFont="0" applyFill="0" applyBorder="0" applyAlignment="0" applyProtection="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199"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26" fillId="0" borderId="0" applyFont="0" applyFill="0" applyBorder="0" applyAlignment="0" applyProtection="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0" fillId="0" borderId="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0"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7" fontId="201"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200"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8" fontId="26" fillId="0" borderId="0" applyFont="0" applyFill="0" applyBorder="0" applyAlignment="0" applyProtection="0"/>
    <xf numFmtId="238"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233" fontId="26" fillId="0" borderId="0" applyFont="0" applyFill="0" applyBorder="0" applyAlignment="0" applyProtection="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00"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81" fontId="33" fillId="0" borderId="0" applyFont="0" applyFill="0" applyBorder="0" applyAlignment="0" applyProtection="0"/>
    <xf numFmtId="43" fontId="26" fillId="0" borderId="0" applyFont="0" applyFill="0" applyBorder="0" applyAlignment="0" applyProtection="0"/>
    <xf numFmtId="172" fontId="100" fillId="0" borderId="0"/>
    <xf numFmtId="43" fontId="33"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00" fillId="0" borderId="0" applyFont="0" applyFill="0" applyBorder="0" applyAlignment="0" applyProtection="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239" fontId="26" fillId="0" borderId="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33" fontId="54"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45"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202"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39"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240"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81" fontId="33"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23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43" fontId="26" fillId="0" borderId="0" applyFont="0" applyFill="0" applyBorder="0" applyAlignment="0" applyProtection="0"/>
    <xf numFmtId="172" fontId="100" fillId="0" borderId="0"/>
    <xf numFmtId="240" fontId="26" fillId="0" borderId="0" applyFont="0" applyFill="0" applyBorder="0" applyAlignment="0" applyProtection="0"/>
    <xf numFmtId="240"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3" fontId="26" fillId="0" borderId="0" applyFont="0" applyFill="0" applyBorder="0" applyAlignment="0" applyProtection="0"/>
    <xf numFmtId="43" fontId="200" fillId="0" borderId="0" applyFont="0" applyFill="0" applyBorder="0" applyAlignment="0" applyProtection="0"/>
    <xf numFmtId="43" fontId="4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0" fillId="0" borderId="0"/>
    <xf numFmtId="43" fontId="45"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43" fontId="45" fillId="0" borderId="0" applyFont="0" applyFill="0" applyBorder="0" applyAlignment="0" applyProtection="0"/>
    <xf numFmtId="43" fontId="4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241" fontId="3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172" fontId="100" fillId="0" borderId="0"/>
    <xf numFmtId="4"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4" fontId="26" fillId="0" borderId="0"/>
    <xf numFmtId="172" fontId="100" fillId="0" borderId="0"/>
    <xf numFmtId="43" fontId="4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0" fillId="0" borderId="0"/>
    <xf numFmtId="4" fontId="2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3" fontId="45"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43" fontId="4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172" fontId="100" fillId="0" borderId="0"/>
    <xf numFmtId="172" fontId="100" fillId="0" borderId="0"/>
    <xf numFmtId="43" fontId="33"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2" fontId="203"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0" fillId="0" borderId="0"/>
    <xf numFmtId="234"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43" fontId="26" fillId="0" borderId="0" applyFont="0" applyFill="0" applyBorder="0" applyAlignment="0" applyProtection="0"/>
    <xf numFmtId="172" fontId="100" fillId="0" borderId="0"/>
    <xf numFmtId="167" fontId="26" fillId="0" borderId="0" applyFont="0" applyFill="0" applyBorder="0" applyAlignment="0" applyProtection="0"/>
    <xf numFmtId="167"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4" fontId="26" fillId="0" borderId="0" applyFont="0" applyFill="0" applyBorder="0" applyAlignment="0" applyProtection="0"/>
    <xf numFmtId="234" fontId="26" fillId="0" borderId="0" applyFont="0" applyFill="0" applyBorder="0" applyAlignment="0" applyProtection="0"/>
    <xf numFmtId="43"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 fontId="26" fillId="0" borderId="0"/>
    <xf numFmtId="233" fontId="5" fillId="0" borderId="0" applyFont="0" applyFill="0" applyBorder="0" applyAlignment="0" applyProtection="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0" fillId="0" borderId="0" applyFont="0" applyFill="0" applyBorder="0" applyAlignment="0" applyProtection="0"/>
    <xf numFmtId="4" fontId="26" fillId="0" borderId="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233" fontId="26" fillId="0" borderId="0" applyFont="0" applyFill="0" applyBorder="0" applyAlignment="0" applyProtection="0"/>
    <xf numFmtId="4" fontId="26" fillId="0" borderId="0"/>
    <xf numFmtId="4" fontId="26" fillId="0" borderId="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172" fontId="100" fillId="0" borderId="0"/>
    <xf numFmtId="172" fontId="100" fillId="0" borderId="0"/>
    <xf numFmtId="233" fontId="100"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 fontId="26"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43" fontId="26"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43" fontId="26" fillId="0" borderId="0" applyFont="0" applyFill="0" applyBorder="0" applyAlignment="0" applyProtection="0"/>
    <xf numFmtId="172" fontId="100" fillId="0" borderId="0"/>
    <xf numFmtId="172" fontId="100" fillId="0" borderId="0"/>
    <xf numFmtId="172" fontId="100" fillId="0" borderId="0"/>
    <xf numFmtId="172" fontId="100" fillId="0" borderId="0"/>
    <xf numFmtId="238" fontId="33" fillId="0" borderId="0" applyFont="0" applyFill="0" applyBorder="0" applyAlignment="0" applyProtection="0"/>
    <xf numFmtId="238" fontId="33"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4" fontId="54" fillId="0" borderId="0" applyFont="0" applyFill="0" applyBorder="0" applyAlignment="0" applyProtection="0">
      <alignment vertical="top"/>
    </xf>
    <xf numFmtId="43" fontId="26"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172" fontId="100" fillId="0" borderId="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51" fillId="0" borderId="0" applyFont="0" applyFill="0" applyBorder="0" applyAlignment="0" applyProtection="0"/>
    <xf numFmtId="43" fontId="26"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04" fillId="0" borderId="0" applyFont="0" applyFill="0" applyBorder="0" applyAlignment="0" applyProtection="0"/>
    <xf numFmtId="4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0" fillId="0" borderId="0"/>
    <xf numFmtId="233" fontId="26" fillId="0" borderId="0" applyFont="0" applyFill="0" applyBorder="0" applyAlignment="0" applyProtection="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0" fillId="0" borderId="0"/>
    <xf numFmtId="3" fontId="197" fillId="0" borderId="0" applyFill="0" applyBorder="0">
      <alignment horizontal="right" vertical="top"/>
    </xf>
    <xf numFmtId="168" fontId="150" fillId="0" borderId="0" applyFont="0" applyFill="0" applyBorder="0">
      <alignment horizontal="right" vertical="top"/>
    </xf>
    <xf numFmtId="170" fontId="205" fillId="0" borderId="0">
      <alignment horizontal="right" vertical="top"/>
    </xf>
    <xf numFmtId="170" fontId="197" fillId="0" borderId="0" applyFill="0" applyBorder="0">
      <alignment horizontal="right" vertical="top"/>
    </xf>
    <xf numFmtId="3" fontId="197" fillId="0" borderId="0" applyFill="0" applyBorder="0">
      <alignment horizontal="right" vertical="top"/>
    </xf>
    <xf numFmtId="168" fontId="150" fillId="0" borderId="0" applyFont="0" applyFill="0" applyBorder="0">
      <alignment horizontal="right" vertical="top"/>
    </xf>
    <xf numFmtId="245" fontId="83" fillId="0" borderId="0" applyFont="0" applyFill="0" applyBorder="0" applyAlignment="0" applyProtection="0">
      <alignment horizontal="right" vertical="top"/>
    </xf>
    <xf numFmtId="170" fontId="197" fillId="0" borderId="0">
      <alignment horizontal="right" vertical="top"/>
    </xf>
    <xf numFmtId="246" fontId="51" fillId="0" borderId="0"/>
    <xf numFmtId="246" fontId="51" fillId="0" borderId="0"/>
    <xf numFmtId="246" fontId="51" fillId="0" borderId="0"/>
    <xf numFmtId="246" fontId="51" fillId="0" borderId="0"/>
    <xf numFmtId="246" fontId="51" fillId="0" borderId="0"/>
    <xf numFmtId="246" fontId="51" fillId="0" borderId="0"/>
    <xf numFmtId="3" fontId="26" fillId="137" borderId="0" applyFont="0" applyFill="0" applyBorder="0" applyAlignment="0" applyProtection="0"/>
    <xf numFmtId="0" fontId="206" fillId="0" borderId="0"/>
    <xf numFmtId="0" fontId="56" fillId="0" borderId="0"/>
    <xf numFmtId="0" fontId="56" fillId="0" borderId="0"/>
    <xf numFmtId="0" fontId="56" fillId="0" borderId="0"/>
    <xf numFmtId="180" fontId="56" fillId="0" borderId="0"/>
    <xf numFmtId="180" fontId="5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ill="0" applyBorder="0" applyAlignment="0" applyProtection="0"/>
    <xf numFmtId="3" fontId="44" fillId="0" borderId="0"/>
    <xf numFmtId="3" fontId="44" fillId="0" borderId="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ill="0" applyBorder="0" applyAlignment="0" applyProtection="0"/>
    <xf numFmtId="3" fontId="26" fillId="0" borderId="0"/>
    <xf numFmtId="3" fontId="26" fillId="0" borderId="0"/>
    <xf numFmtId="172" fontId="100" fillId="0" borderId="0"/>
    <xf numFmtId="3" fontId="26" fillId="0" borderId="0"/>
    <xf numFmtId="3" fontId="26"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123" fillId="0" borderId="0" applyFont="0" applyFill="0" applyBorder="0" applyAlignment="0" applyProtection="0"/>
    <xf numFmtId="0" fontId="206" fillId="0" borderId="0"/>
    <xf numFmtId="0" fontId="56" fillId="0" borderId="0"/>
    <xf numFmtId="172" fontId="207" fillId="0" borderId="0"/>
    <xf numFmtId="0" fontId="208" fillId="138" borderId="51" applyNumberFormat="0" applyFont="0" applyProtection="0"/>
    <xf numFmtId="0" fontId="5" fillId="8" borderId="8" applyNumberFormat="0" applyFont="0" applyAlignment="0" applyProtection="0"/>
    <xf numFmtId="172" fontId="209" fillId="0" borderId="0" applyNumberFormat="0" applyFont="0" applyFill="0" applyBorder="0" applyAlignment="0"/>
    <xf numFmtId="0" fontId="40" fillId="0" borderId="52">
      <alignment horizontal="right" vertical="top" wrapText="1"/>
    </xf>
    <xf numFmtId="0" fontId="210" fillId="0" borderId="53">
      <alignment horizontal="right" vertical="top" wrapText="1"/>
    </xf>
    <xf numFmtId="0" fontId="211" fillId="0" borderId="53">
      <alignment horizontal="right" vertical="top" wrapText="1"/>
    </xf>
    <xf numFmtId="0" fontId="210" fillId="0" borderId="53">
      <alignment horizontal="right" vertical="top" wrapText="1"/>
    </xf>
    <xf numFmtId="0" fontId="212" fillId="0" borderId="0" applyNumberFormat="0" applyAlignment="0">
      <alignment horizontal="left"/>
    </xf>
    <xf numFmtId="0" fontId="43" fillId="0" borderId="0" applyNumberFormat="0" applyAlignment="0"/>
    <xf numFmtId="0" fontId="43" fillId="38" borderId="54"/>
    <xf numFmtId="0" fontId="43" fillId="139" borderId="54"/>
    <xf numFmtId="194" fontId="213" fillId="0" borderId="0"/>
    <xf numFmtId="194" fontId="214" fillId="0" borderId="0"/>
    <xf numFmtId="179" fontId="196" fillId="0" borderId="0"/>
    <xf numFmtId="0" fontId="196" fillId="0" borderId="0"/>
    <xf numFmtId="179" fontId="196" fillId="0" borderId="0"/>
    <xf numFmtId="0" fontId="196" fillId="0" borderId="0"/>
    <xf numFmtId="247" fontId="215" fillId="0" borderId="41"/>
    <xf numFmtId="247" fontId="215" fillId="0" borderId="41"/>
    <xf numFmtId="225" fontId="26" fillId="0" borderId="0" applyFont="0" applyFill="0" applyBorder="0" applyAlignment="0" applyProtection="0"/>
    <xf numFmtId="225" fontId="26" fillId="0" borderId="0" applyFont="0" applyFill="0" applyBorder="0" applyAlignment="0" applyProtection="0"/>
    <xf numFmtId="172" fontId="100" fillId="0" borderId="0"/>
    <xf numFmtId="172" fontId="100" fillId="0" borderId="0"/>
    <xf numFmtId="0" fontId="198" fillId="0" borderId="0" applyFont="0" applyFill="0" applyBorder="0" applyAlignment="0" applyProtection="0">
      <alignment horizontal="right"/>
    </xf>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198" fillId="0" borderId="0" applyFont="0" applyFill="0" applyBorder="0" applyAlignment="0" applyProtection="0">
      <alignment horizontal="right"/>
    </xf>
    <xf numFmtId="249" fontId="33" fillId="0" borderId="0" applyFont="0" applyFill="0" applyBorder="0" applyAlignment="0" applyProtection="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166" fontId="26" fillId="0" borderId="0" applyFont="0" applyFill="0" applyBorder="0" applyAlignment="0" applyProtection="0"/>
    <xf numFmtId="250" fontId="44" fillId="0" borderId="0"/>
    <xf numFmtId="250" fontId="44" fillId="0" borderId="0"/>
    <xf numFmtId="249" fontId="43" fillId="0" borderId="0" applyFont="0" applyFill="0" applyBorder="0" applyAlignment="0" applyProtection="0"/>
    <xf numFmtId="250" fontId="44" fillId="0" borderId="0"/>
    <xf numFmtId="250" fontId="44"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191" fontId="26" fillId="0" borderId="0"/>
    <xf numFmtId="251" fontId="26" fillId="0" borderId="0" applyFill="0" applyBorder="0" applyAlignment="0" applyProtection="0"/>
    <xf numFmtId="0"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4" fontId="44" fillId="0" borderId="0"/>
    <xf numFmtId="254" fontId="44" fillId="0" borderId="0"/>
    <xf numFmtId="254" fontId="44" fillId="0" borderId="0"/>
    <xf numFmtId="254" fontId="44" fillId="0" borderId="0"/>
    <xf numFmtId="254" fontId="44" fillId="0" borderId="0"/>
    <xf numFmtId="254" fontId="44" fillId="0" borderId="0"/>
    <xf numFmtId="255"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6" fontId="26" fillId="0" borderId="0" applyFont="0" applyFill="0" applyBorder="0" applyAlignment="0" applyProtection="0"/>
    <xf numFmtId="172" fontId="100" fillId="0" borderId="0"/>
    <xf numFmtId="257" fontId="44" fillId="0" borderId="0"/>
    <xf numFmtId="257" fontId="43" fillId="0" borderId="0"/>
    <xf numFmtId="257" fontId="44" fillId="0" borderId="0"/>
    <xf numFmtId="258" fontId="43" fillId="0" borderId="0"/>
    <xf numFmtId="164" fontId="44" fillId="0" borderId="0"/>
    <xf numFmtId="172" fontId="100" fillId="0" borderId="0"/>
    <xf numFmtId="0" fontId="216" fillId="58" borderId="26" applyNumberFormat="0" applyAlignment="0" applyProtection="0"/>
    <xf numFmtId="0" fontId="217" fillId="59" borderId="25" applyNumberFormat="0" applyAlignment="0" applyProtection="0"/>
    <xf numFmtId="0" fontId="124" fillId="40" borderId="0" applyNumberFormat="0" applyBorder="0" applyAlignment="0" applyProtection="0"/>
    <xf numFmtId="2"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193" fillId="0" borderId="0" applyNumberFormat="0">
      <alignment horizontal="right"/>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26" fillId="0" borderId="0" applyFont="0" applyFill="0" applyBorder="0" applyAlignment="0" applyProtection="0"/>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91" fontId="63" fillId="0" borderId="0">
      <protection locked="0"/>
    </xf>
    <xf numFmtId="0" fontId="63" fillId="0" borderId="0">
      <protection locked="0"/>
    </xf>
    <xf numFmtId="3" fontId="192" fillId="0" borderId="0">
      <alignment horizontal="right" vertical="center"/>
    </xf>
    <xf numFmtId="3" fontId="56" fillId="0" borderId="0">
      <alignment horizontal="right" vertical="center"/>
    </xf>
    <xf numFmtId="0" fontId="192" fillId="0" borderId="0" applyNumberFormat="0">
      <alignment horizontal="right" vertical="center"/>
    </xf>
    <xf numFmtId="0" fontId="56" fillId="0" borderId="0" applyNumberFormat="0">
      <alignment horizontal="right" vertical="center"/>
    </xf>
    <xf numFmtId="0" fontId="192" fillId="0" borderId="0" applyNumberFormat="0">
      <alignment horizontal="right" vertical="center"/>
    </xf>
    <xf numFmtId="0" fontId="192" fillId="0" borderId="0" applyNumberFormat="0">
      <alignment horizontal="center" vertical="center"/>
    </xf>
    <xf numFmtId="0" fontId="56" fillId="0" borderId="0" applyNumberFormat="0">
      <alignment horizontal="center" vertical="center"/>
    </xf>
    <xf numFmtId="0" fontId="192" fillId="0" borderId="0" applyNumberFormat="0">
      <alignment horizontal="center" vertical="center"/>
    </xf>
    <xf numFmtId="0" fontId="46" fillId="48" borderId="35" applyBorder="0">
      <protection locked="0"/>
    </xf>
    <xf numFmtId="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37" borderId="0" applyFont="0" applyFill="0" applyBorder="0" applyAlignment="0" applyProtection="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172" fontId="100" fillId="0" borderId="0"/>
    <xf numFmtId="191" fontId="26" fillId="0" borderId="0" applyFont="0" applyFill="0" applyBorder="0" applyAlignment="0" applyProtection="0"/>
    <xf numFmtId="0" fontId="44" fillId="0" borderId="0"/>
    <xf numFmtId="172" fontId="100" fillId="0" borderId="0"/>
    <xf numFmtId="0" fontId="44" fillId="0" borderId="0"/>
    <xf numFmtId="172" fontId="100" fillId="0" borderId="0"/>
    <xf numFmtId="172" fontId="100" fillId="0" borderId="0"/>
    <xf numFmtId="172" fontId="100" fillId="0" borderId="0"/>
    <xf numFmtId="172" fontId="100"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3" fillId="0" borderId="0">
      <protection locked="0"/>
    </xf>
    <xf numFmtId="0" fontId="26" fillId="0" borderId="0" applyFont="0" applyFill="0" applyBorder="0" applyAlignment="0" applyProtection="0"/>
    <xf numFmtId="0" fontId="26" fillId="0" borderId="0" applyFont="0" applyFill="0" applyBorder="0" applyAlignment="0" applyProtection="0"/>
    <xf numFmtId="0" fontId="26" fillId="0" borderId="0"/>
    <xf numFmtId="180" fontId="26" fillId="0" borderId="0" applyFont="0" applyFill="0" applyBorder="0" applyAlignment="0" applyProtection="0"/>
    <xf numFmtId="180" fontId="26" fillId="0" borderId="0" applyFont="0" applyFill="0" applyBorder="0" applyAlignment="0" applyProtection="0"/>
    <xf numFmtId="172" fontId="100" fillId="0" borderId="0" applyNumberForma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137"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137" borderId="0" applyFont="0" applyFill="0" applyBorder="0" applyAlignment="0" applyProtection="0"/>
    <xf numFmtId="0" fontId="26" fillId="0" borderId="0"/>
    <xf numFmtId="18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98" fillId="0" borderId="0" applyFont="0" applyFill="0" applyBorder="0" applyAlignment="0" applyProtection="0"/>
    <xf numFmtId="172" fontId="100" fillId="0" borderId="0"/>
    <xf numFmtId="14" fontId="54" fillId="0" borderId="0" applyFill="0" applyBorder="0" applyAlignment="0"/>
    <xf numFmtId="172" fontId="100" fillId="0" borderId="0"/>
    <xf numFmtId="14" fontId="26" fillId="0" borderId="0"/>
    <xf numFmtId="259" fontId="26" fillId="0" borderId="0" applyFont="0" applyFill="0" applyBorder="0" applyAlignment="0" applyProtection="0">
      <alignment wrapText="1"/>
    </xf>
    <xf numFmtId="259" fontId="26" fillId="0" borderId="0" applyFont="0" applyFill="0" applyBorder="0" applyAlignment="0" applyProtection="0">
      <alignment wrapText="1"/>
    </xf>
    <xf numFmtId="260" fontId="34" fillId="0" borderId="0"/>
    <xf numFmtId="179" fontId="163" fillId="0" borderId="0" applyFont="0" applyFill="0" applyBorder="0" applyAlignment="0" applyProtection="0"/>
    <xf numFmtId="172" fontId="100" fillId="0" borderId="0"/>
    <xf numFmtId="15" fontId="218" fillId="0" borderId="0"/>
    <xf numFmtId="261" fontId="43" fillId="0" borderId="0" applyFont="0" applyFill="0" applyBorder="0" applyAlignment="0" applyProtection="0"/>
    <xf numFmtId="262" fontId="44" fillId="0" borderId="55">
      <alignment vertical="center"/>
    </xf>
    <xf numFmtId="263"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263"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263" fontId="51" fillId="0" borderId="0"/>
    <xf numFmtId="180" fontId="51" fillId="0" borderId="0"/>
    <xf numFmtId="263" fontId="51" fillId="0" borderId="0"/>
    <xf numFmtId="172" fontId="100" fillId="0" borderId="0"/>
    <xf numFmtId="264" fontId="26" fillId="0" borderId="0" applyFont="0" applyFill="0" applyBorder="0" applyAlignment="0" applyProtection="0"/>
    <xf numFmtId="233" fontId="26" fillId="0" borderId="0" applyFont="0" applyFill="0" applyBorder="0" applyAlignment="0" applyProtection="0"/>
    <xf numFmtId="0" fontId="63" fillId="0" borderId="0">
      <protection locked="0"/>
    </xf>
    <xf numFmtId="167" fontId="219" fillId="0" borderId="0"/>
    <xf numFmtId="167" fontId="205" fillId="0" borderId="0"/>
    <xf numFmtId="4" fontId="118" fillId="0" borderId="0" applyFill="0" applyBorder="0" applyAlignment="0" applyProtection="0"/>
    <xf numFmtId="0" fontId="220" fillId="46" borderId="0" applyNumberFormat="0" applyBorder="0" applyAlignment="0" applyProtection="0"/>
    <xf numFmtId="167" fontId="51" fillId="0" borderId="0" applyBorder="0"/>
    <xf numFmtId="167" fontId="51" fillId="0" borderId="0" applyBorder="0"/>
    <xf numFmtId="167" fontId="51" fillId="0" borderId="33"/>
    <xf numFmtId="167" fontId="51" fillId="0" borderId="33"/>
    <xf numFmtId="0" fontId="198" fillId="0" borderId="56" applyNumberFormat="0" applyFont="0" applyFill="0" applyAlignment="0" applyProtection="0"/>
    <xf numFmtId="37" fontId="221" fillId="0" borderId="0"/>
    <xf numFmtId="172" fontId="100" fillId="0" borderId="0"/>
    <xf numFmtId="265" fontId="26" fillId="0" borderId="0">
      <alignment horizontal="right"/>
    </xf>
    <xf numFmtId="1" fontId="26" fillId="0" borderId="0">
      <alignment horizontal="right"/>
    </xf>
    <xf numFmtId="1" fontId="26" fillId="0" borderId="0">
      <alignment horizontal="right"/>
    </xf>
    <xf numFmtId="266" fontId="26" fillId="0" borderId="0">
      <alignment horizontal="right"/>
    </xf>
    <xf numFmtId="49" fontId="26" fillId="0" borderId="0">
      <alignment horizontal="left"/>
    </xf>
    <xf numFmtId="49" fontId="26" fillId="0" borderId="0">
      <alignment horizontal="right"/>
    </xf>
    <xf numFmtId="267" fontId="26" fillId="0" borderId="0">
      <alignment horizontal="left"/>
    </xf>
    <xf numFmtId="41"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43" fontId="26" fillId="0" borderId="0" applyFont="0" applyFill="0" applyBorder="0" applyAlignment="0" applyProtection="0"/>
    <xf numFmtId="0" fontId="222" fillId="58" borderId="26" applyNumberFormat="0" applyAlignment="0" applyProtection="0"/>
    <xf numFmtId="172" fontId="223" fillId="39" borderId="20" applyNumberFormat="0" applyAlignment="0" applyProtection="0"/>
    <xf numFmtId="179"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9"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9"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0" fontId="226" fillId="0" borderId="0">
      <protection locked="0"/>
    </xf>
    <xf numFmtId="0" fontId="226" fillId="0" borderId="0">
      <protection locked="0"/>
    </xf>
    <xf numFmtId="0" fontId="227"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7" fillId="9" borderId="0" applyNumberFormat="0" applyBorder="0" applyAlignment="0" applyProtection="0"/>
    <xf numFmtId="0" fontId="108" fillId="9" borderId="0" applyNumberFormat="0" applyBorder="0" applyAlignment="0" applyProtection="0"/>
    <xf numFmtId="0" fontId="108" fillId="9" borderId="0"/>
    <xf numFmtId="0" fontId="108" fillId="9" borderId="0"/>
    <xf numFmtId="0" fontId="108" fillId="9" borderId="0"/>
    <xf numFmtId="0" fontId="108" fillId="9" borderId="0"/>
    <xf numFmtId="0" fontId="108" fillId="9" borderId="0"/>
    <xf numFmtId="0" fontId="108" fillId="9" borderId="0"/>
    <xf numFmtId="0" fontId="107" fillId="9" borderId="0"/>
    <xf numFmtId="0" fontId="107" fillId="9" borderId="0"/>
    <xf numFmtId="0" fontId="107"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8" fillId="9" borderId="0"/>
    <xf numFmtId="0" fontId="108" fillId="9" borderId="0"/>
    <xf numFmtId="0" fontId="108" fillId="9" borderId="0"/>
    <xf numFmtId="0" fontId="21" fillId="9" borderId="0" applyNumberFormat="0" applyBorder="0" applyAlignment="0" applyProtection="0"/>
    <xf numFmtId="0" fontId="104" fillId="100" borderId="0"/>
    <xf numFmtId="0" fontId="104" fillId="100" borderId="0"/>
    <xf numFmtId="0" fontId="104" fillId="100" borderId="0"/>
    <xf numFmtId="0" fontId="21" fillId="9" borderId="0"/>
    <xf numFmtId="0" fontId="21" fillId="9" borderId="0"/>
    <xf numFmtId="0" fontId="21" fillId="9" borderId="0"/>
    <xf numFmtId="0" fontId="21" fillId="9" borderId="0"/>
    <xf numFmtId="0" fontId="21" fillId="9" borderId="0"/>
    <xf numFmtId="0" fontId="21" fillId="9" borderId="0"/>
    <xf numFmtId="0" fontId="108" fillId="9" borderId="0" applyNumberFormat="0" applyBorder="0" applyAlignment="0" applyProtection="0"/>
    <xf numFmtId="0" fontId="108" fillId="9"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4" fillId="145" borderId="0"/>
    <xf numFmtId="0" fontId="104" fillId="145" borderId="0"/>
    <xf numFmtId="0" fontId="104" fillId="145"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7" fillId="13" borderId="0" applyNumberFormat="0" applyBorder="0" applyAlignment="0" applyProtection="0"/>
    <xf numFmtId="0" fontId="108" fillId="13" borderId="0" applyNumberFormat="0" applyBorder="0" applyAlignment="0" applyProtection="0"/>
    <xf numFmtId="0" fontId="108" fillId="13" borderId="0"/>
    <xf numFmtId="0" fontId="108" fillId="13" borderId="0"/>
    <xf numFmtId="0" fontId="108" fillId="13" borderId="0"/>
    <xf numFmtId="0" fontId="108" fillId="13" borderId="0"/>
    <xf numFmtId="0" fontId="108" fillId="13" borderId="0"/>
    <xf numFmtId="0" fontId="108" fillId="13" borderId="0"/>
    <xf numFmtId="0" fontId="107" fillId="13" borderId="0"/>
    <xf numFmtId="0" fontId="107" fillId="13" borderId="0"/>
    <xf numFmtId="0" fontId="107"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8" fillId="13" borderId="0"/>
    <xf numFmtId="0" fontId="108" fillId="13" borderId="0"/>
    <xf numFmtId="0" fontId="108" fillId="13" borderId="0"/>
    <xf numFmtId="0" fontId="21" fillId="13" borderId="0" applyNumberFormat="0" applyBorder="0" applyAlignment="0" applyProtection="0"/>
    <xf numFmtId="0" fontId="104" fillId="107" borderId="0"/>
    <xf numFmtId="0" fontId="104" fillId="107" borderId="0"/>
    <xf numFmtId="0" fontId="104" fillId="107" borderId="0"/>
    <xf numFmtId="0" fontId="21" fillId="13" borderId="0"/>
    <xf numFmtId="0" fontId="21" fillId="13" borderId="0"/>
    <xf numFmtId="0" fontId="21" fillId="13" borderId="0"/>
    <xf numFmtId="0" fontId="21" fillId="13" borderId="0"/>
    <xf numFmtId="0" fontId="21" fillId="13" borderId="0"/>
    <xf numFmtId="0" fontId="21" fillId="13" borderId="0"/>
    <xf numFmtId="0" fontId="108" fillId="13" borderId="0" applyNumberFormat="0" applyBorder="0" applyAlignment="0" applyProtection="0"/>
    <xf numFmtId="0" fontId="108" fillId="13"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4" fillId="92" borderId="0"/>
    <xf numFmtId="0" fontId="104" fillId="92" borderId="0"/>
    <xf numFmtId="0" fontId="104" fillId="92"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7" fillId="17" borderId="0" applyNumberFormat="0" applyBorder="0" applyAlignment="0" applyProtection="0"/>
    <xf numFmtId="0" fontId="108" fillId="17" borderId="0" applyNumberFormat="0" applyBorder="0" applyAlignment="0" applyProtection="0"/>
    <xf numFmtId="0" fontId="108" fillId="17" borderId="0"/>
    <xf numFmtId="0" fontId="108" fillId="17" borderId="0"/>
    <xf numFmtId="0" fontId="108" fillId="17" borderId="0"/>
    <xf numFmtId="0" fontId="108" fillId="17" borderId="0"/>
    <xf numFmtId="0" fontId="108" fillId="17" borderId="0"/>
    <xf numFmtId="0" fontId="108" fillId="17" borderId="0"/>
    <xf numFmtId="0" fontId="107" fillId="17" borderId="0"/>
    <xf numFmtId="0" fontId="107" fillId="17" borderId="0"/>
    <xf numFmtId="0" fontId="107"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8" fillId="17" borderId="0"/>
    <xf numFmtId="0" fontId="108" fillId="17" borderId="0"/>
    <xf numFmtId="0" fontId="108" fillId="17" borderId="0"/>
    <xf numFmtId="0" fontId="21" fillId="17" borderId="0" applyNumberFormat="0" applyBorder="0" applyAlignment="0" applyProtection="0"/>
    <xf numFmtId="0" fontId="104" fillId="113" borderId="0"/>
    <xf numFmtId="0" fontId="104" fillId="113" borderId="0"/>
    <xf numFmtId="0" fontId="104" fillId="113" borderId="0"/>
    <xf numFmtId="0" fontId="21" fillId="17" borderId="0"/>
    <xf numFmtId="0" fontId="21" fillId="17" borderId="0"/>
    <xf numFmtId="0" fontId="21" fillId="17" borderId="0"/>
    <xf numFmtId="0" fontId="21" fillId="17" borderId="0"/>
    <xf numFmtId="0" fontId="21" fillId="17" borderId="0"/>
    <xf numFmtId="0" fontId="21" fillId="17" borderId="0"/>
    <xf numFmtId="0" fontId="108" fillId="17" borderId="0" applyNumberFormat="0" applyBorder="0" applyAlignment="0" applyProtection="0"/>
    <xf numFmtId="0" fontId="108" fillId="17"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4" fillId="93" borderId="0"/>
    <xf numFmtId="0" fontId="104" fillId="93" borderId="0"/>
    <xf numFmtId="0" fontId="104" fillId="93"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1" borderId="0" applyNumberFormat="0" applyBorder="0" applyAlignment="0" applyProtection="0"/>
    <xf numFmtId="0" fontId="108" fillId="21" borderId="0" applyNumberFormat="0" applyBorder="0" applyAlignment="0" applyProtection="0"/>
    <xf numFmtId="0" fontId="108" fillId="21" borderId="0"/>
    <xf numFmtId="0" fontId="108" fillId="21" borderId="0"/>
    <xf numFmtId="0" fontId="108" fillId="21" borderId="0"/>
    <xf numFmtId="0" fontId="108" fillId="21" borderId="0"/>
    <xf numFmtId="0" fontId="108" fillId="21" borderId="0"/>
    <xf numFmtId="0" fontId="108" fillId="21" borderId="0"/>
    <xf numFmtId="0" fontId="107" fillId="21" borderId="0"/>
    <xf numFmtId="0" fontId="107" fillId="21" borderId="0"/>
    <xf numFmtId="0" fontId="107"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8" fillId="21" borderId="0"/>
    <xf numFmtId="0" fontId="108" fillId="21" borderId="0"/>
    <xf numFmtId="0" fontId="108" fillId="21" borderId="0"/>
    <xf numFmtId="0" fontId="21" fillId="21" borderId="0" applyNumberFormat="0" applyBorder="0" applyAlignment="0" applyProtection="0"/>
    <xf numFmtId="0" fontId="104" fillId="87" borderId="0"/>
    <xf numFmtId="0" fontId="104" fillId="87" borderId="0"/>
    <xf numFmtId="0" fontId="104" fillId="87" borderId="0"/>
    <xf numFmtId="0" fontId="21" fillId="21" borderId="0"/>
    <xf numFmtId="0" fontId="21" fillId="21" borderId="0"/>
    <xf numFmtId="0" fontId="21" fillId="21" borderId="0"/>
    <xf numFmtId="0" fontId="21" fillId="21" borderId="0"/>
    <xf numFmtId="0" fontId="21" fillId="21" borderId="0"/>
    <xf numFmtId="0" fontId="21" fillId="21" borderId="0"/>
    <xf numFmtId="0" fontId="108" fillId="21" borderId="0" applyNumberFormat="0" applyBorder="0" applyAlignment="0" applyProtection="0"/>
    <xf numFmtId="0" fontId="108" fillId="21"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4" fillId="146" borderId="0"/>
    <xf numFmtId="0" fontId="104" fillId="146" borderId="0"/>
    <xf numFmtId="0" fontId="104" fillId="146"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7" fillId="25" borderId="0" applyNumberFormat="0" applyBorder="0" applyAlignment="0" applyProtection="0"/>
    <xf numFmtId="0" fontId="108" fillId="25" borderId="0" applyNumberFormat="0" applyBorder="0" applyAlignment="0" applyProtection="0"/>
    <xf numFmtId="0" fontId="108" fillId="25" borderId="0"/>
    <xf numFmtId="0" fontId="108" fillId="25" borderId="0"/>
    <xf numFmtId="0" fontId="108" fillId="25" borderId="0"/>
    <xf numFmtId="0" fontId="107" fillId="25" borderId="0"/>
    <xf numFmtId="0" fontId="107" fillId="25" borderId="0"/>
    <xf numFmtId="0" fontId="107" fillId="25" borderId="0"/>
    <xf numFmtId="0" fontId="21" fillId="25" borderId="0" applyNumberFormat="0" applyBorder="0" applyAlignment="0" applyProtection="0"/>
    <xf numFmtId="0" fontId="21" fillId="25" borderId="0"/>
    <xf numFmtId="0" fontId="21" fillId="25" borderId="0"/>
    <xf numFmtId="0" fontId="21" fillId="25" borderId="0"/>
    <xf numFmtId="0" fontId="108" fillId="25" borderId="0" applyNumberFormat="0" applyBorder="0" applyAlignment="0" applyProtection="0"/>
    <xf numFmtId="0" fontId="108" fillId="25" borderId="0"/>
    <xf numFmtId="0" fontId="108" fillId="25"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7" fillId="29" borderId="0" applyNumberFormat="0" applyBorder="0" applyAlignment="0" applyProtection="0"/>
    <xf numFmtId="0" fontId="108" fillId="29" borderId="0" applyNumberFormat="0" applyBorder="0" applyAlignment="0" applyProtection="0"/>
    <xf numFmtId="0" fontId="108" fillId="29" borderId="0"/>
    <xf numFmtId="0" fontId="108" fillId="29" borderId="0"/>
    <xf numFmtId="0" fontId="108" fillId="29" borderId="0"/>
    <xf numFmtId="0" fontId="108" fillId="29" borderId="0"/>
    <xf numFmtId="0" fontId="108" fillId="29" borderId="0"/>
    <xf numFmtId="0" fontId="108" fillId="29" borderId="0"/>
    <xf numFmtId="0" fontId="107" fillId="29" borderId="0"/>
    <xf numFmtId="0" fontId="107" fillId="29" borderId="0"/>
    <xf numFmtId="0" fontId="107"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8" fillId="29" borderId="0"/>
    <xf numFmtId="0" fontId="108" fillId="29" borderId="0"/>
    <xf numFmtId="0" fontId="108" fillId="29" borderId="0"/>
    <xf numFmtId="0" fontId="21" fillId="29" borderId="0" applyNumberFormat="0" applyBorder="0" applyAlignment="0" applyProtection="0"/>
    <xf numFmtId="0" fontId="104" fillId="119" borderId="0"/>
    <xf numFmtId="0" fontId="104" fillId="119" borderId="0"/>
    <xf numFmtId="0" fontId="104" fillId="119" borderId="0"/>
    <xf numFmtId="0" fontId="21" fillId="29" borderId="0"/>
    <xf numFmtId="0" fontId="21" fillId="29" borderId="0"/>
    <xf numFmtId="0" fontId="21" fillId="29" borderId="0"/>
    <xf numFmtId="0" fontId="21" fillId="29" borderId="0"/>
    <xf numFmtId="0" fontId="21" fillId="29" borderId="0"/>
    <xf numFmtId="0" fontId="21" fillId="29" borderId="0"/>
    <xf numFmtId="0" fontId="108" fillId="29" borderId="0" applyNumberFormat="0" applyBorder="0" applyAlignment="0" applyProtection="0"/>
    <xf numFmtId="0" fontId="108" fillId="29"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4" fillId="107" borderId="0"/>
    <xf numFmtId="0" fontId="104" fillId="107" borderId="0"/>
    <xf numFmtId="0" fontId="104" fillId="107"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93" fillId="101"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228" fillId="0" borderId="0" applyNumberFormat="0" applyAlignment="0">
      <alignment horizontal="left"/>
    </xf>
    <xf numFmtId="269" fontId="26" fillId="0" borderId="0">
      <protection locked="0"/>
    </xf>
    <xf numFmtId="0" fontId="229" fillId="58" borderId="26" applyNumberFormat="0" applyAlignment="0" applyProtection="0"/>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1" fillId="5" borderId="4" applyNumberFormat="0" applyAlignment="0" applyProtection="0"/>
    <xf numFmtId="0" fontId="231" fillId="5" borderId="4"/>
    <xf numFmtId="0" fontId="231" fillId="5" borderId="4"/>
    <xf numFmtId="0" fontId="231" fillId="5" borderId="4"/>
    <xf numFmtId="0" fontId="231" fillId="5" borderId="4"/>
    <xf numFmtId="0" fontId="231" fillId="5" borderId="4"/>
    <xf numFmtId="0" fontId="231" fillId="5" borderId="4"/>
    <xf numFmtId="0" fontId="232" fillId="5" borderId="4"/>
    <xf numFmtId="0" fontId="232" fillId="5" borderId="4"/>
    <xf numFmtId="0" fontId="232"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1" fillId="5" borderId="4"/>
    <xf numFmtId="0" fontId="231" fillId="5" borderId="4"/>
    <xf numFmtId="0" fontId="231" fillId="5" borderId="4"/>
    <xf numFmtId="0" fontId="13" fillId="5" borderId="4" applyNumberFormat="0" applyAlignment="0" applyProtection="0"/>
    <xf numFmtId="0" fontId="230" fillId="68" borderId="26"/>
    <xf numFmtId="0" fontId="230" fillId="68" borderId="26"/>
    <xf numFmtId="0" fontId="230" fillId="68" borderId="26"/>
    <xf numFmtId="0" fontId="13" fillId="5" borderId="4"/>
    <xf numFmtId="0" fontId="13" fillId="5" borderId="4"/>
    <xf numFmtId="0" fontId="13" fillId="5" borderId="4"/>
    <xf numFmtId="0" fontId="13" fillId="5" borderId="4"/>
    <xf numFmtId="0" fontId="13" fillId="5" borderId="4"/>
    <xf numFmtId="0" fontId="13" fillId="5" borderId="4"/>
    <xf numFmtId="0" fontId="231" fillId="5" borderId="4" applyNumberFormat="0" applyAlignment="0" applyProtection="0"/>
    <xf numFmtId="0" fontId="231" fillId="5" borderId="4"/>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0" fillId="147" borderId="26"/>
    <xf numFmtId="0" fontId="230" fillId="147" borderId="26"/>
    <xf numFmtId="0" fontId="230" fillId="147" borderId="26"/>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3" fillId="57" borderId="38" applyNumberFormat="0" applyProtection="0"/>
    <xf numFmtId="172" fontId="229" fillId="58" borderId="26" applyNumberFormat="0" applyAlignment="0" applyProtection="0"/>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0" fontId="234" fillId="0" borderId="57" applyNumberFormat="0" applyFill="0" applyAlignment="0" applyProtection="0"/>
    <xf numFmtId="0" fontId="235" fillId="0" borderId="0" applyNumberFormat="0" applyFill="0" applyBorder="0" applyAlignment="0" applyProtection="0"/>
    <xf numFmtId="0" fontId="236" fillId="48" borderId="35">
      <protection locked="0"/>
    </xf>
    <xf numFmtId="0" fontId="26" fillId="48" borderId="41"/>
    <xf numFmtId="0" fontId="26" fillId="122" borderId="0"/>
    <xf numFmtId="0" fontId="51" fillId="0" borderId="0"/>
    <xf numFmtId="0" fontId="51" fillId="0" borderId="0"/>
    <xf numFmtId="180" fontId="51" fillId="0" borderId="0"/>
    <xf numFmtId="180" fontId="51" fillId="0" borderId="0"/>
    <xf numFmtId="0" fontId="54" fillId="0" borderId="0">
      <alignment vertical="top"/>
    </xf>
    <xf numFmtId="249" fontId="237" fillId="0" borderId="0" applyFill="0" applyBorder="0" applyAlignment="0" applyProtection="0"/>
    <xf numFmtId="271"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3"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51" fillId="0" borderId="0" applyFont="0" applyFill="0" applyBorder="0" applyAlignment="0" applyProtection="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172" fontId="43" fillId="0" borderId="0" applyFont="0" applyFill="0" applyBorder="0" applyAlignment="0" applyProtection="0"/>
    <xf numFmtId="274" fontId="44" fillId="0" borderId="0"/>
    <xf numFmtId="274" fontId="44" fillId="0" borderId="0"/>
    <xf numFmtId="172" fontId="26" fillId="0" borderId="0" applyFont="0" applyFill="0" applyBorder="0" applyAlignment="0" applyProtection="0"/>
    <xf numFmtId="172" fontId="40"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84"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72" fontId="100"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91" fontId="51"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272" fontId="51" fillId="0" borderId="0" applyFont="0" applyFill="0" applyBorder="0" applyAlignment="0" applyProtection="0"/>
    <xf numFmtId="2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1" fillId="0" borderId="0" applyFont="0" applyFill="0" applyBorder="0" applyAlignment="0" applyProtection="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194" fontId="55" fillId="0" borderId="0"/>
    <xf numFmtId="194" fontId="55" fillId="0" borderId="0"/>
    <xf numFmtId="194" fontId="238" fillId="0" borderId="0"/>
    <xf numFmtId="194" fontId="55" fillId="0" borderId="0"/>
    <xf numFmtId="194" fontId="55" fillId="0" borderId="0"/>
    <xf numFmtId="172" fontId="100" fillId="0" borderId="0"/>
    <xf numFmtId="172" fontId="239" fillId="0" borderId="0" applyNumberFormat="0" applyFill="0" applyBorder="0" applyAlignment="0" applyProtection="0"/>
    <xf numFmtId="191"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0"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172" fontId="100" fillId="0" borderId="0"/>
    <xf numFmtId="191"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100" fillId="0" borderId="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239" fillId="0" borderId="0" applyNumberFormat="0" applyFill="0" applyBorder="0" applyAlignment="0" applyProtection="0"/>
    <xf numFmtId="172" fontId="100" fillId="0" borderId="0"/>
    <xf numFmtId="172" fontId="100" fillId="0" borderId="0"/>
    <xf numFmtId="172"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275" fontId="44" fillId="0" borderId="0" applyFont="0" applyFill="0" applyBorder="0" applyAlignment="0" applyProtection="0"/>
    <xf numFmtId="276" fontId="242" fillId="0" borderId="0" applyFont="0" applyFill="0" applyBorder="0" applyAlignment="0" applyProtection="0"/>
    <xf numFmtId="172" fontId="26" fillId="0" borderId="0"/>
    <xf numFmtId="179" fontId="43" fillId="0" borderId="0">
      <alignment vertical="center"/>
    </xf>
    <xf numFmtId="0" fontId="243"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0" fillId="0" borderId="0" applyProtection="0"/>
    <xf numFmtId="0" fontId="245"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26"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26" fillId="0" borderId="0" applyProtection="0"/>
    <xf numFmtId="172" fontId="26" fillId="0" borderId="0" applyProtection="0"/>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0"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6" fillId="0" borderId="0" applyFont="0" applyFill="0" applyBorder="0" applyAlignment="0" applyProtection="0"/>
    <xf numFmtId="277" fontId="244" fillId="0" borderId="0">
      <protection locked="0"/>
    </xf>
    <xf numFmtId="172" fontId="147" fillId="0" borderId="0">
      <protection locked="0"/>
    </xf>
    <xf numFmtId="168" fontId="26" fillId="0" borderId="0" applyFont="0" applyFill="0" applyBorder="0" applyAlignment="0" applyProtection="0"/>
    <xf numFmtId="180" fontId="63" fillId="0" borderId="0">
      <protection locked="0"/>
    </xf>
    <xf numFmtId="180" fontId="63" fillId="0" borderId="0">
      <protection locked="0"/>
    </xf>
    <xf numFmtId="172" fontId="147" fillId="0" borderId="0">
      <protection locked="0"/>
    </xf>
    <xf numFmtId="191" fontId="63" fillId="0" borderId="0">
      <protection locked="0"/>
    </xf>
    <xf numFmtId="180" fontId="63" fillId="0" borderId="0">
      <protection locked="0"/>
    </xf>
    <xf numFmtId="180" fontId="63" fillId="0" borderId="0">
      <protection locked="0"/>
    </xf>
    <xf numFmtId="172" fontId="147" fillId="0" borderId="0">
      <protection locked="0"/>
    </xf>
    <xf numFmtId="179" fontId="44" fillId="0" borderId="0"/>
    <xf numFmtId="172" fontId="44" fillId="0" borderId="0"/>
    <xf numFmtId="172" fontId="44" fillId="0" borderId="0"/>
    <xf numFmtId="191" fontId="44" fillId="0" borderId="0"/>
    <xf numFmtId="180" fontId="44" fillId="0" borderId="0"/>
    <xf numFmtId="180" fontId="44" fillId="0" borderId="0"/>
    <xf numFmtId="0" fontId="44" fillId="0" borderId="0"/>
    <xf numFmtId="180" fontId="44" fillId="0" borderId="0"/>
    <xf numFmtId="180" fontId="44" fillId="0" borderId="0"/>
    <xf numFmtId="172" fontId="44" fillId="0" borderId="0"/>
    <xf numFmtId="172" fontId="44" fillId="0" borderId="0"/>
    <xf numFmtId="180" fontId="44" fillId="0" borderId="0"/>
    <xf numFmtId="180" fontId="44" fillId="0" borderId="0"/>
    <xf numFmtId="191" fontId="44" fillId="0" borderId="0"/>
    <xf numFmtId="191" fontId="44" fillId="0" borderId="0"/>
    <xf numFmtId="180" fontId="44" fillId="0" borderId="0"/>
    <xf numFmtId="180" fontId="44" fillId="0" borderId="0"/>
    <xf numFmtId="180" fontId="44" fillId="0" borderId="0"/>
    <xf numFmtId="191" fontId="44" fillId="0" borderId="0"/>
    <xf numFmtId="180" fontId="44" fillId="0" borderId="0"/>
    <xf numFmtId="180" fontId="44" fillId="0" borderId="0"/>
    <xf numFmtId="278" fontId="26" fillId="0" borderId="0" applyFont="0" applyFill="0" applyBorder="0">
      <alignment horizontal="left"/>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0" fontId="246" fillId="0" borderId="0"/>
    <xf numFmtId="1" fontId="247" fillId="148" borderId="58" applyNumberFormat="0" applyBorder="0" applyAlignment="0">
      <alignment horizontal="centerContinuous" vertical="center"/>
      <protection locked="0"/>
    </xf>
    <xf numFmtId="172" fontId="248" fillId="0" borderId="0" applyNumberFormat="0" applyFill="0" applyBorder="0" applyAlignment="0" applyProtection="0"/>
    <xf numFmtId="279" fontId="63" fillId="0" borderId="0">
      <protection locked="0"/>
    </xf>
    <xf numFmtId="279" fontId="63" fillId="0" borderId="0">
      <protection locked="0"/>
    </xf>
    <xf numFmtId="279" fontId="63" fillId="0" borderId="0">
      <protection locked="0"/>
    </xf>
    <xf numFmtId="0" fontId="63" fillId="0" borderId="0">
      <protection locked="0"/>
    </xf>
    <xf numFmtId="3" fontId="163" fillId="0" borderId="0" applyFont="0" applyFill="0" applyBorder="0" applyAlignment="0" applyProtection="0"/>
    <xf numFmtId="3" fontId="249" fillId="0" borderId="0"/>
    <xf numFmtId="3" fontId="51" fillId="0" borderId="0" applyFont="0" applyFill="0" applyBorder="0" applyAlignment="0" applyProtection="0">
      <alignment vertical="top"/>
    </xf>
    <xf numFmtId="3" fontId="163" fillId="0" borderId="0" applyFont="0" applyFill="0" applyBorder="0" applyAlignment="0" applyProtection="0"/>
    <xf numFmtId="3" fontId="51" fillId="0" borderId="0" applyFont="0" applyFill="0" applyBorder="0" applyAlignment="0" applyProtection="0">
      <alignment vertical="top"/>
    </xf>
    <xf numFmtId="3" fontId="51" fillId="0" borderId="0" applyFont="0" applyFill="0" applyBorder="0" applyAlignment="0" applyProtection="0">
      <alignment vertical="top"/>
    </xf>
    <xf numFmtId="172" fontId="100" fillId="0" borderId="0"/>
    <xf numFmtId="172" fontId="100" fillId="0" borderId="0"/>
    <xf numFmtId="2" fontId="26" fillId="137" borderId="0" applyFont="0" applyFill="0" applyBorder="0" applyAlignment="0" applyProtection="0"/>
    <xf numFmtId="1" fontId="250" fillId="0" borderId="0" applyFont="0" applyFill="0" applyBorder="0" applyAlignment="0" applyProtection="0"/>
    <xf numFmtId="167" fontId="250" fillId="0" borderId="0" applyFont="0" applyFill="0" applyBorder="0" applyAlignment="0" applyProtection="0"/>
    <xf numFmtId="2" fontId="250" fillId="0" borderId="0" applyFont="0" applyFill="0" applyBorder="0" applyAlignment="0" applyProtection="0"/>
    <xf numFmtId="172" fontId="100"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137"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44" fillId="0" borderId="0"/>
    <xf numFmtId="2" fontId="44" fillId="0" borderId="0"/>
    <xf numFmtId="2" fontId="44" fillId="0" borderId="0"/>
    <xf numFmtId="2" fontId="44" fillId="0" borderId="0"/>
    <xf numFmtId="2" fontId="44" fillId="0" borderId="0"/>
    <xf numFmtId="2" fontId="44"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80" fontId="63" fillId="0" borderId="0">
      <protection locked="0"/>
    </xf>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137"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167" fontId="26" fillId="0" borderId="0" applyFill="0" applyBorder="0" applyAlignment="0" applyProtection="0"/>
    <xf numFmtId="0" fontId="221" fillId="0" borderId="0"/>
    <xf numFmtId="0" fontId="221" fillId="0" borderId="0"/>
    <xf numFmtId="191" fontId="221" fillId="0" borderId="0"/>
    <xf numFmtId="191" fontId="221" fillId="0" borderId="0"/>
    <xf numFmtId="180" fontId="221" fillId="0" borderId="0"/>
    <xf numFmtId="180" fontId="221" fillId="0" borderId="0"/>
    <xf numFmtId="0" fontId="221" fillId="0" borderId="0"/>
    <xf numFmtId="180" fontId="221" fillId="0" borderId="0"/>
    <xf numFmtId="180" fontId="221" fillId="0" borderId="0"/>
    <xf numFmtId="172" fontId="221" fillId="0" borderId="0"/>
    <xf numFmtId="172" fontId="221" fillId="0" borderId="0"/>
    <xf numFmtId="180" fontId="221" fillId="0" borderId="0"/>
    <xf numFmtId="180" fontId="221" fillId="0" borderId="0"/>
    <xf numFmtId="191" fontId="221" fillId="0" borderId="0"/>
    <xf numFmtId="191" fontId="221" fillId="0" borderId="0"/>
    <xf numFmtId="180" fontId="221" fillId="0" borderId="0"/>
    <xf numFmtId="180" fontId="221" fillId="0" borderId="0"/>
    <xf numFmtId="191" fontId="221" fillId="0" borderId="0"/>
    <xf numFmtId="191" fontId="221" fillId="0" borderId="0"/>
    <xf numFmtId="0" fontId="221" fillId="0" borderId="0"/>
    <xf numFmtId="180" fontId="221" fillId="0" borderId="0"/>
    <xf numFmtId="180" fontId="221" fillId="0" borderId="0"/>
    <xf numFmtId="0" fontId="55" fillId="0" borderId="0"/>
    <xf numFmtId="0" fontId="221" fillId="0" borderId="0"/>
    <xf numFmtId="0" fontId="56" fillId="0" borderId="0"/>
    <xf numFmtId="0" fontId="56" fillId="0" borderId="0"/>
    <xf numFmtId="180" fontId="56" fillId="0" borderId="0"/>
    <xf numFmtId="180" fontId="56" fillId="0" borderId="0"/>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146" fillId="0" borderId="0">
      <protection locked="0"/>
    </xf>
    <xf numFmtId="279" fontId="63" fillId="0" borderId="0">
      <protection locked="0"/>
    </xf>
    <xf numFmtId="279" fontId="63" fillId="0" borderId="0">
      <protection locked="0"/>
    </xf>
    <xf numFmtId="2" fontId="26" fillId="0" borderId="0" applyFont="0" applyFill="0" applyBorder="0" applyAlignment="0" applyProtection="0"/>
    <xf numFmtId="279" fontId="146" fillId="0" borderId="0">
      <protection locked="0"/>
    </xf>
    <xf numFmtId="279" fontId="146"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172" fontId="26" fillId="0" borderId="0"/>
    <xf numFmtId="0" fontId="251" fillId="0" borderId="0" applyFill="0" applyBorder="0" applyProtection="0">
      <alignment horizontal="left"/>
    </xf>
    <xf numFmtId="0" fontId="239" fillId="0" borderId="0" applyNumberFormat="0" applyFill="0" applyBorder="0" applyAlignment="0" applyProtection="0"/>
    <xf numFmtId="0" fontId="252" fillId="122" borderId="41">
      <alignment horizontal="left"/>
    </xf>
    <xf numFmtId="168" fontId="253" fillId="0" borderId="0" applyProtection="0"/>
    <xf numFmtId="168" fontId="127" fillId="0" borderId="0" applyProtection="0"/>
    <xf numFmtId="168" fontId="254" fillId="0" borderId="0" applyProtection="0"/>
    <xf numFmtId="0" fontId="255" fillId="0" borderId="0"/>
    <xf numFmtId="0" fontId="35" fillId="0" borderId="0"/>
    <xf numFmtId="0" fontId="40" fillId="0" borderId="59"/>
    <xf numFmtId="0" fontId="40" fillId="0" borderId="59"/>
    <xf numFmtId="0" fontId="40" fillId="0" borderId="59"/>
    <xf numFmtId="0" fontId="40" fillId="0" borderId="59"/>
    <xf numFmtId="172" fontId="209" fillId="0" borderId="0">
      <alignment horizontal="centerContinuous"/>
    </xf>
    <xf numFmtId="0" fontId="91" fillId="122" borderId="0">
      <alignment horizontal="left"/>
    </xf>
    <xf numFmtId="0" fontId="43" fillId="0" borderId="0" applyNumberFormat="0">
      <protection locked="0"/>
    </xf>
    <xf numFmtId="172" fontId="100" fillId="0" borderId="0"/>
    <xf numFmtId="172" fontId="100" fillId="0" borderId="0"/>
    <xf numFmtId="0" fontId="144" fillId="46" borderId="0" applyNumberFormat="0" applyBorder="0" applyAlignment="0" applyProtection="0"/>
    <xf numFmtId="172" fontId="144" fillId="65" borderId="0" applyNumberFormat="0" applyBorder="0" applyAlignment="0" applyProtection="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 fillId="2"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0" fontId="144" fillId="46"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1" fillId="46" borderId="0" applyNumberFormat="0" applyBorder="0" applyAlignment="0" applyProtection="0"/>
    <xf numFmtId="180" fontId="141" fillId="46" borderId="0" applyNumberFormat="0" applyBorder="0" applyAlignment="0" applyProtection="0"/>
    <xf numFmtId="180" fontId="141"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7" fillId="149" borderId="0" applyNumberFormat="0" applyBorder="0" applyAlignment="0" applyProtection="0"/>
    <xf numFmtId="172" fontId="100" fillId="0" borderId="0"/>
    <xf numFmtId="180" fontId="144" fillId="46" borderId="0" applyNumberFormat="0" applyBorder="0" applyAlignment="0" applyProtection="0"/>
    <xf numFmtId="180" fontId="144" fillId="46" borderId="0" applyNumberFormat="0" applyBorder="0" applyAlignment="0" applyProtection="0"/>
    <xf numFmtId="172" fontId="100" fillId="0" borderId="0"/>
    <xf numFmtId="172" fontId="256" fillId="149"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0" fillId="0" borderId="0"/>
    <xf numFmtId="172" fontId="257" fillId="149"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37" fontId="51" fillId="0" borderId="0" applyNumberFormat="0" applyFont="0" applyFill="0"/>
    <xf numFmtId="37" fontId="51" fillId="0" borderId="0" applyNumberFormat="0" applyFont="0" applyFill="0"/>
    <xf numFmtId="38" fontId="40" fillId="122" borderId="0" applyNumberFormat="0" applyBorder="0" applyAlignment="0" applyProtection="0"/>
    <xf numFmtId="38" fontId="40" fillId="122" borderId="0" applyNumberFormat="0" applyBorder="0" applyAlignment="0" applyProtection="0"/>
    <xf numFmtId="172" fontId="100" fillId="0" borderId="0"/>
    <xf numFmtId="38" fontId="40" fillId="122" borderId="0" applyNumberFormat="0" applyBorder="0" applyAlignment="0" applyProtection="0"/>
    <xf numFmtId="0" fontId="259" fillId="150" borderId="0">
      <alignment horizontal="right" vertical="top" textRotation="90" wrapText="1"/>
    </xf>
    <xf numFmtId="172" fontId="114" fillId="151" borderId="29" applyAlignment="0" applyProtection="0"/>
    <xf numFmtId="0" fontId="56" fillId="152" borderId="0" applyNumberFormat="0" applyFont="0" applyBorder="0" applyAlignment="0" applyProtection="0"/>
    <xf numFmtId="0" fontId="256" fillId="46" borderId="0" applyNumberFormat="0" applyBorder="0" applyAlignment="0" applyProtection="0"/>
    <xf numFmtId="172" fontId="100" fillId="0" borderId="0"/>
    <xf numFmtId="172" fontId="114" fillId="0" borderId="0"/>
    <xf numFmtId="172" fontId="114" fillId="0" borderId="0">
      <alignment horizontal="left" indent="1"/>
    </xf>
    <xf numFmtId="172" fontId="26" fillId="0" borderId="0">
      <alignment horizontal="left" indent="2"/>
    </xf>
    <xf numFmtId="172" fontId="26" fillId="0" borderId="0">
      <alignment horizontal="left" indent="3"/>
    </xf>
    <xf numFmtId="172" fontId="26" fillId="0" borderId="0">
      <alignment horizontal="left" indent="4"/>
    </xf>
    <xf numFmtId="172" fontId="100" fillId="0" borderId="0"/>
    <xf numFmtId="0" fontId="198" fillId="0" borderId="0" applyFont="0" applyFill="0" applyBorder="0" applyAlignment="0" applyProtection="0">
      <alignment horizontal="right"/>
    </xf>
    <xf numFmtId="168" fontId="26" fillId="0" borderId="0" applyProtection="0"/>
    <xf numFmtId="172" fontId="100" fillId="0" borderId="0"/>
    <xf numFmtId="0" fontId="260" fillId="0" borderId="0"/>
    <xf numFmtId="172" fontId="100" fillId="0" borderId="0"/>
    <xf numFmtId="0" fontId="261" fillId="0" borderId="0" applyProtection="0">
      <alignment horizontal="right"/>
    </xf>
    <xf numFmtId="0" fontId="149" fillId="0" borderId="0"/>
    <xf numFmtId="0" fontId="149" fillId="0" borderId="0"/>
    <xf numFmtId="191" fontId="149" fillId="0" borderId="0"/>
    <xf numFmtId="191" fontId="149" fillId="0" borderId="0"/>
    <xf numFmtId="180" fontId="149" fillId="0" borderId="0"/>
    <xf numFmtId="180" fontId="149" fillId="0" borderId="0"/>
    <xf numFmtId="0" fontId="149" fillId="0" borderId="0"/>
    <xf numFmtId="180" fontId="149" fillId="0" borderId="0"/>
    <xf numFmtId="180" fontId="149" fillId="0" borderId="0"/>
    <xf numFmtId="0" fontId="149" fillId="0" borderId="0"/>
    <xf numFmtId="172" fontId="149" fillId="0" borderId="0"/>
    <xf numFmtId="180" fontId="149" fillId="0" borderId="0"/>
    <xf numFmtId="180" fontId="149" fillId="0" borderId="0"/>
    <xf numFmtId="191" fontId="149" fillId="0" borderId="0"/>
    <xf numFmtId="191" fontId="149" fillId="0" borderId="0"/>
    <xf numFmtId="180" fontId="149" fillId="0" borderId="0"/>
    <xf numFmtId="180" fontId="149" fillId="0" borderId="0"/>
    <xf numFmtId="191" fontId="149" fillId="0" borderId="0"/>
    <xf numFmtId="191" fontId="149" fillId="0" borderId="0"/>
    <xf numFmtId="0" fontId="149" fillId="0" borderId="0"/>
    <xf numFmtId="180" fontId="149" fillId="0" borderId="0"/>
    <xf numFmtId="180" fontId="149" fillId="0" borderId="0"/>
    <xf numFmtId="179" fontId="149"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91" fontId="149" fillId="0" borderId="29">
      <alignment horizontal="left" vertical="center"/>
    </xf>
    <xf numFmtId="18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80" fontId="149" fillId="0" borderId="29">
      <alignment horizontal="left" vertical="center"/>
    </xf>
    <xf numFmtId="0" fontId="149" fillId="0" borderId="29">
      <alignment horizontal="left" vertical="center"/>
    </xf>
    <xf numFmtId="0" fontId="262" fillId="0" borderId="0">
      <alignment horizontal="center"/>
    </xf>
    <xf numFmtId="172" fontId="263" fillId="0" borderId="44" applyNumberFormat="0" applyFill="0" applyAlignment="0" applyProtection="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264" fillId="0" borderId="60"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5" fillId="0" borderId="6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ill="0" applyBorder="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ill="0" applyBorder="0" applyAlignment="0" applyProtection="0"/>
    <xf numFmtId="172" fontId="263" fillId="0" borderId="44" applyNumberFormat="0" applyFill="0" applyAlignment="0" applyProtection="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263" fillId="0" borderId="44" applyNumberFormat="0" applyFill="0" applyAlignment="0" applyProtection="0"/>
    <xf numFmtId="172" fontId="266" fillId="0" borderId="0" applyNumberFormat="0" applyFill="0" applyBorder="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0" fillId="0" borderId="0"/>
    <xf numFmtId="172" fontId="267" fillId="0" borderId="60" applyNumberFormat="0" applyFill="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269" fillId="0" borderId="2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70" fillId="0" borderId="6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172" fontId="100" fillId="0" borderId="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ill="0" applyBorder="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268" fillId="0" borderId="22" applyNumberFormat="0" applyFill="0" applyAlignment="0" applyProtection="0"/>
    <xf numFmtId="172" fontId="84" fillId="0" borderId="0" applyNumberFormat="0" applyFill="0" applyBorder="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0" fillId="0" borderId="0"/>
    <xf numFmtId="172" fontId="271" fillId="0" borderId="22" applyNumberFormat="0" applyFill="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227" fillId="0" borderId="63" applyNumberFormat="0" applyFill="0" applyAlignment="0" applyProtection="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0"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9" fillId="0" borderId="3"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27" fillId="0" borderId="63" applyNumberFormat="0" applyFill="0" applyAlignment="0" applyProtection="0"/>
    <xf numFmtId="0" fontId="227" fillId="0" borderId="6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4" fillId="0" borderId="63" applyNumberFormat="0" applyFill="0" applyAlignment="0" applyProtection="0"/>
    <xf numFmtId="180" fontId="274" fillId="0" borderId="63" applyNumberFormat="0" applyFill="0" applyAlignment="0" applyProtection="0"/>
    <xf numFmtId="180" fontId="274"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5" fillId="0" borderId="66" applyNumberFormat="0" applyFill="0" applyAlignment="0" applyProtection="0"/>
    <xf numFmtId="172"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0"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0" fillId="0" borderId="0"/>
    <xf numFmtId="172" fontId="275" fillId="0" borderId="66"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27" fillId="0" borderId="0" applyNumberFormat="0" applyFill="0" applyBorder="0" applyAlignment="0" applyProtection="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9"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27" fillId="0" borderId="0" applyNumberFormat="0" applyFill="0" applyBorder="0" applyAlignment="0" applyProtection="0"/>
    <xf numFmtId="0" fontId="227"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4" fillId="0" borderId="0" applyNumberFormat="0" applyFill="0" applyBorder="0" applyAlignment="0" applyProtection="0"/>
    <xf numFmtId="180" fontId="274" fillId="0" borderId="0" applyNumberFormat="0" applyFill="0" applyBorder="0" applyAlignment="0" applyProtection="0"/>
    <xf numFmtId="180"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5" fillId="0" borderId="0" applyNumberFormat="0" applyFill="0" applyBorder="0" applyAlignment="0" applyProtection="0"/>
    <xf numFmtId="172"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0" fillId="0" borderId="0"/>
    <xf numFmtId="172" fontId="275"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7" fillId="124" borderId="0" applyNumberFormat="0" applyBorder="0" applyAlignment="0">
      <protection hidden="1"/>
    </xf>
    <xf numFmtId="172" fontId="277" fillId="124" borderId="0" applyNumberFormat="0" applyBorder="0" applyAlignment="0">
      <protection hidden="1"/>
    </xf>
    <xf numFmtId="195" fontId="226" fillId="0" borderId="0">
      <protection locked="0"/>
    </xf>
    <xf numFmtId="195" fontId="278"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8" fillId="0" borderId="0" applyProtection="0"/>
    <xf numFmtId="172" fontId="148" fillId="0" borderId="0" applyProtection="0"/>
    <xf numFmtId="172" fontId="148" fillId="0" borderId="0" applyProtection="0"/>
    <xf numFmtId="172" fontId="148" fillId="0" borderId="0" applyProtection="0"/>
    <xf numFmtId="172" fontId="148" fillId="0" borderId="0" applyProtection="0"/>
    <xf numFmtId="195" fontId="226"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6" fillId="0" borderId="0">
      <protection locked="0"/>
    </xf>
    <xf numFmtId="172" fontId="149" fillId="0" borderId="0" applyProtection="0"/>
    <xf numFmtId="172" fontId="149" fillId="0" borderId="0" applyProtection="0"/>
    <xf numFmtId="172" fontId="149" fillId="0" borderId="0" applyProtection="0"/>
    <xf numFmtId="172" fontId="149" fillId="0" borderId="0" applyProtection="0"/>
    <xf numFmtId="172" fontId="149" fillId="0" borderId="0" applyProtection="0"/>
    <xf numFmtId="172" fontId="279" fillId="0" borderId="0"/>
    <xf numFmtId="172" fontId="45" fillId="0" borderId="0"/>
    <xf numFmtId="172" fontId="114" fillId="0" borderId="0"/>
    <xf numFmtId="172" fontId="280" fillId="0" borderId="0"/>
    <xf numFmtId="172" fontId="100" fillId="0" borderId="0"/>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79"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82"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28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79"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72" fontId="100" fillId="0" borderId="0"/>
    <xf numFmtId="172" fontId="289" fillId="0" borderId="24" applyNumberFormat="0" applyFill="0" applyAlignment="0" applyProtection="0"/>
    <xf numFmtId="172" fontId="26" fillId="0" borderId="0">
      <alignment horizontal="center"/>
    </xf>
    <xf numFmtId="37" fontId="114" fillId="0" borderId="0"/>
    <xf numFmtId="0" fontId="118" fillId="0" borderId="0">
      <protection locked="0"/>
    </xf>
    <xf numFmtId="0" fontId="31"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1" fillId="0" borderId="0" applyNumberForma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91"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91"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Protection="0">
      <alignment vertical="top"/>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2" fontId="300"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30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54" fillId="0" borderId="0"/>
    <xf numFmtId="172" fontId="303" fillId="0" borderId="0"/>
    <xf numFmtId="172" fontId="100" fillId="0" borderId="0"/>
    <xf numFmtId="0" fontId="51" fillId="0" borderId="0" applyNumberFormat="0" applyFont="0" applyFill="0">
      <alignment horizontal="left" vertical="top" wrapText="1"/>
    </xf>
    <xf numFmtId="168" fontId="83"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124" fillId="40"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4" fillId="3" borderId="0" applyNumberFormat="0" applyBorder="0" applyAlignment="0" applyProtection="0"/>
    <xf numFmtId="0" fontId="305" fillId="3" borderId="0" applyNumberFormat="0" applyBorder="0" applyAlignment="0" applyProtection="0"/>
    <xf numFmtId="0" fontId="305" fillId="3" borderId="0"/>
    <xf numFmtId="0" fontId="305" fillId="3" borderId="0"/>
    <xf numFmtId="0" fontId="305" fillId="3" borderId="0"/>
    <xf numFmtId="0" fontId="305" fillId="3" borderId="0"/>
    <xf numFmtId="0" fontId="305" fillId="3" borderId="0"/>
    <xf numFmtId="0" fontId="305" fillId="3" borderId="0"/>
    <xf numFmtId="0" fontId="304" fillId="3" borderId="0"/>
    <xf numFmtId="0" fontId="304" fillId="3" borderId="0"/>
    <xf numFmtId="0" fontId="304"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305" fillId="3" borderId="0"/>
    <xf numFmtId="0" fontId="305" fillId="3" borderId="0"/>
    <xf numFmtId="0" fontId="305" fillId="3" borderId="0"/>
    <xf numFmtId="0" fontId="11" fillId="3" borderId="0" applyNumberFormat="0" applyBorder="0" applyAlignment="0" applyProtection="0"/>
    <xf numFmtId="0" fontId="127" fillId="64" borderId="0"/>
    <xf numFmtId="0" fontId="127" fillId="64" borderId="0"/>
    <xf numFmtId="0" fontId="127" fillId="64" borderId="0"/>
    <xf numFmtId="0" fontId="11" fillId="3" borderId="0"/>
    <xf numFmtId="0" fontId="11" fillId="3" borderId="0"/>
    <xf numFmtId="0" fontId="11" fillId="3" borderId="0"/>
    <xf numFmtId="0" fontId="11" fillId="3" borderId="0"/>
    <xf numFmtId="0" fontId="11" fillId="3" borderId="0"/>
    <xf numFmtId="0" fontId="11" fillId="3" borderId="0"/>
    <xf numFmtId="0" fontId="305" fillId="3" borderId="0" applyNumberFormat="0" applyBorder="0" applyAlignment="0" applyProtection="0"/>
    <xf numFmtId="0" fontId="305" fillId="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127" fillId="153" borderId="0"/>
    <xf numFmtId="0" fontId="127" fillId="153" borderId="0"/>
    <xf numFmtId="0" fontId="127" fillId="15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2" fontId="306" fillId="0" borderId="0"/>
    <xf numFmtId="0" fontId="229"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0" fontId="40" fillId="48" borderId="41" applyNumberFormat="0" applyBorder="0" applyAlignment="0" applyProtection="0"/>
    <xf numFmtId="10" fontId="40" fillId="154"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72" fontId="229" fillId="6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222" fillId="96" borderId="26"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230" fillId="58" borderId="26" applyNumberFormat="0" applyAlignment="0" applyProtection="0"/>
    <xf numFmtId="0" fontId="229" fillId="58" borderId="26" applyNumberFormat="0" applyAlignment="0" applyProtection="0"/>
    <xf numFmtId="180" fontId="13" fillId="5" borderId="4" applyNumberFormat="0" applyAlignment="0" applyProtection="0"/>
    <xf numFmtId="0" fontId="230" fillId="58" borderId="26"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8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80" fontId="13" fillId="5" borderId="4" applyNumberFormat="0" applyAlignment="0" applyProtection="0"/>
    <xf numFmtId="0" fontId="308" fillId="5" borderId="4" applyNumberFormat="0" applyAlignment="0" applyProtection="0"/>
    <xf numFmtId="0" fontId="308" fillId="5" borderId="4" applyNumberFormat="0" applyAlignment="0" applyProtection="0"/>
    <xf numFmtId="0" fontId="308" fillId="5" borderId="4" applyNumberFormat="0" applyAlignment="0" applyProtection="0"/>
    <xf numFmtId="180" fontId="13" fillId="5" borderId="4" applyNumberFormat="0" applyAlignment="0" applyProtection="0"/>
    <xf numFmtId="180" fontId="13" fillId="5" borderId="4" applyNumberFormat="0" applyAlignment="0" applyProtection="0"/>
    <xf numFmtId="0" fontId="308"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72" fontId="13" fillId="5" borderId="4" applyNumberFormat="0" applyAlignment="0" applyProtection="0"/>
    <xf numFmtId="172" fontId="309" fillId="118"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0" fontId="230" fillId="58" borderId="26"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310" fillId="56" borderId="68"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0" fillId="58" borderId="26" applyNumberFormat="0" applyAlignment="0" applyProtection="0"/>
    <xf numFmtId="172" fontId="307"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30"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3"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0" fillId="0" borderId="0"/>
    <xf numFmtId="172" fontId="310" fillId="56" borderId="68"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81" fontId="55" fillId="155" borderId="0"/>
    <xf numFmtId="172" fontId="100" fillId="0" borderId="0"/>
    <xf numFmtId="172" fontId="100" fillId="0" borderId="0"/>
    <xf numFmtId="0" fontId="311" fillId="51" borderId="0" applyNumberFormat="0" applyBorder="0" applyProtection="0"/>
    <xf numFmtId="172" fontId="124" fillId="40" borderId="0" applyNumberFormat="0" applyBorder="0" applyAlignment="0" applyProtection="0"/>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114" fillId="136" borderId="0">
      <alignment horizontal="center"/>
    </xf>
    <xf numFmtId="0" fontId="26" fillId="122" borderId="41">
      <alignment horizontal="centerContinuous" wrapText="1"/>
    </xf>
    <xf numFmtId="0" fontId="313" fillId="156" borderId="0">
      <alignment horizontal="center" wrapText="1"/>
    </xf>
    <xf numFmtId="172" fontId="314" fillId="0" borderId="0"/>
    <xf numFmtId="179" fontId="315" fillId="0" borderId="0" applyNumberFormat="0" applyFill="0" applyBorder="0" applyAlignment="0" applyProtection="0">
      <alignment vertical="top"/>
      <protection locked="0"/>
    </xf>
    <xf numFmtId="172" fontId="316" fillId="37" borderId="16" applyNumberFormat="0" applyFont="0" applyAlignment="0" applyProtection="0"/>
    <xf numFmtId="172" fontId="102" fillId="101" borderId="0" applyNumberFormat="0" applyBorder="0" applyAlignment="0" applyProtection="0"/>
    <xf numFmtId="172" fontId="102" fillId="42" borderId="0" applyNumberFormat="0" applyBorder="0" applyAlignment="0" applyProtection="0"/>
    <xf numFmtId="172" fontId="102" fillId="43"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45" borderId="0" applyNumberFormat="0" applyBorder="0" applyAlignment="0" applyProtection="0"/>
    <xf numFmtId="172" fontId="317" fillId="46" borderId="0" applyNumberFormat="0" applyBorder="0" applyAlignment="0" applyProtection="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283" fontId="114" fillId="0" borderId="0"/>
    <xf numFmtId="283" fontId="114" fillId="0" borderId="0"/>
    <xf numFmtId="191" fontId="114" fillId="0" borderId="0"/>
    <xf numFmtId="191" fontId="114" fillId="0" borderId="0"/>
    <xf numFmtId="180" fontId="114" fillId="0" borderId="0"/>
    <xf numFmtId="180" fontId="114" fillId="0" borderId="0"/>
    <xf numFmtId="283"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83" fontId="114" fillId="0" borderId="0"/>
    <xf numFmtId="180" fontId="114" fillId="0" borderId="0"/>
    <xf numFmtId="180" fontId="114" fillId="0" borderId="0"/>
    <xf numFmtId="172" fontId="100" fillId="0" borderId="0"/>
    <xf numFmtId="172" fontId="318" fillId="59" borderId="25" applyNumberFormat="0" applyAlignment="0" applyProtection="0"/>
    <xf numFmtId="0" fontId="162" fillId="0" borderId="24" applyNumberFormat="0" applyFill="0" applyAlignment="0" applyProtection="0"/>
    <xf numFmtId="0" fontId="34" fillId="35" borderId="0">
      <alignment horizontal="right"/>
    </xf>
    <xf numFmtId="284" fontId="26" fillId="0" borderId="0" applyFont="0" applyFill="0" applyBorder="0" applyAlignment="0" applyProtection="0"/>
    <xf numFmtId="284"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3" fontId="26" fillId="0" borderId="0" applyFont="0" applyFill="0" applyBorder="0" applyAlignment="0" applyProtection="0"/>
    <xf numFmtId="0" fontId="319" fillId="0" borderId="24" applyNumberFormat="0" applyFill="0" applyAlignment="0" applyProtection="0"/>
    <xf numFmtId="0" fontId="320" fillId="39" borderId="20" applyNumberFormat="0" applyAlignment="0" applyProtection="0"/>
    <xf numFmtId="0" fontId="136" fillId="39" borderId="20" applyNumberFormat="0" applyAlignment="0" applyProtection="0"/>
    <xf numFmtId="179" fontId="321" fillId="0" borderId="0" applyNumberFormat="0" applyFill="0" applyBorder="0" applyAlignment="0" applyProtection="0">
      <alignment vertical="top"/>
      <protection locked="0"/>
    </xf>
    <xf numFmtId="0" fontId="148" fillId="0" borderId="0" applyNumberFormat="0" applyFon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68" fontId="322" fillId="0" borderId="0"/>
    <xf numFmtId="172" fontId="323" fillId="0" borderId="0" applyNumberFormat="0" applyFill="0" applyBorder="0">
      <alignment horizontal="right"/>
    </xf>
    <xf numFmtId="172" fontId="100" fillId="0" borderId="0"/>
    <xf numFmtId="0" fontId="40" fillId="0" borderId="10">
      <alignment horizontal="left" vertical="top" wrapText="1"/>
    </xf>
    <xf numFmtId="0" fontId="40" fillId="0" borderId="10">
      <alignment horizontal="left" vertical="top" wrapText="1"/>
    </xf>
    <xf numFmtId="172" fontId="44" fillId="0" borderId="0"/>
    <xf numFmtId="0" fontId="221" fillId="0" borderId="69"/>
    <xf numFmtId="0" fontId="324" fillId="122" borderId="29">
      <alignment wrapText="1"/>
    </xf>
    <xf numFmtId="0" fontId="324" fillId="122" borderId="30"/>
    <xf numFmtId="0" fontId="324" fillId="122" borderId="10"/>
    <xf numFmtId="0" fontId="40" fillId="122" borderId="70">
      <alignment horizontal="center" wrapText="1"/>
    </xf>
    <xf numFmtId="179" fontId="325" fillId="0" borderId="0" applyNumberFormat="0" applyFill="0" applyBorder="0" applyAlignment="0" applyProtection="0">
      <alignment vertical="top"/>
      <protection locked="0"/>
    </xf>
    <xf numFmtId="172" fontId="326" fillId="0" borderId="0" applyNumberFormat="0" applyFill="0" applyBorder="0" applyAlignment="0" applyProtection="0">
      <alignment vertical="top"/>
      <protection locked="0"/>
    </xf>
    <xf numFmtId="172" fontId="325" fillId="0" borderId="0" applyNumberFormat="0" applyFill="0" applyBorder="0" applyAlignment="0" applyProtection="0">
      <alignment vertical="top"/>
      <protection locked="0"/>
    </xf>
    <xf numFmtId="179" fontId="327"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9" fontId="326" fillId="0" borderId="0" applyNumberFormat="0" applyFill="0" applyBorder="0" applyAlignment="0" applyProtection="0">
      <alignment vertical="top"/>
      <protection locked="0"/>
    </xf>
    <xf numFmtId="285" fontId="55" fillId="0" borderId="0" applyFont="0" applyFill="0" applyBorder="0" applyAlignment="0" applyProtection="0"/>
    <xf numFmtId="285" fontId="55"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172" fontId="100" fillId="0" borderId="0"/>
    <xf numFmtId="172" fontId="100" fillId="0" borderId="0"/>
    <xf numFmtId="172" fontId="100" fillId="0" borderId="0"/>
    <xf numFmtId="172" fontId="100"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168" fontId="171" fillId="0" borderId="0" applyProtection="0"/>
    <xf numFmtId="172" fontId="162" fillId="0" borderId="24" applyNumberFormat="0" applyFill="0" applyAlignment="0" applyProtection="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 fillId="0" borderId="6"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2" fillId="0" borderId="24" applyNumberFormat="0" applyFill="0" applyAlignment="0" applyProtection="0"/>
    <xf numFmtId="0" fontId="162"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8" fillId="0" borderId="24" applyNumberFormat="0" applyFill="0" applyAlignment="0" applyProtection="0"/>
    <xf numFmtId="180" fontId="168" fillId="0" borderId="24" applyNumberFormat="0" applyFill="0" applyAlignment="0" applyProtection="0"/>
    <xf numFmtId="180" fontId="168"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51" fillId="118" borderId="72" applyNumberFormat="0" applyFont="0" applyAlignment="0" applyProtection="0"/>
    <xf numFmtId="172"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0" fillId="0" borderId="0"/>
    <xf numFmtId="172" fontId="51" fillId="118" borderId="72" applyNumberFormat="0" applyFont="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81" fontId="332" fillId="157" borderId="0"/>
    <xf numFmtId="172" fontId="100" fillId="0" borderId="0"/>
    <xf numFmtId="172" fontId="100" fillId="0" borderId="0"/>
    <xf numFmtId="179" fontId="333" fillId="0" borderId="30">
      <alignment horizontal="left"/>
      <protection locked="0"/>
    </xf>
    <xf numFmtId="179"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333" fillId="0" borderId="30">
      <alignment horizontal="left"/>
      <protection locked="0"/>
    </xf>
    <xf numFmtId="172"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100" fillId="0" borderId="0"/>
    <xf numFmtId="172" fontId="334" fillId="0" borderId="0" applyNumberFormat="0" applyFill="0" applyBorder="0" applyAlignment="0" applyProtection="0"/>
    <xf numFmtId="0" fontId="335" fillId="0" borderId="0"/>
    <xf numFmtId="2" fontId="336" fillId="0" borderId="0">
      <alignment horizontal="centerContinuous" wrapText="1"/>
    </xf>
    <xf numFmtId="0" fontId="337" fillId="0" borderId="0" applyNumberFormat="0" applyFill="0" applyBorder="0" applyProtection="0"/>
    <xf numFmtId="0" fontId="337"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37" fillId="0" borderId="0" applyNumberFormat="0" applyFill="0" applyBorder="0" applyProtection="0"/>
    <xf numFmtId="0" fontId="337"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72" fontId="26" fillId="0" borderId="0">
      <alignment horizontal="center"/>
    </xf>
    <xf numFmtId="287" fontId="163" fillId="0" borderId="0" applyFont="0" applyFill="0" applyBorder="0" applyAlignment="0" applyProtection="0"/>
    <xf numFmtId="288" fontId="342" fillId="0" borderId="0" applyFont="0" applyFill="0" applyBorder="0" applyAlignment="0" applyProtection="0"/>
    <xf numFmtId="172" fontId="100" fillId="0" borderId="0"/>
    <xf numFmtId="0" fontId="33" fillId="37" borderId="16" applyNumberFormat="0" applyFont="0" applyAlignment="0" applyProtection="0"/>
    <xf numFmtId="1" fontId="51" fillId="0" borderId="0" applyNumberFormat="0" applyAlignment="0">
      <alignment horizontal="center"/>
    </xf>
    <xf numFmtId="1" fontId="51" fillId="0" borderId="0" applyNumberFormat="0" applyAlignment="0">
      <alignment horizontal="center"/>
    </xf>
    <xf numFmtId="289" fontId="343" fillId="0" borderId="0" applyNumberFormat="0">
      <alignment horizontal="centerContinuous"/>
    </xf>
    <xf numFmtId="290" fontId="26" fillId="0" borderId="0" applyFill="0" applyBorder="0" applyAlignment="0" applyProtection="0"/>
    <xf numFmtId="172" fontId="100" fillId="0" borderId="0"/>
    <xf numFmtId="41" fontId="26" fillId="0" borderId="0" applyFont="0" applyFill="0" applyBorder="0" applyAlignment="0" applyProtection="0"/>
    <xf numFmtId="172" fontId="100" fillId="0" borderId="0"/>
    <xf numFmtId="175"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1" fontId="26" fillId="0" borderId="0" applyFont="0" applyFill="0" applyBorder="0" applyAlignment="0" applyProtection="0"/>
    <xf numFmtId="291"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2" fontId="26" fillId="0" borderId="0" applyFont="0" applyFill="0" applyBorder="0" applyAlignment="0" applyProtection="0"/>
    <xf numFmtId="292" fontId="26"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51"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3" fontId="26"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252"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176" fontId="26" fillId="0" borderId="0" applyFont="0" applyFill="0" applyBorder="0" applyAlignment="0" applyProtection="0"/>
    <xf numFmtId="293" fontId="26" fillId="0" borderId="0" applyFont="0" applyFill="0" applyBorder="0" applyAlignment="0" applyProtection="0"/>
    <xf numFmtId="284" fontId="26" fillId="0" borderId="0" applyFont="0" applyFill="0" applyBorder="0" applyAlignment="0" applyProtection="0"/>
    <xf numFmtId="294" fontId="26" fillId="0" borderId="0" applyFont="0" applyFill="0" applyBorder="0" applyAlignment="0" applyProtection="0"/>
    <xf numFmtId="295" fontId="306" fillId="0" borderId="0"/>
    <xf numFmtId="236" fontId="51" fillId="0" borderId="0" applyFont="0" applyFill="0" applyBorder="0" applyAlignment="0" applyProtection="0">
      <alignment vertical="top"/>
    </xf>
    <xf numFmtId="236" fontId="163" fillId="0" borderId="0" applyFont="0" applyFill="0" applyBorder="0" applyAlignment="0" applyProtection="0"/>
    <xf numFmtId="236" fontId="51" fillId="0" borderId="0" applyFont="0" applyFill="0" applyBorder="0" applyAlignment="0" applyProtection="0">
      <alignment vertical="top"/>
    </xf>
    <xf numFmtId="236" fontId="51" fillId="0" borderId="0" applyFont="0" applyFill="0" applyBorder="0" applyAlignment="0" applyProtection="0">
      <alignment vertical="top"/>
    </xf>
    <xf numFmtId="196" fontId="87" fillId="0" borderId="0"/>
    <xf numFmtId="296" fontId="26" fillId="0" borderId="0" applyFont="0" applyFill="0" applyBorder="0" applyAlignment="0" applyProtection="0"/>
    <xf numFmtId="297" fontId="26"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49" fontId="26" fillId="0" borderId="0" applyFont="0" applyFill="0" applyBorder="0" applyAlignment="0" applyProtection="0"/>
    <xf numFmtId="298" fontId="26" fillId="0" borderId="0" applyFont="0" applyFill="0" applyBorder="0" applyAlignment="0" applyProtection="0"/>
    <xf numFmtId="297" fontId="26" fillId="0" borderId="0" applyFont="0" applyFill="0" applyBorder="0" applyAlignment="0" applyProtection="0"/>
    <xf numFmtId="299" fontId="63" fillId="0" borderId="0">
      <protection locked="0"/>
    </xf>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300" fontId="44" fillId="0" borderId="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300" fontId="44" fillId="0" borderId="0"/>
    <xf numFmtId="300" fontId="44" fillId="0" borderId="0"/>
    <xf numFmtId="300" fontId="44" fillId="0" borderId="0"/>
    <xf numFmtId="300" fontId="44" fillId="0" borderId="0" applyFill="0" applyBorder="0" applyAlignment="0" applyProtection="0"/>
    <xf numFmtId="300" fontId="44" fillId="0" borderId="0"/>
    <xf numFmtId="300" fontId="44" fillId="0" borderId="0"/>
    <xf numFmtId="300" fontId="44"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xf numFmtId="255" fontId="26" fillId="0" borderId="0"/>
    <xf numFmtId="255" fontId="26" fillId="0" borderId="0"/>
    <xf numFmtId="253" fontId="26" fillId="0" borderId="0" applyFont="0" applyFill="0" applyBorder="0" applyAlignment="0" applyProtection="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0" fontId="26" fillId="0" borderId="0" applyFont="0" applyFill="0" applyBorder="0" applyAlignment="0" applyProtection="0"/>
    <xf numFmtId="0" fontId="26" fillId="0" borderId="0" applyFont="0" applyFill="0" applyBorder="0" applyAlignment="0" applyProtection="0"/>
    <xf numFmtId="301" fontId="26" fillId="0" borderId="0" applyFont="0" applyFill="0" applyBorder="0" applyAlignment="0" applyProtection="0"/>
    <xf numFmtId="302" fontId="26" fillId="0" borderId="0" applyFont="0" applyFill="0" applyBorder="0" applyAlignment="0" applyProtection="0"/>
    <xf numFmtId="303" fontId="63" fillId="0" borderId="0">
      <protection locked="0"/>
    </xf>
    <xf numFmtId="303" fontId="63" fillId="0" borderId="0">
      <protection locked="0"/>
    </xf>
    <xf numFmtId="303" fontId="63" fillId="0" borderId="0">
      <protection locked="0"/>
    </xf>
    <xf numFmtId="304" fontId="63" fillId="0" borderId="0">
      <protection locked="0"/>
    </xf>
    <xf numFmtId="304" fontId="63" fillId="0" borderId="0">
      <protection locked="0"/>
    </xf>
    <xf numFmtId="304" fontId="63" fillId="0" borderId="0">
      <protection locked="0"/>
    </xf>
    <xf numFmtId="3" fontId="100" fillId="0" borderId="0" applyFont="0"/>
    <xf numFmtId="305" fontId="26" fillId="0" borderId="0"/>
    <xf numFmtId="306" fontId="26" fillId="0" borderId="0">
      <alignment horizontal="right"/>
    </xf>
    <xf numFmtId="307" fontId="40" fillId="154" borderId="0">
      <alignment horizontal="center"/>
    </xf>
    <xf numFmtId="269" fontId="26" fillId="0" borderId="0"/>
    <xf numFmtId="0" fontId="345" fillId="0" borderId="0" applyNumberFormat="0">
      <alignment horizontal="right"/>
    </xf>
    <xf numFmtId="308" fontId="193" fillId="0" borderId="0"/>
    <xf numFmtId="308" fontId="193" fillId="0" borderId="0"/>
    <xf numFmtId="308" fontId="193" fillId="0" borderId="0"/>
    <xf numFmtId="0" fontId="198" fillId="0" borderId="0" applyFont="0" applyFill="0" applyBorder="0" applyAlignment="0" applyProtection="0">
      <alignment horizontal="right"/>
    </xf>
    <xf numFmtId="172" fontId="100" fillId="0" borderId="0"/>
    <xf numFmtId="168" fontId="137" fillId="0" borderId="0" applyFill="0" applyBorder="0"/>
    <xf numFmtId="172" fontId="100" fillId="0" borderId="0"/>
    <xf numFmtId="39" fontId="43" fillId="0" borderId="0"/>
    <xf numFmtId="0" fontId="346" fillId="0" borderId="44" applyNumberFormat="0" applyFill="0" applyAlignment="0" applyProtection="0"/>
    <xf numFmtId="0" fontId="347" fillId="0" borderId="22" applyNumberFormat="0" applyFill="0" applyAlignment="0" applyProtection="0"/>
    <xf numFmtId="0" fontId="348" fillId="0" borderId="63" applyNumberFormat="0" applyFill="0" applyAlignment="0" applyProtection="0"/>
    <xf numFmtId="0" fontId="348" fillId="0" borderId="0" applyNumberFormat="0" applyFill="0" applyBorder="0" applyAlignment="0" applyProtection="0"/>
    <xf numFmtId="0" fontId="349" fillId="0" borderId="0"/>
    <xf numFmtId="179" fontId="43" fillId="0"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1" fillId="4" borderId="0" applyNumberFormat="0" applyBorder="0" applyAlignment="0" applyProtection="0"/>
    <xf numFmtId="0" fontId="352" fillId="4" borderId="0" applyNumberFormat="0" applyBorder="0" applyAlignment="0" applyProtection="0"/>
    <xf numFmtId="0" fontId="352" fillId="4" borderId="0"/>
    <xf numFmtId="0" fontId="352" fillId="4" borderId="0"/>
    <xf numFmtId="0" fontId="352" fillId="4" borderId="0"/>
    <xf numFmtId="0" fontId="352" fillId="4" borderId="0"/>
    <xf numFmtId="0" fontId="352" fillId="4" borderId="0"/>
    <xf numFmtId="0" fontId="352" fillId="4" borderId="0"/>
    <xf numFmtId="0" fontId="351" fillId="4" borderId="0"/>
    <xf numFmtId="0" fontId="351" fillId="4" borderId="0"/>
    <xf numFmtId="0" fontId="351"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2" fillId="4" borderId="0"/>
    <xf numFmtId="0" fontId="352" fillId="4" borderId="0"/>
    <xf numFmtId="0" fontId="352" fillId="4" borderId="0"/>
    <xf numFmtId="0" fontId="12" fillId="4" borderId="0" applyNumberFormat="0" applyBorder="0" applyAlignment="0" applyProtection="0"/>
    <xf numFmtId="0" fontId="350" fillId="147" borderId="0"/>
    <xf numFmtId="0" fontId="350" fillId="147" borderId="0"/>
    <xf numFmtId="0" fontId="350" fillId="147" borderId="0"/>
    <xf numFmtId="0" fontId="12" fillId="4" borderId="0"/>
    <xf numFmtId="0" fontId="12" fillId="4" borderId="0"/>
    <xf numFmtId="0" fontId="12" fillId="4" borderId="0"/>
    <xf numFmtId="0" fontId="12" fillId="4" borderId="0"/>
    <xf numFmtId="0" fontId="12" fillId="4" borderId="0"/>
    <xf numFmtId="0" fontId="12" fillId="4" borderId="0"/>
    <xf numFmtId="0" fontId="352" fillId="4" borderId="0" applyNumberFormat="0" applyBorder="0" applyAlignment="0" applyProtection="0"/>
    <xf numFmtId="0" fontId="352" fillId="4"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3" fillId="147" borderId="0"/>
    <xf numFmtId="0" fontId="353" fillId="147" borderId="0"/>
    <xf numFmtId="0" fontId="353" fillId="147"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172" fontId="354" fillId="147" borderId="0" applyNumberFormat="0" applyBorder="0" applyAlignment="0" applyProtection="0"/>
    <xf numFmtId="191"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2" fillId="4"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4" fillId="38" borderId="0" applyNumberFormat="0" applyBorder="0" applyAlignment="0" applyProtection="0"/>
    <xf numFmtId="0" fontId="354" fillId="3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0" fillId="38" borderId="0" applyNumberFormat="0" applyBorder="0" applyAlignment="0" applyProtection="0"/>
    <xf numFmtId="180" fontId="350" fillId="38" borderId="0" applyNumberFormat="0" applyBorder="0" applyAlignment="0" applyProtection="0"/>
    <xf numFmtId="180" fontId="350"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6" fillId="117" borderId="0" applyNumberFormat="0" applyBorder="0" applyAlignment="0" applyProtection="0"/>
    <xf numFmtId="172"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0"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0" fillId="0" borderId="0"/>
    <xf numFmtId="172" fontId="356" fillId="117"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0" fontId="358" fillId="38" borderId="0" applyNumberFormat="0" applyBorder="0" applyAlignment="0" applyProtection="0"/>
    <xf numFmtId="0" fontId="359" fillId="158" borderId="0" applyNumberFormat="0" applyBorder="0" applyProtection="0"/>
    <xf numFmtId="172" fontId="354" fillId="38" borderId="0" applyNumberFormat="0" applyBorder="0" applyAlignment="0" applyProtection="0"/>
    <xf numFmtId="172" fontId="360" fillId="122" borderId="46" applyNumberFormat="0" applyFont="0" applyFill="0" applyAlignment="0" applyProtection="0">
      <alignment horizontal="center"/>
    </xf>
    <xf numFmtId="172" fontId="361" fillId="0" borderId="0">
      <alignment horizontal="left"/>
    </xf>
    <xf numFmtId="37" fontId="362" fillId="0" borderId="0"/>
    <xf numFmtId="172" fontId="100" fillId="0" borderId="0"/>
    <xf numFmtId="0" fontId="43" fillId="0" borderId="0"/>
    <xf numFmtId="172" fontId="43" fillId="0" borderId="0"/>
    <xf numFmtId="180" fontId="43" fillId="0" borderId="0"/>
    <xf numFmtId="180" fontId="43" fillId="0" borderId="0"/>
    <xf numFmtId="309" fontId="363" fillId="0" borderId="30">
      <alignment horizontal="center"/>
      <protection locked="0"/>
    </xf>
    <xf numFmtId="310" fontId="26" fillId="0" borderId="0"/>
    <xf numFmtId="172" fontId="100" fillId="0" borderId="0"/>
    <xf numFmtId="0" fontId="45" fillId="0" borderId="0"/>
    <xf numFmtId="0" fontId="45" fillId="0" borderId="0"/>
    <xf numFmtId="172" fontId="45" fillId="0" borderId="0"/>
    <xf numFmtId="172" fontId="45" fillId="0" borderId="0"/>
    <xf numFmtId="172" fontId="45" fillId="0" borderId="0"/>
    <xf numFmtId="172" fontId="43" fillId="0" borderId="0"/>
    <xf numFmtId="172" fontId="45" fillId="0" borderId="0"/>
    <xf numFmtId="172" fontId="45" fillId="0" borderId="0"/>
    <xf numFmtId="172" fontId="45" fillId="0" borderId="0"/>
    <xf numFmtId="0" fontId="45" fillId="0" borderId="0"/>
    <xf numFmtId="0" fontId="56" fillId="0" borderId="0"/>
    <xf numFmtId="179" fontId="26" fillId="0" borderId="0"/>
    <xf numFmtId="0" fontId="56" fillId="0" borderId="0"/>
    <xf numFmtId="0" fontId="56" fillId="0" borderId="0"/>
    <xf numFmtId="191" fontId="56" fillId="0" borderId="0"/>
    <xf numFmtId="191" fontId="56" fillId="0" borderId="0"/>
    <xf numFmtId="180" fontId="56" fillId="0" borderId="0"/>
    <xf numFmtId="180" fontId="56" fillId="0" borderId="0"/>
    <xf numFmtId="0" fontId="56" fillId="0" borderId="0"/>
    <xf numFmtId="180" fontId="56" fillId="0" borderId="0"/>
    <xf numFmtId="180" fontId="56" fillId="0" borderId="0"/>
    <xf numFmtId="172" fontId="56" fillId="0" borderId="0"/>
    <xf numFmtId="172" fontId="56" fillId="0" borderId="0"/>
    <xf numFmtId="180" fontId="56" fillId="0" borderId="0"/>
    <xf numFmtId="180" fontId="56" fillId="0" borderId="0"/>
    <xf numFmtId="191" fontId="56" fillId="0" borderId="0"/>
    <xf numFmtId="191" fontId="56" fillId="0" borderId="0"/>
    <xf numFmtId="180" fontId="56" fillId="0" borderId="0"/>
    <xf numFmtId="180" fontId="56" fillId="0" borderId="0"/>
    <xf numFmtId="191" fontId="56" fillId="0" borderId="0"/>
    <xf numFmtId="191" fontId="56" fillId="0" borderId="0"/>
    <xf numFmtId="0" fontId="56" fillId="0" borderId="0"/>
    <xf numFmtId="180" fontId="56" fillId="0" borderId="0"/>
    <xf numFmtId="180" fontId="56" fillId="0" borderId="0"/>
    <xf numFmtId="0" fontId="364" fillId="0" borderId="0"/>
    <xf numFmtId="0" fontId="137" fillId="0" borderId="0"/>
    <xf numFmtId="234" fontId="365" fillId="0" borderId="0"/>
    <xf numFmtId="191" fontId="137" fillId="0" borderId="0"/>
    <xf numFmtId="0" fontId="137" fillId="0" borderId="0"/>
    <xf numFmtId="234" fontId="365" fillId="0" borderId="0"/>
    <xf numFmtId="0" fontId="113" fillId="0" borderId="0"/>
    <xf numFmtId="172" fontId="100" fillId="0" borderId="0"/>
    <xf numFmtId="191" fontId="137" fillId="0" borderId="0"/>
    <xf numFmtId="191" fontId="137" fillId="0" borderId="0"/>
    <xf numFmtId="0" fontId="51" fillId="0" borderId="0"/>
    <xf numFmtId="191" fontId="137" fillId="0" borderId="0"/>
    <xf numFmtId="191" fontId="137" fillId="0" borderId="0"/>
    <xf numFmtId="191" fontId="137" fillId="0" borderId="0"/>
    <xf numFmtId="191" fontId="137" fillId="0" borderId="0"/>
    <xf numFmtId="0" fontId="364" fillId="0" borderId="0"/>
    <xf numFmtId="0" fontId="137" fillId="0" borderId="0"/>
    <xf numFmtId="172" fontId="100" fillId="0" borderId="0"/>
    <xf numFmtId="172" fontId="55" fillId="0" borderId="0"/>
    <xf numFmtId="0" fontId="113" fillId="0" borderId="0"/>
    <xf numFmtId="172" fontId="137" fillId="0" borderId="0"/>
    <xf numFmtId="172" fontId="55" fillId="0" borderId="0"/>
    <xf numFmtId="0" fontId="113" fillId="0" borderId="0"/>
    <xf numFmtId="0" fontId="113" fillId="0" borderId="0"/>
    <xf numFmtId="172" fontId="55" fillId="0" borderId="0"/>
    <xf numFmtId="172" fontId="55" fillId="0" borderId="0"/>
    <xf numFmtId="172" fontId="55" fillId="0" borderId="0"/>
    <xf numFmtId="0" fontId="55" fillId="0" borderId="0"/>
    <xf numFmtId="0" fontId="55" fillId="0" borderId="0"/>
    <xf numFmtId="172" fontId="55" fillId="0" borderId="0"/>
    <xf numFmtId="172" fontId="55" fillId="0" borderId="0"/>
    <xf numFmtId="172" fontId="55"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2" fontId="100" fillId="0" borderId="0"/>
    <xf numFmtId="172" fontId="100" fillId="0" borderId="0"/>
    <xf numFmtId="0" fontId="200" fillId="0" borderId="0"/>
    <xf numFmtId="172" fontId="100" fillId="0" borderId="0"/>
    <xf numFmtId="172" fontId="1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5" fillId="0" borderId="0"/>
    <xf numFmtId="172" fontId="5" fillId="0" borderId="0"/>
    <xf numFmtId="0" fontId="26" fillId="0" borderId="0"/>
    <xf numFmtId="172" fontId="51" fillId="0" borderId="0"/>
    <xf numFmtId="172" fontId="5" fillId="0" borderId="0"/>
    <xf numFmtId="172" fontId="5" fillId="0" borderId="0"/>
    <xf numFmtId="172" fontId="5" fillId="0" borderId="0"/>
    <xf numFmtId="172" fontId="26" fillId="0" borderId="0"/>
    <xf numFmtId="0" fontId="26" fillId="0" borderId="0"/>
    <xf numFmtId="0" fontId="26" fillId="0" borderId="0"/>
    <xf numFmtId="172" fontId="100" fillId="0" borderId="0"/>
    <xf numFmtId="172" fontId="100" fillId="0" borderId="0"/>
    <xf numFmtId="180" fontId="51" fillId="0" borderId="0"/>
    <xf numFmtId="172" fontId="26" fillId="0" borderId="0"/>
    <xf numFmtId="172" fontId="26" fillId="0" borderId="0"/>
    <xf numFmtId="180" fontId="51" fillId="0" borderId="0"/>
    <xf numFmtId="180" fontId="51" fillId="0" borderId="0"/>
    <xf numFmtId="172" fontId="100" fillId="0" borderId="0"/>
    <xf numFmtId="172" fontId="100" fillId="0" borderId="0"/>
    <xf numFmtId="180" fontId="51" fillId="0" borderId="0"/>
    <xf numFmtId="172" fontId="5" fillId="0" borderId="0"/>
    <xf numFmtId="0" fontId="200" fillId="0" borderId="0"/>
    <xf numFmtId="0" fontId="200" fillId="0" borderId="0"/>
    <xf numFmtId="172" fontId="100" fillId="0" borderId="0"/>
    <xf numFmtId="172" fontId="100" fillId="0" borderId="0"/>
    <xf numFmtId="180" fontId="344" fillId="0" borderId="0"/>
    <xf numFmtId="0" fontId="200" fillId="0" borderId="0"/>
    <xf numFmtId="172" fontId="5" fillId="0" borderId="0"/>
    <xf numFmtId="172" fontId="5" fillId="0" borderId="0"/>
    <xf numFmtId="180" fontId="344" fillId="0" borderId="0"/>
    <xf numFmtId="0" fontId="200" fillId="0" borderId="0"/>
    <xf numFmtId="0" fontId="200" fillId="0" borderId="0"/>
    <xf numFmtId="180" fontId="344" fillId="0" borderId="0"/>
    <xf numFmtId="0" fontId="200"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00" fillId="0" borderId="0"/>
    <xf numFmtId="172" fontId="5" fillId="0" borderId="0"/>
    <xf numFmtId="172" fontId="5" fillId="0" borderId="0"/>
    <xf numFmtId="0" fontId="200" fillId="0" borderId="0"/>
    <xf numFmtId="172" fontId="5"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200"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1" fillId="0" borderId="0"/>
    <xf numFmtId="180" fontId="51" fillId="0" borderId="0"/>
    <xf numFmtId="0" fontId="26" fillId="0" borderId="0"/>
    <xf numFmtId="0" fontId="26" fillId="0" borderId="0"/>
    <xf numFmtId="0" fontId="26" fillId="0" borderId="0"/>
    <xf numFmtId="0" fontId="26" fillId="0" borderId="0"/>
    <xf numFmtId="194" fontId="43" fillId="0" borderId="0"/>
    <xf numFmtId="180" fontId="5" fillId="0" borderId="0"/>
    <xf numFmtId="0" fontId="366" fillId="0" borderId="0"/>
    <xf numFmtId="0" fontId="366" fillId="0" borderId="0"/>
    <xf numFmtId="0" fontId="366" fillId="0" borderId="0"/>
    <xf numFmtId="180" fontId="5" fillId="0" borderId="0"/>
    <xf numFmtId="0" fontId="51" fillId="0" borderId="0" applyBorder="0"/>
    <xf numFmtId="172" fontId="51" fillId="0" borderId="0"/>
    <xf numFmtId="180" fontId="51" fillId="0" borderId="0"/>
    <xf numFmtId="180" fontId="5" fillId="0" borderId="0"/>
    <xf numFmtId="0" fontId="366" fillId="0" borderId="0"/>
    <xf numFmtId="0" fontId="26" fillId="0" borderId="0" applyFill="0" applyBorder="0" applyAlignment="0" applyProtection="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5" fillId="0" borderId="0"/>
    <xf numFmtId="0" fontId="27" fillId="0" borderId="0"/>
    <xf numFmtId="0" fontId="3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200" fillId="0" borderId="0"/>
    <xf numFmtId="172" fontId="5" fillId="0" borderId="0"/>
    <xf numFmtId="172" fontId="5" fillId="0" borderId="0"/>
    <xf numFmtId="0" fontId="200" fillId="0" borderId="0"/>
    <xf numFmtId="0" fontId="200" fillId="0" borderId="0"/>
    <xf numFmtId="0" fontId="26" fillId="0" borderId="0"/>
    <xf numFmtId="172" fontId="5" fillId="0" borderId="0"/>
    <xf numFmtId="172" fontId="5" fillId="0" borderId="0"/>
    <xf numFmtId="0" fontId="26" fillId="0" borderId="0"/>
    <xf numFmtId="0" fontId="26" fillId="0" borderId="0"/>
    <xf numFmtId="172" fontId="100" fillId="0" borderId="0"/>
    <xf numFmtId="172" fontId="100" fillId="0" borderId="0"/>
    <xf numFmtId="180" fontId="51" fillId="0" borderId="0"/>
    <xf numFmtId="311" fontId="45" fillId="0" borderId="0"/>
    <xf numFmtId="172" fontId="51" fillId="0" borderId="0"/>
    <xf numFmtId="180" fontId="51" fillId="0" borderId="0"/>
    <xf numFmtId="180" fontId="51" fillId="0" borderId="0"/>
    <xf numFmtId="172" fontId="45" fillId="0" borderId="0"/>
    <xf numFmtId="172" fontId="100" fillId="0" borderId="0"/>
    <xf numFmtId="172" fontId="100" fillId="0" borderId="0"/>
    <xf numFmtId="0" fontId="200" fillId="0" borderId="0"/>
    <xf numFmtId="0" fontId="51" fillId="0" borderId="0"/>
    <xf numFmtId="172" fontId="100" fillId="0" borderId="0"/>
    <xf numFmtId="172" fontId="100" fillId="0" borderId="0"/>
    <xf numFmtId="180" fontId="344" fillId="0" borderId="0"/>
    <xf numFmtId="172" fontId="100" fillId="0" borderId="0"/>
    <xf numFmtId="172" fontId="344" fillId="0" borderId="0"/>
    <xf numFmtId="180" fontId="344" fillId="0" borderId="0"/>
    <xf numFmtId="180" fontId="344" fillId="0" borderId="0"/>
    <xf numFmtId="172" fontId="100" fillId="0" borderId="0"/>
    <xf numFmtId="180" fontId="344" fillId="0" borderId="0"/>
    <xf numFmtId="180" fontId="344"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80" fontId="51" fillId="0" borderId="0"/>
    <xf numFmtId="18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26" fillId="0" borderId="0"/>
    <xf numFmtId="0" fontId="39"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191" fontId="51" fillId="0" borderId="0"/>
    <xf numFmtId="180" fontId="51" fillId="0" borderId="0"/>
    <xf numFmtId="180" fontId="51" fillId="0" borderId="0"/>
    <xf numFmtId="172" fontId="5" fillId="0" borderId="0"/>
    <xf numFmtId="172" fontId="5" fillId="0" borderId="0"/>
    <xf numFmtId="172" fontId="5" fillId="0" borderId="0"/>
    <xf numFmtId="180" fontId="51" fillId="0" borderId="0"/>
    <xf numFmtId="172" fontId="100"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5" fillId="0" borderId="0"/>
    <xf numFmtId="172" fontId="5" fillId="0" borderId="0"/>
    <xf numFmtId="172" fontId="5"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172" fontId="51" fillId="0" borderId="0"/>
    <xf numFmtId="172" fontId="100" fillId="0" borderId="0"/>
    <xf numFmtId="172" fontId="1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0" fontId="26" fillId="0" borderId="0"/>
    <xf numFmtId="180" fontId="51" fillId="0" borderId="0"/>
    <xf numFmtId="0" fontId="200" fillId="0" borderId="0"/>
    <xf numFmtId="0" fontId="27" fillId="0" borderId="0"/>
    <xf numFmtId="172" fontId="5" fillId="0" borderId="0"/>
    <xf numFmtId="172" fontId="5" fillId="0" borderId="0"/>
    <xf numFmtId="180"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191" fontId="51" fillId="0" borderId="0" applyNumberFormat="0" applyFill="0" applyBorder="0" applyAlignment="0" applyProtection="0"/>
    <xf numFmtId="0" fontId="200" fillId="0" borderId="0"/>
    <xf numFmtId="0" fontId="200" fillId="0" borderId="0"/>
    <xf numFmtId="0" fontId="26" fillId="0" borderId="0"/>
    <xf numFmtId="172" fontId="5" fillId="0" borderId="0"/>
    <xf numFmtId="172" fontId="5"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91" fontId="26" fillId="0" borderId="0" applyNumberFormat="0" applyFill="0" applyBorder="0" applyAlignment="0" applyProtection="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applyNumberFormat="0" applyFill="0" applyBorder="0" applyAlignment="0" applyProtection="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172" fontId="100" fillId="0" borderId="0"/>
    <xf numFmtId="191" fontId="26" fillId="0" borderId="0" applyNumberFormat="0" applyFill="0" applyBorder="0" applyAlignment="0" applyProtection="0"/>
    <xf numFmtId="0" fontId="51" fillId="0" borderId="0" applyBorder="0"/>
    <xf numFmtId="180" fontId="5" fillId="0" borderId="0"/>
    <xf numFmtId="0" fontId="51" fillId="0" borderId="0" applyBorder="0"/>
    <xf numFmtId="172" fontId="51" fillId="0" borderId="0"/>
    <xf numFmtId="0" fontId="5" fillId="0" borderId="0"/>
    <xf numFmtId="0" fontId="51" fillId="0" borderId="0" applyBorder="0"/>
    <xf numFmtId="180" fontId="5" fillId="0" borderId="0"/>
    <xf numFmtId="180" fontId="5" fillId="0" borderId="0"/>
    <xf numFmtId="0" fontId="51" fillId="0" borderId="0" applyBorder="0"/>
    <xf numFmtId="172" fontId="51" fillId="0" borderId="0"/>
    <xf numFmtId="180" fontId="5" fillId="0" borderId="0"/>
    <xf numFmtId="0" fontId="51" fillId="0" borderId="0" applyBorder="0"/>
    <xf numFmtId="172" fontId="51"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72" fontId="100" fillId="0" borderId="0"/>
    <xf numFmtId="191" fontId="51" fillId="0" borderId="0"/>
    <xf numFmtId="180" fontId="51" fillId="0" borderId="0"/>
    <xf numFmtId="180" fontId="51" fillId="0" borderId="0"/>
    <xf numFmtId="172" fontId="100"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 fillId="0" borderId="0"/>
    <xf numFmtId="180" fontId="5"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91" fontId="5" fillId="0" borderId="0"/>
    <xf numFmtId="180" fontId="51" fillId="0" borderId="0"/>
    <xf numFmtId="191" fontId="5" fillId="0" borderId="0"/>
    <xf numFmtId="172"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1" fillId="0" borderId="0"/>
    <xf numFmtId="0" fontId="51" fillId="0" borderId="0"/>
    <xf numFmtId="0" fontId="51" fillId="0" borderId="0"/>
    <xf numFmtId="0" fontId="200"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80" fontId="5" fillId="0" borderId="0"/>
    <xf numFmtId="180" fontId="5" fillId="0" borderId="0"/>
    <xf numFmtId="172" fontId="51" fillId="0" borderId="0"/>
    <xf numFmtId="180" fontId="51"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80" fontId="51" fillId="0" borderId="0"/>
    <xf numFmtId="180" fontId="51" fillId="0" borderId="0"/>
    <xf numFmtId="14" fontId="51" fillId="0" borderId="0" applyProtection="0">
      <alignment vertical="center"/>
    </xf>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5" fillId="0" borderId="0"/>
    <xf numFmtId="0" fontId="5" fillId="0" borderId="0"/>
    <xf numFmtId="0" fontId="5"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180" fontId="51" fillId="0" borderId="0"/>
    <xf numFmtId="180" fontId="51"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200" fillId="0" borderId="0"/>
    <xf numFmtId="172" fontId="5" fillId="0" borderId="0"/>
    <xf numFmtId="172" fontId="5" fillId="0" borderId="0"/>
    <xf numFmtId="172" fontId="5"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172" fontId="4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0" fontId="26" fillId="0" borderId="0"/>
    <xf numFmtId="0"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0" fontId="200" fillId="0" borderId="0"/>
    <xf numFmtId="0" fontId="200" fillId="0" borderId="0"/>
    <xf numFmtId="0" fontId="200"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72" fontId="100" fillId="0" borderId="0"/>
    <xf numFmtId="172" fontId="5" fillId="0" borderId="0"/>
    <xf numFmtId="172" fontId="5" fillId="0" borderId="0"/>
    <xf numFmtId="0" fontId="200" fillId="0" borderId="0"/>
    <xf numFmtId="172" fontId="100" fillId="0" borderId="0"/>
    <xf numFmtId="191" fontId="51" fillId="0" borderId="0"/>
    <xf numFmtId="180" fontId="51" fillId="0" borderId="0"/>
    <xf numFmtId="180" fontId="51" fillId="0" borderId="0"/>
    <xf numFmtId="172" fontId="5" fillId="0" borderId="0"/>
    <xf numFmtId="172" fontId="51" fillId="0" borderId="0"/>
    <xf numFmtId="180" fontId="51" fillId="0" borderId="0"/>
    <xf numFmtId="180" fontId="51" fillId="0" borderId="0"/>
    <xf numFmtId="172" fontId="5"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6"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 fillId="0" borderId="0"/>
    <xf numFmtId="172" fontId="51" fillId="0" borderId="0"/>
    <xf numFmtId="0" fontId="5" fillId="0" borderId="0"/>
    <xf numFmtId="180"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0" fontId="26" fillId="0" borderId="0"/>
    <xf numFmtId="0" fontId="5"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6" fillId="0" borderId="0"/>
    <xf numFmtId="180" fontId="26" fillId="0" borderId="0"/>
    <xf numFmtId="180" fontId="26" fillId="0" borderId="0"/>
    <xf numFmtId="0" fontId="26" fillId="0" borderId="0"/>
    <xf numFmtId="180" fontId="26" fillId="0" borderId="0"/>
    <xf numFmtId="180" fontId="26" fillId="0" borderId="0"/>
    <xf numFmtId="172" fontId="5"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80" fontId="26" fillId="0" borderId="0"/>
    <xf numFmtId="180" fontId="26" fillId="0" borderId="0"/>
    <xf numFmtId="172" fontId="242" fillId="0" borderId="0"/>
    <xf numFmtId="172" fontId="54" fillId="0" borderId="0"/>
    <xf numFmtId="0" fontId="54" fillId="0" borderId="0"/>
    <xf numFmtId="172" fontId="100" fillId="0" borderId="0"/>
    <xf numFmtId="172" fontId="45" fillId="0" borderId="0"/>
    <xf numFmtId="0" fontId="51"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00" fillId="0" borderId="0"/>
    <xf numFmtId="0" fontId="5" fillId="0" borderId="0"/>
    <xf numFmtId="0" fontId="5" fillId="0" borderId="0"/>
    <xf numFmtId="0" fontId="367" fillId="0" borderId="0"/>
    <xf numFmtId="0" fontId="368"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0" fontId="27" fillId="0" borderId="0"/>
    <xf numFmtId="0" fontId="26" fillId="0" borderId="0"/>
    <xf numFmtId="0" fontId="39" fillId="0" borderId="0"/>
    <xf numFmtId="0" fontId="5"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26" fillId="0" borderId="0"/>
    <xf numFmtId="172" fontId="26" fillId="0" borderId="0"/>
    <xf numFmtId="172" fontId="26" fillId="0" borderId="0"/>
    <xf numFmtId="172" fontId="26" fillId="0" borderId="0"/>
    <xf numFmtId="172" fontId="45" fillId="0" borderId="0"/>
    <xf numFmtId="172" fontId="26" fillId="0" borderId="0"/>
    <xf numFmtId="172" fontId="26" fillId="0" borderId="0"/>
    <xf numFmtId="0" fontId="54"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36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26" fillId="0" borderId="0"/>
    <xf numFmtId="0" fontId="51" fillId="0" borderId="0"/>
    <xf numFmtId="172" fontId="26" fillId="0" borderId="0"/>
    <xf numFmtId="0" fontId="51" fillId="0" borderId="0"/>
    <xf numFmtId="172" fontId="26" fillId="0" borderId="0"/>
    <xf numFmtId="0" fontId="51" fillId="0" borderId="0"/>
    <xf numFmtId="0" fontId="51" fillId="0" borderId="0"/>
    <xf numFmtId="0" fontId="51" fillId="0" borderId="0"/>
    <xf numFmtId="0" fontId="51" fillId="0" borderId="0"/>
    <xf numFmtId="0" fontId="51" fillId="0" borderId="0"/>
    <xf numFmtId="0" fontId="368" fillId="0" borderId="0"/>
    <xf numFmtId="172" fontId="54" fillId="0" borderId="0" applyNumberFormat="0" applyFill="0" applyBorder="0" applyAlignment="0" applyProtection="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26" fillId="0" borderId="0"/>
    <xf numFmtId="172" fontId="26" fillId="0" borderId="0"/>
    <xf numFmtId="0" fontId="5" fillId="0" borderId="0"/>
    <xf numFmtId="0" fontId="26" fillId="0" borderId="0"/>
    <xf numFmtId="0" fontId="26" fillId="0" borderId="0"/>
    <xf numFmtId="172" fontId="26" fillId="0" borderId="0"/>
    <xf numFmtId="0"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100" fillId="0" borderId="0"/>
    <xf numFmtId="0" fontId="200" fillId="0" borderId="0"/>
    <xf numFmtId="0" fontId="2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54" fillId="0" borderId="0"/>
    <xf numFmtId="172" fontId="100" fillId="0" borderId="0"/>
    <xf numFmtId="172" fontId="26" fillId="0" borderId="0"/>
    <xf numFmtId="180" fontId="26" fillId="0" borderId="0"/>
    <xf numFmtId="172" fontId="5" fillId="0" borderId="0"/>
    <xf numFmtId="0" fontId="54" fillId="0" borderId="0"/>
    <xf numFmtId="0" fontId="5"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5" fillId="0" borderId="0"/>
    <xf numFmtId="0" fontId="5" fillId="0" borderId="0"/>
    <xf numFmtId="0" fontId="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311" fontId="45" fillId="0" borderId="0"/>
    <xf numFmtId="172" fontId="26" fillId="0" borderId="0"/>
    <xf numFmtId="172" fontId="26" fillId="0" borderId="0"/>
    <xf numFmtId="0" fontId="51"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91" fontId="100" fillId="0" borderId="0"/>
    <xf numFmtId="172" fontId="100" fillId="0" borderId="0"/>
    <xf numFmtId="172" fontId="100" fillId="0" borderId="0"/>
    <xf numFmtId="172" fontId="100" fillId="0" borderId="0"/>
    <xf numFmtId="311" fontId="45"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26" fillId="0" borderId="0"/>
    <xf numFmtId="0" fontId="51" fillId="0" borderId="0"/>
    <xf numFmtId="0" fontId="51" fillId="0" borderId="0"/>
    <xf numFmtId="0" fontId="51" fillId="0" borderId="0"/>
    <xf numFmtId="0" fontId="26" fillId="0" borderId="0"/>
    <xf numFmtId="0" fontId="26" fillId="0" borderId="0"/>
    <xf numFmtId="0" fontId="26" fillId="0" borderId="0"/>
    <xf numFmtId="0"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0" fillId="0" borderId="0"/>
    <xf numFmtId="172" fontId="100" fillId="0" borderId="0"/>
    <xf numFmtId="172" fontId="100" fillId="0" borderId="0"/>
    <xf numFmtId="172" fontId="100" fillId="0" borderId="0"/>
    <xf numFmtId="172" fontId="100" fillId="0" borderId="0"/>
    <xf numFmtId="172" fontId="5" fillId="0" borderId="0"/>
    <xf numFmtId="172" fontId="5" fillId="0" borderId="0"/>
    <xf numFmtId="172" fontId="100" fillId="0" borderId="0"/>
    <xf numFmtId="172" fontId="26" fillId="0" borderId="0"/>
    <xf numFmtId="172" fontId="26" fillId="0" borderId="0"/>
    <xf numFmtId="172" fontId="51" fillId="0" borderId="0"/>
    <xf numFmtId="172" fontId="100" fillId="0" borderId="0"/>
    <xf numFmtId="0" fontId="26" fillId="0" borderId="0"/>
    <xf numFmtId="0" fontId="200" fillId="0" borderId="0"/>
    <xf numFmtId="172" fontId="100" fillId="0" borderId="0"/>
    <xf numFmtId="172" fontId="5"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368" fillId="0" borderId="0"/>
    <xf numFmtId="172" fontId="26" fillId="0" borderId="0"/>
    <xf numFmtId="172" fontId="26" fillId="0" borderId="0"/>
    <xf numFmtId="0" fontId="54" fillId="0" borderId="0"/>
    <xf numFmtId="0" fontId="368" fillId="0" borderId="0"/>
    <xf numFmtId="0" fontId="368" fillId="0" borderId="0"/>
    <xf numFmtId="0" fontId="368" fillId="0" borderId="0"/>
    <xf numFmtId="0" fontId="368" fillId="0" borderId="0"/>
    <xf numFmtId="0" fontId="368" fillId="0" borderId="0"/>
    <xf numFmtId="0" fontId="368"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91" fontId="33" fillId="0" borderId="0"/>
    <xf numFmtId="0" fontId="33" fillId="0" borderId="0"/>
    <xf numFmtId="0" fontId="100" fillId="0" borderId="0"/>
    <xf numFmtId="180" fontId="51" fillId="0" borderId="0"/>
    <xf numFmtId="0" fontId="33" fillId="0" borderId="0"/>
    <xf numFmtId="180" fontId="26" fillId="0" borderId="0"/>
    <xf numFmtId="180" fontId="26" fillId="0" borderId="0"/>
    <xf numFmtId="0" fontId="200" fillId="0" borderId="0"/>
    <xf numFmtId="172" fontId="100" fillId="0" borderId="0"/>
    <xf numFmtId="172" fontId="5" fillId="0" borderId="0"/>
    <xf numFmtId="172" fontId="5" fillId="0" borderId="0"/>
    <xf numFmtId="0" fontId="200" fillId="0" borderId="0"/>
    <xf numFmtId="0" fontId="200" fillId="0" borderId="0"/>
    <xf numFmtId="0" fontId="200" fillId="0" borderId="0"/>
    <xf numFmtId="0" fontId="200" fillId="0" borderId="0"/>
    <xf numFmtId="172" fontId="100" fillId="0" borderId="0"/>
    <xf numFmtId="0" fontId="26" fillId="0" borderId="0"/>
    <xf numFmtId="0" fontId="54" fillId="0" borderId="0"/>
    <xf numFmtId="0" fontId="23"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0" fontId="200" fillId="0" borderId="0"/>
    <xf numFmtId="0" fontId="200" fillId="0" borderId="0"/>
    <xf numFmtId="0" fontId="200" fillId="0" borderId="0"/>
    <xf numFmtId="0" fontId="54" fillId="0" borderId="0"/>
    <xf numFmtId="0" fontId="200" fillId="0" borderId="0"/>
    <xf numFmtId="172" fontId="26" fillId="0" borderId="0"/>
    <xf numFmtId="0" fontId="5" fillId="0" borderId="0"/>
    <xf numFmtId="0" fontId="5" fillId="0" borderId="0"/>
    <xf numFmtId="0" fontId="200" fillId="0" borderId="0"/>
    <xf numFmtId="0" fontId="5" fillId="0" borderId="0"/>
    <xf numFmtId="0" fontId="200" fillId="0" borderId="0"/>
    <xf numFmtId="0" fontId="200" fillId="0" borderId="0"/>
    <xf numFmtId="0" fontId="54" fillId="0" borderId="0"/>
    <xf numFmtId="172" fontId="26" fillId="0" borderId="0"/>
    <xf numFmtId="0" fontId="5" fillId="0" borderId="0"/>
    <xf numFmtId="0" fontId="5" fillId="0" borderId="0"/>
    <xf numFmtId="0" fontId="54" fillId="0" borderId="0"/>
    <xf numFmtId="0" fontId="5" fillId="0" borderId="0"/>
    <xf numFmtId="0" fontId="54"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0" fontId="5" fillId="0" borderId="0"/>
    <xf numFmtId="0" fontId="200" fillId="0" borderId="0"/>
    <xf numFmtId="0" fontId="5"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172" fontId="26" fillId="0" borderId="0"/>
    <xf numFmtId="0" fontId="200" fillId="0" borderId="0"/>
    <xf numFmtId="0" fontId="200"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 fillId="0" borderId="0"/>
    <xf numFmtId="0" fontId="54" fillId="0" borderId="0"/>
    <xf numFmtId="172" fontId="26" fillId="0" borderId="0"/>
    <xf numFmtId="0" fontId="54" fillId="0" borderId="0"/>
    <xf numFmtId="0" fontId="200" fillId="0" borderId="0"/>
    <xf numFmtId="172" fontId="100" fillId="0" borderId="0"/>
    <xf numFmtId="0" fontId="5" fillId="0" borderId="0"/>
    <xf numFmtId="172" fontId="26" fillId="0" borderId="0"/>
    <xf numFmtId="172" fontId="26" fillId="0" borderId="0"/>
    <xf numFmtId="172" fontId="51" fillId="0" borderId="0"/>
    <xf numFmtId="0" fontId="200" fillId="0" borderId="0"/>
    <xf numFmtId="0" fontId="26" fillId="0" borderId="0"/>
    <xf numFmtId="180" fontId="26" fillId="0" borderId="0"/>
    <xf numFmtId="180"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349" fillId="0" borderId="0"/>
    <xf numFmtId="0" fontId="26" fillId="0" borderId="0" applyNumberFormat="0" applyBorder="0" applyAlignment="0" applyProtection="0">
      <alignment vertical="top"/>
      <protection locked="0"/>
    </xf>
    <xf numFmtId="172" fontId="51" fillId="0" borderId="0"/>
    <xf numFmtId="172" fontId="51" fillId="0" borderId="0"/>
    <xf numFmtId="0" fontId="200" fillId="0" borderId="0"/>
    <xf numFmtId="0" fontId="200" fillId="0" borderId="0"/>
    <xf numFmtId="172" fontId="26" fillId="0" borderId="0"/>
    <xf numFmtId="0" fontId="200" fillId="0" borderId="0"/>
    <xf numFmtId="172" fontId="51" fillId="0" borderId="0"/>
    <xf numFmtId="172" fontId="26" fillId="0" borderId="0"/>
    <xf numFmtId="172" fontId="51"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72" fontId="26" fillId="0" borderId="0"/>
    <xf numFmtId="172" fontId="26" fillId="0" borderId="0"/>
    <xf numFmtId="172" fontId="51" fillId="0" borderId="0"/>
    <xf numFmtId="0" fontId="5" fillId="0" borderId="0"/>
    <xf numFmtId="172" fontId="100" fillId="0" borderId="0"/>
    <xf numFmtId="0" fontId="200" fillId="0" borderId="0"/>
    <xf numFmtId="172" fontId="100" fillId="0" borderId="0"/>
    <xf numFmtId="172" fontId="26" fillId="0" borderId="0"/>
    <xf numFmtId="172" fontId="26" fillId="0" borderId="0"/>
    <xf numFmtId="172" fontId="51"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0" fontId="200" fillId="0" borderId="0"/>
    <xf numFmtId="0" fontId="200" fillId="0" borderId="0"/>
    <xf numFmtId="0" fontId="200" fillId="0" borderId="0"/>
    <xf numFmtId="0" fontId="2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172" fontId="51" fillId="0" borderId="0"/>
    <xf numFmtId="0" fontId="54" fillId="0" borderId="0"/>
    <xf numFmtId="0" fontId="54" fillId="0" borderId="0"/>
    <xf numFmtId="0" fontId="54" fillId="0" borderId="0"/>
    <xf numFmtId="0" fontId="5" fillId="0" borderId="0"/>
    <xf numFmtId="172" fontId="26" fillId="0" borderId="0"/>
    <xf numFmtId="0" fontId="5" fillId="0" borderId="0"/>
    <xf numFmtId="0" fontId="5" fillId="0" borderId="0"/>
    <xf numFmtId="0" fontId="5" fillId="0" borderId="0"/>
    <xf numFmtId="172" fontId="100" fillId="0" borderId="0"/>
    <xf numFmtId="0" fontId="51" fillId="0" borderId="0"/>
    <xf numFmtId="0" fontId="51" fillId="0" borderId="0"/>
    <xf numFmtId="0" fontId="26" fillId="0" borderId="0"/>
    <xf numFmtId="0" fontId="26" fillId="0" borderId="0"/>
    <xf numFmtId="172" fontId="100" fillId="0" borderId="0"/>
    <xf numFmtId="172" fontId="26" fillId="0" borderId="0"/>
    <xf numFmtId="172" fontId="26" fillId="0" borderId="0"/>
    <xf numFmtId="172" fontId="51" fillId="0" borderId="0"/>
    <xf numFmtId="0" fontId="26" fillId="0" borderId="0"/>
    <xf numFmtId="0" fontId="26" fillId="0" borderId="0"/>
    <xf numFmtId="0" fontId="51" fillId="0" borderId="0"/>
    <xf numFmtId="0" fontId="51" fillId="0" borderId="0"/>
    <xf numFmtId="0" fontId="51" fillId="0" borderId="0"/>
    <xf numFmtId="0" fontId="51"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5" fillId="0" borderId="0"/>
    <xf numFmtId="172" fontId="5" fillId="0" borderId="0"/>
    <xf numFmtId="172" fontId="5" fillId="0" borderId="0"/>
    <xf numFmtId="172" fontId="51" fillId="0" borderId="0"/>
    <xf numFmtId="0" fontId="51" fillId="0" borderId="0"/>
    <xf numFmtId="172" fontId="51" fillId="0" borderId="0"/>
    <xf numFmtId="172" fontId="100" fillId="0" borderId="0"/>
    <xf numFmtId="172" fontId="51"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xf numFmtId="172" fontId="100" fillId="0" borderId="0"/>
    <xf numFmtId="172" fontId="51" fillId="0" borderId="0"/>
    <xf numFmtId="172" fontId="100" fillId="0" borderId="0"/>
    <xf numFmtId="172" fontId="26" fillId="0" borderId="0"/>
    <xf numFmtId="172" fontId="26" fillId="0" borderId="0"/>
    <xf numFmtId="172"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33" fillId="0" borderId="0"/>
    <xf numFmtId="172" fontId="51" fillId="0" borderId="0" applyBorder="0"/>
    <xf numFmtId="172" fontId="26" fillId="0" borderId="0"/>
    <xf numFmtId="172" fontId="26" fillId="0" borderId="0"/>
    <xf numFmtId="0" fontId="5"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26" fillId="0" borderId="0"/>
    <xf numFmtId="172" fontId="51" fillId="0" borderId="0"/>
    <xf numFmtId="172" fontId="51" fillId="0" borderId="0"/>
    <xf numFmtId="172" fontId="204" fillId="0" borderId="0"/>
    <xf numFmtId="0" fontId="369" fillId="0" borderId="0"/>
    <xf numFmtId="172" fontId="368" fillId="0" borderId="0"/>
    <xf numFmtId="0" fontId="5" fillId="0" borderId="0"/>
    <xf numFmtId="172" fontId="54" fillId="0" borderId="0" applyNumberFormat="0" applyFill="0" applyBorder="0" applyAlignment="0" applyProtection="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6" fillId="0" borderId="0"/>
    <xf numFmtId="0" fontId="200" fillId="0" borderId="0"/>
    <xf numFmtId="0" fontId="200" fillId="0" borderId="0"/>
    <xf numFmtId="0" fontId="200" fillId="0" borderId="0"/>
    <xf numFmtId="0" fontId="200" fillId="0" borderId="0"/>
    <xf numFmtId="0" fontId="26" fillId="0" borderId="0"/>
    <xf numFmtId="191" fontId="51" fillId="0" borderId="0"/>
    <xf numFmtId="180" fontId="51" fillId="0" borderId="0"/>
    <xf numFmtId="180" fontId="51" fillId="0" borderId="0"/>
    <xf numFmtId="0" fontId="26" fillId="0" borderId="0"/>
    <xf numFmtId="172" fontId="51" fillId="0" borderId="0"/>
    <xf numFmtId="180" fontId="51" fillId="0" borderId="0"/>
    <xf numFmtId="180" fontId="51" fillId="0" borderId="0"/>
    <xf numFmtId="0" fontId="26" fillId="0" borderId="0"/>
    <xf numFmtId="180" fontId="51" fillId="0" borderId="0"/>
    <xf numFmtId="180" fontId="51" fillId="0" borderId="0"/>
    <xf numFmtId="0" fontId="200" fillId="0" borderId="0"/>
    <xf numFmtId="172" fontId="100" fillId="0" borderId="0"/>
    <xf numFmtId="191" fontId="51" fillId="0" borderId="0"/>
    <xf numFmtId="180" fontId="51" fillId="0" borderId="0"/>
    <xf numFmtId="180" fontId="51" fillId="0" borderId="0"/>
    <xf numFmtId="172" fontId="26"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72" fontId="5" fillId="0" borderId="0"/>
    <xf numFmtId="172" fontId="5"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72" fontId="51" fillId="0" borderId="0"/>
    <xf numFmtId="172" fontId="51" fillId="0" borderId="0"/>
    <xf numFmtId="172" fontId="51" fillId="0" borderId="0"/>
    <xf numFmtId="180" fontId="26" fillId="0" borderId="0"/>
    <xf numFmtId="172" fontId="51" fillId="0" borderId="0"/>
    <xf numFmtId="0" fontId="26"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180" fontId="26" fillId="0" borderId="0"/>
    <xf numFmtId="180" fontId="26"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0"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179" fontId="5" fillId="0" borderId="0"/>
    <xf numFmtId="172" fontId="51" fillId="0" borderId="0"/>
    <xf numFmtId="180" fontId="51" fillId="0" borderId="0"/>
    <xf numFmtId="180" fontId="51" fillId="0" borderId="0"/>
    <xf numFmtId="172" fontId="100"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5"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80" fontId="5" fillId="0" borderId="0"/>
    <xf numFmtId="180" fontId="5" fillId="0" borderId="0"/>
    <xf numFmtId="180" fontId="5" fillId="0" borderId="0"/>
    <xf numFmtId="0" fontId="200" fillId="0" borderId="0"/>
    <xf numFmtId="0" fontId="27"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200" fillId="0" borderId="0"/>
    <xf numFmtId="0" fontId="200" fillId="0" borderId="0"/>
    <xf numFmtId="0" fontId="33"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200" fillId="0" borderId="0"/>
    <xf numFmtId="180" fontId="5" fillId="0" borderId="0"/>
    <xf numFmtId="0" fontId="5" fillId="0" borderId="0"/>
    <xf numFmtId="180" fontId="5" fillId="0" borderId="0"/>
    <xf numFmtId="0" fontId="5" fillId="0" borderId="0"/>
    <xf numFmtId="180" fontId="5" fillId="0" borderId="0"/>
    <xf numFmtId="172" fontId="100" fillId="0" borderId="0"/>
    <xf numFmtId="180" fontId="5" fillId="0" borderId="0"/>
    <xf numFmtId="0" fontId="5" fillId="0" borderId="0"/>
    <xf numFmtId="180" fontId="5" fillId="0" borderId="0"/>
    <xf numFmtId="180" fontId="51" fillId="0" borderId="0"/>
    <xf numFmtId="180" fontId="5" fillId="0" borderId="0"/>
    <xf numFmtId="0" fontId="5" fillId="0" borderId="0"/>
    <xf numFmtId="180" fontId="5" fillId="0" borderId="0"/>
    <xf numFmtId="180" fontId="5" fillId="0" borderId="0"/>
    <xf numFmtId="0" fontId="200"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5" fillId="0" borderId="0"/>
    <xf numFmtId="0" fontId="5" fillId="0" borderId="0"/>
    <xf numFmtId="172" fontId="5" fillId="0" borderId="0"/>
    <xf numFmtId="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191" fontId="51" fillId="0" borderId="0"/>
    <xf numFmtId="0" fontId="5" fillId="0" borderId="0"/>
    <xf numFmtId="0" fontId="5" fillId="0" borderId="0"/>
    <xf numFmtId="0" fontId="200" fillId="0" borderId="0"/>
    <xf numFmtId="0" fontId="5" fillId="0" borderId="0"/>
    <xf numFmtId="0" fontId="200" fillId="0" borderId="0"/>
    <xf numFmtId="0" fontId="200"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0" fontId="51" fillId="0" borderId="0"/>
    <xf numFmtId="180" fontId="5" fillId="0" borderId="0"/>
    <xf numFmtId="180" fontId="5" fillId="0" borderId="0"/>
    <xf numFmtId="180"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91" fontId="51" fillId="0" borderId="0"/>
    <xf numFmtId="180" fontId="5" fillId="0" borderId="0"/>
    <xf numFmtId="180" fontId="5" fillId="0" borderId="0"/>
    <xf numFmtId="172" fontId="51" fillId="0" borderId="0"/>
    <xf numFmtId="172" fontId="51"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179" fontId="5" fillId="0" borderId="0"/>
    <xf numFmtId="179" fontId="5"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0" fontId="51" fillId="0" borderId="0"/>
    <xf numFmtId="180" fontId="5" fillId="0" borderId="0"/>
    <xf numFmtId="180" fontId="5" fillId="0" borderId="0"/>
    <xf numFmtId="180" fontId="51" fillId="0" borderId="0"/>
    <xf numFmtId="0" fontId="51" fillId="0" borderId="0"/>
    <xf numFmtId="0" fontId="51" fillId="0" borderId="0"/>
    <xf numFmtId="0" fontId="51" fillId="0" borderId="0"/>
    <xf numFmtId="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26" fillId="0" borderId="0"/>
    <xf numFmtId="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5" fillId="0" borderId="0"/>
    <xf numFmtId="0" fontId="5" fillId="0" borderId="0"/>
    <xf numFmtId="0" fontId="5" fillId="0" borderId="0"/>
    <xf numFmtId="172" fontId="5" fillId="0" borderId="0"/>
    <xf numFmtId="172" fontId="5" fillId="0" borderId="0"/>
    <xf numFmtId="180" fontId="5" fillId="0" borderId="0"/>
    <xf numFmtId="180" fontId="5" fillId="0" borderId="0"/>
    <xf numFmtId="0" fontId="5" fillId="0" borderId="0"/>
    <xf numFmtId="0" fontId="5" fillId="0" borderId="0"/>
    <xf numFmtId="180" fontId="5" fillId="0" borderId="0"/>
    <xf numFmtId="180" fontId="51" fillId="0" borderId="0"/>
    <xf numFmtId="0" fontId="5" fillId="0" borderId="0"/>
    <xf numFmtId="180" fontId="5" fillId="0" borderId="0"/>
    <xf numFmtId="180" fontId="5" fillId="0" borderId="0"/>
    <xf numFmtId="179" fontId="5" fillId="0" borderId="0"/>
    <xf numFmtId="179" fontId="5"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9" fontId="5" fillId="0" borderId="0"/>
    <xf numFmtId="180" fontId="5" fillId="0" borderId="0"/>
    <xf numFmtId="180" fontId="5" fillId="0" borderId="0"/>
    <xf numFmtId="180" fontId="51" fillId="0" borderId="0"/>
    <xf numFmtId="180" fontId="5" fillId="0" borderId="0"/>
    <xf numFmtId="180" fontId="5" fillId="0" borderId="0"/>
    <xf numFmtId="180" fontId="5" fillId="0" borderId="0"/>
    <xf numFmtId="179" fontId="3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45"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91" fontId="5" fillId="0" borderId="0"/>
    <xf numFmtId="172" fontId="26" fillId="0" borderId="0"/>
    <xf numFmtId="172" fontId="26"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72" fontId="26" fillId="0" borderId="0"/>
    <xf numFmtId="172" fontId="26" fillId="0" borderId="0"/>
    <xf numFmtId="180" fontId="5" fillId="0" borderId="0"/>
    <xf numFmtId="0" fontId="5" fillId="0" borderId="0"/>
    <xf numFmtId="172" fontId="26" fillId="0" borderId="0"/>
    <xf numFmtId="172" fontId="26" fillId="0" borderId="0"/>
    <xf numFmtId="180" fontId="5" fillId="0" borderId="0"/>
    <xf numFmtId="180" fontId="5" fillId="0" borderId="0"/>
    <xf numFmtId="172" fontId="26" fillId="0" borderId="0"/>
    <xf numFmtId="180" fontId="5" fillId="0" borderId="0"/>
    <xf numFmtId="180" fontId="5" fillId="0" borderId="0"/>
    <xf numFmtId="180" fontId="344" fillId="0" borderId="0"/>
    <xf numFmtId="172" fontId="26" fillId="0" borderId="0"/>
    <xf numFmtId="180" fontId="5" fillId="0" borderId="0"/>
    <xf numFmtId="180" fontId="5" fillId="0" borderId="0"/>
    <xf numFmtId="0" fontId="27" fillId="0" borderId="0"/>
    <xf numFmtId="172" fontId="26" fillId="0" borderId="0"/>
    <xf numFmtId="180" fontId="5" fillId="0" borderId="0"/>
    <xf numFmtId="180" fontId="5" fillId="0" borderId="0"/>
    <xf numFmtId="172" fontId="26" fillId="0" borderId="0"/>
    <xf numFmtId="172" fontId="26" fillId="0" borderId="0"/>
    <xf numFmtId="180" fontId="5" fillId="0" borderId="0"/>
    <xf numFmtId="180" fontId="51" fillId="0" borderId="0"/>
    <xf numFmtId="172" fontId="26" fillId="0" borderId="0"/>
    <xf numFmtId="172" fontId="26" fillId="0" borderId="0"/>
    <xf numFmtId="172" fontId="26" fillId="0" borderId="0"/>
    <xf numFmtId="172" fontId="26" fillId="0" borderId="0"/>
    <xf numFmtId="172" fontId="26"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1" fillId="0" borderId="0"/>
    <xf numFmtId="191" fontId="5"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0" fontId="344" fillId="0" borderId="0"/>
    <xf numFmtId="180" fontId="5" fillId="0" borderId="0"/>
    <xf numFmtId="180" fontId="5" fillId="0" borderId="0"/>
    <xf numFmtId="180" fontId="344" fillId="0" borderId="0"/>
    <xf numFmtId="180" fontId="5" fillId="0" borderId="0"/>
    <xf numFmtId="180" fontId="5" fillId="0" borderId="0"/>
    <xf numFmtId="180" fontId="26"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4" fillId="0" borderId="0"/>
    <xf numFmtId="0" fontId="200" fillId="0" borderId="0"/>
    <xf numFmtId="172" fontId="100"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26" fillId="0" borderId="0"/>
    <xf numFmtId="172" fontId="26" fillId="0" borderId="0"/>
    <xf numFmtId="172" fontId="100" fillId="0" borderId="0"/>
    <xf numFmtId="172" fontId="26"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100" fillId="0" borderId="0"/>
    <xf numFmtId="172" fontId="5" fillId="0" borderId="0"/>
    <xf numFmtId="172" fontId="5" fillId="0" borderId="0"/>
    <xf numFmtId="0" fontId="200" fillId="0" borderId="0"/>
    <xf numFmtId="172" fontId="26" fillId="0" borderId="0"/>
    <xf numFmtId="0" fontId="54" fillId="0" borderId="0"/>
    <xf numFmtId="0" fontId="27" fillId="0" borderId="0"/>
    <xf numFmtId="172" fontId="54" fillId="0" borderId="0" applyNumberFormat="0" applyFill="0" applyBorder="0" applyAlignment="0" applyProtection="0"/>
    <xf numFmtId="0" fontId="26" fillId="0" borderId="0"/>
    <xf numFmtId="289" fontId="43" fillId="0" borderId="0" applyFill="0"/>
    <xf numFmtId="172" fontId="54" fillId="0" borderId="0" applyNumberFormat="0" applyFill="0" applyBorder="0" applyAlignment="0" applyProtection="0"/>
    <xf numFmtId="172" fontId="5" fillId="0" borderId="0"/>
    <xf numFmtId="311" fontId="45" fillId="0" borderId="0"/>
    <xf numFmtId="0" fontId="5" fillId="0" borderId="0"/>
    <xf numFmtId="0" fontId="54" fillId="0" borderId="0"/>
    <xf numFmtId="0" fontId="200" fillId="0" borderId="0"/>
    <xf numFmtId="172" fontId="26" fillId="0" borderId="0"/>
    <xf numFmtId="172" fontId="26" fillId="0" borderId="0"/>
    <xf numFmtId="172" fontId="100"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172" fontId="26" fillId="0" borderId="0"/>
    <xf numFmtId="0" fontId="54" fillId="0" borderId="0"/>
    <xf numFmtId="172" fontId="100" fillId="0" borderId="0"/>
    <xf numFmtId="172" fontId="5" fillId="0" borderId="0"/>
    <xf numFmtId="180" fontId="51" fillId="0" borderId="0"/>
    <xf numFmtId="0" fontId="54" fillId="0" borderId="0"/>
    <xf numFmtId="172" fontId="26" fillId="0" borderId="0"/>
    <xf numFmtId="0" fontId="54" fillId="0" borderId="0"/>
    <xf numFmtId="172" fontId="100" fillId="0" borderId="0"/>
    <xf numFmtId="289" fontId="43" fillId="0" borderId="0" applyFill="0"/>
    <xf numFmtId="172" fontId="100" fillId="0" borderId="0"/>
    <xf numFmtId="289" fontId="43" fillId="0" borderId="0" applyFill="0"/>
    <xf numFmtId="172" fontId="100" fillId="0" borderId="0"/>
    <xf numFmtId="172" fontId="100" fillId="0" borderId="0"/>
    <xf numFmtId="172" fontId="100" fillId="0" borderId="0"/>
    <xf numFmtId="172" fontId="10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4" fillId="0" borderId="0"/>
    <xf numFmtId="172" fontId="54" fillId="0" borderId="0" applyNumberFormat="0" applyFill="0" applyBorder="0" applyAlignment="0" applyProtection="0"/>
    <xf numFmtId="172" fontId="51" fillId="0" borderId="0"/>
    <xf numFmtId="172" fontId="100" fillId="0" borderId="0"/>
    <xf numFmtId="172" fontId="100" fillId="0" borderId="0"/>
    <xf numFmtId="0" fontId="51" fillId="0" borderId="0"/>
    <xf numFmtId="0" fontId="51" fillId="0" borderId="0" applyNumberFormat="0" applyFill="0" applyBorder="0" applyAlignment="0" applyProtection="0"/>
    <xf numFmtId="172"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94"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0" fontId="5" fillId="0" borderId="0"/>
    <xf numFmtId="0" fontId="5" fillId="0" borderId="0"/>
    <xf numFmtId="0" fontId="39" fillId="0" borderId="0"/>
    <xf numFmtId="191" fontId="5" fillId="0" borderId="0"/>
    <xf numFmtId="19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0" fontId="11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91" fontId="5" fillId="0" borderId="0"/>
    <xf numFmtId="0" fontId="5" fillId="0" borderId="0"/>
    <xf numFmtId="311" fontId="45" fillId="0" borderId="0"/>
    <xf numFmtId="0" fontId="200" fillId="0" borderId="0"/>
    <xf numFmtId="191" fontId="51" fillId="0" borderId="0"/>
    <xf numFmtId="172" fontId="26" fillId="0" borderId="0"/>
    <xf numFmtId="0" fontId="51" fillId="0" borderId="0"/>
    <xf numFmtId="311" fontId="45" fillId="0" borderId="0"/>
    <xf numFmtId="0" fontId="200" fillId="0" borderId="0"/>
    <xf numFmtId="191" fontId="51"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4" fillId="0" borderId="0" applyNumberFormat="0" applyFill="0" applyBorder="0" applyAlignment="0" applyProtection="0"/>
    <xf numFmtId="172" fontId="5" fillId="0" borderId="0"/>
    <xf numFmtId="0" fontId="200" fillId="0" borderId="0"/>
    <xf numFmtId="0" fontId="26" fillId="0" borderId="0"/>
    <xf numFmtId="172" fontId="100" fillId="0" borderId="0"/>
    <xf numFmtId="172" fontId="26" fillId="0" borderId="0"/>
    <xf numFmtId="311" fontId="45" fillId="0" borderId="0"/>
    <xf numFmtId="172" fontId="26" fillId="0" borderId="0"/>
    <xf numFmtId="172" fontId="26" fillId="0" borderId="0"/>
    <xf numFmtId="172" fontId="26" fillId="0" borderId="0"/>
    <xf numFmtId="0" fontId="200" fillId="0" borderId="0"/>
    <xf numFmtId="172" fontId="100" fillId="0" borderId="0"/>
    <xf numFmtId="180" fontId="5" fillId="0" borderId="0"/>
    <xf numFmtId="172" fontId="33" fillId="0" borderId="0"/>
    <xf numFmtId="0" fontId="26" fillId="0" borderId="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6"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72" fontId="51" fillId="0" borderId="0"/>
    <xf numFmtId="0" fontId="26" fillId="0" borderId="0"/>
    <xf numFmtId="0" fontId="27"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100"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72" fontId="100" fillId="0" borderId="0"/>
    <xf numFmtId="172" fontId="100" fillId="0" borderId="0"/>
    <xf numFmtId="180" fontId="5" fillId="0" borderId="0"/>
    <xf numFmtId="172" fontId="100" fillId="0" borderId="0"/>
    <xf numFmtId="180" fontId="5" fillId="0" borderId="0"/>
    <xf numFmtId="180" fontId="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0" fontId="51" fillId="0" borderId="0"/>
    <xf numFmtId="172" fontId="51" fillId="0" borderId="0"/>
    <xf numFmtId="172" fontId="51"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0" fontId="51" fillId="0" borderId="0"/>
    <xf numFmtId="172" fontId="51" fillId="0" borderId="0"/>
    <xf numFmtId="180" fontId="5" fillId="0" borderId="0"/>
    <xf numFmtId="180"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80" fontId="5" fillId="0" borderId="0"/>
    <xf numFmtId="180" fontId="5" fillId="0" borderId="0"/>
    <xf numFmtId="180" fontId="5" fillId="0" borderId="0"/>
    <xf numFmtId="180" fontId="51" fillId="0" borderId="0"/>
    <xf numFmtId="0" fontId="200" fillId="0" borderId="0"/>
    <xf numFmtId="0" fontId="200" fillId="0" borderId="0"/>
    <xf numFmtId="0" fontId="200" fillId="0" borderId="0"/>
    <xf numFmtId="191"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200" fillId="0" borderId="0"/>
    <xf numFmtId="0" fontId="5"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00" fillId="0" borderId="0"/>
    <xf numFmtId="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0" fontId="51" fillId="0" borderId="0" applyBorder="0"/>
    <xf numFmtId="0" fontId="368" fillId="0" borderId="0"/>
    <xf numFmtId="172" fontId="100"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5" fillId="0" borderId="0"/>
    <xf numFmtId="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0" fontId="27" fillId="0" borderId="0"/>
    <xf numFmtId="180" fontId="5" fillId="0" borderId="0"/>
    <xf numFmtId="180" fontId="5" fillId="0" borderId="0"/>
    <xf numFmtId="172" fontId="100"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72" fontId="51"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51" fillId="0" borderId="0"/>
    <xf numFmtId="172" fontId="51" fillId="0" borderId="0"/>
    <xf numFmtId="180" fontId="5" fillId="0" borderId="0"/>
    <xf numFmtId="180" fontId="5" fillId="0" borderId="0"/>
    <xf numFmtId="180" fontId="5" fillId="0" borderId="0"/>
    <xf numFmtId="180" fontId="344" fillId="0" borderId="0"/>
    <xf numFmtId="0" fontId="26" fillId="0" borderId="0"/>
    <xf numFmtId="191" fontId="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0" fontId="344" fillId="0" borderId="0"/>
    <xf numFmtId="180" fontId="5" fillId="0" borderId="0"/>
    <xf numFmtId="180" fontId="5" fillId="0" borderId="0"/>
    <xf numFmtId="180" fontId="5" fillId="0" borderId="0"/>
    <xf numFmtId="172" fontId="344"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0" fontId="5" fillId="0" borderId="0"/>
    <xf numFmtId="172" fontId="51"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344" fillId="0" borderId="0"/>
    <xf numFmtId="172" fontId="51" fillId="0" borderId="0"/>
    <xf numFmtId="172" fontId="51" fillId="0" borderId="0"/>
    <xf numFmtId="180" fontId="5" fillId="0" borderId="0"/>
    <xf numFmtId="312" fontId="26" fillId="0" borderId="0"/>
    <xf numFmtId="172" fontId="51" fillId="0" borderId="0"/>
    <xf numFmtId="0" fontId="26" fillId="0" borderId="0"/>
    <xf numFmtId="172" fontId="51" fillId="0" borderId="0"/>
    <xf numFmtId="0" fontId="26" fillId="0" borderId="0"/>
    <xf numFmtId="172" fontId="51" fillId="0" borderId="0"/>
    <xf numFmtId="0" fontId="26" fillId="0" borderId="0"/>
    <xf numFmtId="172" fontId="51" fillId="0" borderId="0"/>
    <xf numFmtId="172" fontId="51" fillId="0" borderId="0"/>
    <xf numFmtId="172" fontId="51" fillId="0" borderId="0"/>
    <xf numFmtId="0" fontId="26" fillId="0" borderId="0"/>
    <xf numFmtId="172" fontId="51" fillId="0" borderId="0"/>
    <xf numFmtId="172" fontId="51" fillId="0" borderId="0"/>
    <xf numFmtId="0" fontId="26" fillId="0" borderId="0"/>
    <xf numFmtId="191"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7"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26" fillId="0" borderId="0">
      <alignment vertical="top"/>
    </xf>
    <xf numFmtId="172" fontId="100" fillId="0" borderId="0"/>
    <xf numFmtId="172" fontId="100" fillId="0" borderId="0"/>
    <xf numFmtId="180" fontId="5" fillId="0" borderId="0"/>
    <xf numFmtId="0" fontId="200" fillId="0" borderId="0"/>
    <xf numFmtId="0" fontId="5" fillId="0" borderId="0"/>
    <xf numFmtId="172" fontId="100" fillId="0" borderId="0"/>
    <xf numFmtId="172" fontId="100" fillId="0" borderId="0"/>
    <xf numFmtId="180" fontId="5" fillId="0" borderId="0"/>
    <xf numFmtId="0" fontId="200" fillId="0" borderId="0"/>
    <xf numFmtId="172" fontId="100" fillId="0" borderId="0"/>
    <xf numFmtId="172" fontId="45" fillId="0" borderId="0"/>
    <xf numFmtId="180" fontId="51"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91" fontId="5"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172" fontId="100"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xf numFmtId="172" fontId="100"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100" fillId="0" borderId="0"/>
    <xf numFmtId="0" fontId="200" fillId="0" borderId="0"/>
    <xf numFmtId="172" fontId="100" fillId="0" borderId="0"/>
    <xf numFmtId="172" fontId="92" fillId="0" borderId="0"/>
    <xf numFmtId="0" fontId="200" fillId="0" borderId="0"/>
    <xf numFmtId="172" fontId="100" fillId="0" borderId="0"/>
    <xf numFmtId="0" fontId="54" fillId="0" borderId="0"/>
    <xf numFmtId="172" fontId="100" fillId="0" borderId="0"/>
    <xf numFmtId="172" fontId="92" fillId="0" borderId="0"/>
    <xf numFmtId="172" fontId="51" fillId="0" borderId="0"/>
    <xf numFmtId="172" fontId="100" fillId="0" borderId="0"/>
    <xf numFmtId="0" fontId="367" fillId="0" borderId="0"/>
    <xf numFmtId="172" fontId="100" fillId="0" borderId="0"/>
    <xf numFmtId="172" fontId="100" fillId="0" borderId="0"/>
    <xf numFmtId="172" fontId="100" fillId="0" borderId="0"/>
    <xf numFmtId="172" fontId="100" fillId="0" borderId="0"/>
    <xf numFmtId="172" fontId="100" fillId="0" borderId="0"/>
    <xf numFmtId="172" fontId="54" fillId="0" borderId="0"/>
    <xf numFmtId="172" fontId="54" fillId="0" borderId="0" applyNumberFormat="0" applyFill="0" applyBorder="0" applyAlignment="0" applyProtection="0"/>
    <xf numFmtId="172" fontId="54" fillId="0" borderId="0"/>
    <xf numFmtId="172" fontId="54" fillId="0" borderId="0" applyNumberFormat="0" applyFill="0" applyBorder="0" applyAlignment="0" applyProtection="0"/>
    <xf numFmtId="0" fontId="54" fillId="0" borderId="0"/>
    <xf numFmtId="172" fontId="26" fillId="0" borderId="0"/>
    <xf numFmtId="172" fontId="26" fillId="0" borderId="0"/>
    <xf numFmtId="0" fontId="200" fillId="0" borderId="0"/>
    <xf numFmtId="172" fontId="26"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26" fillId="0" borderId="0"/>
    <xf numFmtId="172" fontId="26" fillId="0" borderId="0"/>
    <xf numFmtId="0" fontId="200"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172" fontId="100" fillId="0" borderId="0"/>
    <xf numFmtId="0" fontId="5" fillId="0" borderId="0"/>
    <xf numFmtId="0" fontId="5" fillId="0" borderId="0"/>
    <xf numFmtId="0" fontId="5" fillId="0" borderId="0"/>
    <xf numFmtId="172" fontId="26" fillId="0" borderId="0"/>
    <xf numFmtId="0" fontId="5" fillId="0" borderId="0"/>
    <xf numFmtId="0" fontId="5" fillId="0" borderId="0"/>
    <xf numFmtId="0" fontId="2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26" fillId="0" borderId="0"/>
    <xf numFmtId="172" fontId="26" fillId="0" borderId="0"/>
    <xf numFmtId="172" fontId="26" fillId="0" borderId="0"/>
    <xf numFmtId="172" fontId="100" fillId="0" borderId="0"/>
    <xf numFmtId="0" fontId="54" fillId="0" borderId="0"/>
    <xf numFmtId="0" fontId="2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13"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172" fontId="54" fillId="0" borderId="0"/>
    <xf numFmtId="0" fontId="5" fillId="0" borderId="0"/>
    <xf numFmtId="172" fontId="100" fillId="0" borderId="0"/>
    <xf numFmtId="172" fontId="45" fillId="0" borderId="0"/>
    <xf numFmtId="172" fontId="45" fillId="0" borderId="0"/>
    <xf numFmtId="172" fontId="51" fillId="0" borderId="0" applyBorder="0"/>
    <xf numFmtId="172" fontId="51" fillId="0" borderId="0" applyBorder="0"/>
    <xf numFmtId="172" fontId="370" fillId="0" borderId="0"/>
    <xf numFmtId="172" fontId="51" fillId="0" borderId="0"/>
    <xf numFmtId="172" fontId="51" fillId="0" borderId="0"/>
    <xf numFmtId="172" fontId="26" fillId="0" borderId="0"/>
    <xf numFmtId="172" fontId="92" fillId="0" borderId="0"/>
    <xf numFmtId="0" fontId="39" fillId="0" borderId="0"/>
    <xf numFmtId="0" fontId="5" fillId="0" borderId="0"/>
    <xf numFmtId="0" fontId="5" fillId="0" borderId="0"/>
    <xf numFmtId="0" fontId="5" fillId="0" borderId="0"/>
    <xf numFmtId="191" fontId="26"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51" fillId="0" borderId="0" applyNumberFormat="0" applyFill="0" applyBorder="0" applyAlignment="0" applyProtection="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1"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0"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44"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26" fillId="0" borderId="0"/>
    <xf numFmtId="0" fontId="5" fillId="0" borderId="0"/>
    <xf numFmtId="172" fontId="26" fillId="0" borderId="0"/>
    <xf numFmtId="0" fontId="5" fillId="0" borderId="0"/>
    <xf numFmtId="0" fontId="5" fillId="0" borderId="0"/>
    <xf numFmtId="172" fontId="26" fillId="0" borderId="0"/>
    <xf numFmtId="172" fontId="26" fillId="0" borderId="0"/>
    <xf numFmtId="172" fontId="26"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0" fillId="0" borderId="0"/>
    <xf numFmtId="0" fontId="26" fillId="0" borderId="0"/>
    <xf numFmtId="172" fontId="100" fillId="0" borderId="0"/>
    <xf numFmtId="0" fontId="5" fillId="0" borderId="0"/>
    <xf numFmtId="0" fontId="5" fillId="0" borderId="0"/>
    <xf numFmtId="0" fontId="5" fillId="0" borderId="0"/>
    <xf numFmtId="172" fontId="45" fillId="0" borderId="0"/>
    <xf numFmtId="0" fontId="5" fillId="0" borderId="0"/>
    <xf numFmtId="0" fontId="5" fillId="0" borderId="0"/>
    <xf numFmtId="172" fontId="92"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200"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0" fontId="5" fillId="0" borderId="0"/>
    <xf numFmtId="0" fontId="5" fillId="0" borderId="0"/>
    <xf numFmtId="0" fontId="92" fillId="0" borderId="0"/>
    <xf numFmtId="191" fontId="5" fillId="0" borderId="0"/>
    <xf numFmtId="191" fontId="5" fillId="0" borderId="0"/>
    <xf numFmtId="172" fontId="4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0" fontId="26"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91" fontId="5"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0"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72" fontId="45" fillId="0" borderId="0"/>
    <xf numFmtId="0" fontId="200" fillId="0" borderId="0"/>
    <xf numFmtId="14" fontId="26" fillId="0" borderId="0" applyProtection="0">
      <alignment vertical="center"/>
    </xf>
    <xf numFmtId="0" fontId="200" fillId="0" borderId="0"/>
    <xf numFmtId="14" fontId="26" fillId="0" borderId="0" applyProtection="0">
      <alignment vertical="center"/>
    </xf>
    <xf numFmtId="0" fontId="200" fillId="0" borderId="0"/>
    <xf numFmtId="0" fontId="5" fillId="0" borderId="0"/>
    <xf numFmtId="14" fontId="26" fillId="0" borderId="0" applyProtection="0">
      <alignment vertical="center"/>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91" fontId="5" fillId="0" borderId="0"/>
    <xf numFmtId="172" fontId="100" fillId="0" borderId="0"/>
    <xf numFmtId="172" fontId="100" fillId="0" borderId="0"/>
    <xf numFmtId="172" fontId="100" fillId="0" borderId="0"/>
    <xf numFmtId="180" fontId="5" fillId="0" borderId="0"/>
    <xf numFmtId="0" fontId="5" fillId="0" borderId="0"/>
    <xf numFmtId="172" fontId="100" fillId="0" borderId="0"/>
    <xf numFmtId="172" fontId="100" fillId="0" borderId="0"/>
    <xf numFmtId="172" fontId="100" fillId="0" borderId="0"/>
    <xf numFmtId="180" fontId="5" fillId="0" borderId="0"/>
    <xf numFmtId="0" fontId="51" fillId="0" borderId="0" applyBorder="0"/>
    <xf numFmtId="172" fontId="100" fillId="0" borderId="0"/>
    <xf numFmtId="172" fontId="45" fillId="0" borderId="0"/>
    <xf numFmtId="180" fontId="51" fillId="0" borderId="0"/>
    <xf numFmtId="0" fontId="5" fillId="0" borderId="0"/>
    <xf numFmtId="180" fontId="5" fillId="0" borderId="0"/>
    <xf numFmtId="180"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45" fillId="0" borderId="0"/>
    <xf numFmtId="180" fontId="5" fillId="0" borderId="0"/>
    <xf numFmtId="180" fontId="5" fillId="0" borderId="0"/>
    <xf numFmtId="0" fontId="5"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1" fillId="0" borderId="0"/>
    <xf numFmtId="191"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 fillId="0" borderId="0"/>
    <xf numFmtId="172" fontId="26" fillId="0" borderId="0"/>
    <xf numFmtId="172" fontId="26" fillId="0" borderId="0"/>
    <xf numFmtId="172" fontId="26" fillId="0" borderId="0"/>
    <xf numFmtId="172" fontId="26" fillId="0" borderId="0"/>
    <xf numFmtId="172" fontId="45" fillId="0" borderId="0"/>
    <xf numFmtId="0" fontId="5" fillId="0" borderId="0"/>
    <xf numFmtId="172" fontId="26" fillId="0" borderId="0"/>
    <xf numFmtId="172" fontId="26" fillId="0" borderId="0"/>
    <xf numFmtId="172" fontId="26" fillId="0" borderId="0"/>
    <xf numFmtId="172" fontId="26" fillId="0" borderId="0"/>
    <xf numFmtId="0" fontId="51" fillId="0" borderId="0" applyBorder="0"/>
    <xf numFmtId="172" fontId="26" fillId="0" borderId="0"/>
    <xf numFmtId="180" fontId="5" fillId="0" borderId="0"/>
    <xf numFmtId="180" fontId="51" fillId="0" borderId="0"/>
    <xf numFmtId="191" fontId="5" fillId="0" borderId="0"/>
    <xf numFmtId="172" fontId="26" fillId="0" borderId="0"/>
    <xf numFmtId="0" fontId="27" fillId="0" borderId="0"/>
    <xf numFmtId="0" fontId="27"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23" fillId="0" borderId="0"/>
    <xf numFmtId="172" fontId="4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alignment vertical="top"/>
    </xf>
    <xf numFmtId="172" fontId="51" fillId="0" borderId="0"/>
    <xf numFmtId="172" fontId="51" fillId="0" borderId="0">
      <alignment vertical="top"/>
    </xf>
    <xf numFmtId="172" fontId="51" fillId="0" borderId="0">
      <alignment vertical="top"/>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0" fontId="200" fillId="0" borderId="0"/>
    <xf numFmtId="172" fontId="26" fillId="0" borderId="0"/>
    <xf numFmtId="0" fontId="200" fillId="0" borderId="0"/>
    <xf numFmtId="172" fontId="26" fillId="0" borderId="0"/>
    <xf numFmtId="172" fontId="26" fillId="0" borderId="0"/>
    <xf numFmtId="0" fontId="200" fillId="0" borderId="0"/>
    <xf numFmtId="0" fontId="200" fillId="0" borderId="0"/>
    <xf numFmtId="172" fontId="26"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26" fillId="0" borderId="0"/>
    <xf numFmtId="172" fontId="26" fillId="0" borderId="0"/>
    <xf numFmtId="0" fontId="367" fillId="0" borderId="0"/>
    <xf numFmtId="172" fontId="26" fillId="0" borderId="0"/>
    <xf numFmtId="172" fontId="5"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 fillId="0" borderId="0"/>
    <xf numFmtId="172" fontId="5"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0" fontId="371" fillId="0" borderId="0"/>
    <xf numFmtId="0" fontId="27" fillId="0" borderId="0"/>
    <xf numFmtId="172" fontId="26" fillId="0" borderId="0"/>
    <xf numFmtId="172" fontId="51" fillId="0" borderId="0"/>
    <xf numFmtId="172" fontId="51" fillId="0" borderId="0"/>
    <xf numFmtId="172" fontId="51" fillId="0" borderId="0"/>
    <xf numFmtId="172" fontId="51" fillId="0" borderId="0"/>
    <xf numFmtId="172" fontId="5" fillId="0" borderId="0"/>
    <xf numFmtId="172" fontId="5" fillId="0" borderId="0"/>
    <xf numFmtId="172" fontId="51"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 fillId="0" borderId="0"/>
    <xf numFmtId="172" fontId="51" fillId="0" borderId="0"/>
    <xf numFmtId="172" fontId="5" fillId="0" borderId="0"/>
    <xf numFmtId="172" fontId="5" fillId="0" borderId="0"/>
    <xf numFmtId="172" fontId="51" fillId="0" borderId="0"/>
    <xf numFmtId="172" fontId="5"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0" fontId="27" fillId="0" borderId="0"/>
    <xf numFmtId="172" fontId="51" fillId="0" borderId="0"/>
    <xf numFmtId="172"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5" fillId="0" borderId="0"/>
    <xf numFmtId="0" fontId="26" fillId="0" borderId="0" applyNumberFormat="0" applyFill="0" applyBorder="0" applyAlignment="0" applyProtection="0"/>
    <xf numFmtId="0" fontId="27" fillId="0" borderId="0"/>
    <xf numFmtId="172" fontId="100" fillId="0" borderId="0"/>
    <xf numFmtId="172" fontId="100" fillId="0" borderId="0"/>
    <xf numFmtId="172" fontId="100" fillId="0" borderId="0"/>
    <xf numFmtId="172" fontId="100" fillId="0" borderId="0"/>
    <xf numFmtId="0" fontId="54" fillId="0" borderId="0"/>
    <xf numFmtId="0" fontId="200" fillId="0" borderId="0"/>
    <xf numFmtId="0" fontId="200" fillId="0" borderId="0"/>
    <xf numFmtId="0" fontId="200" fillId="0" borderId="0"/>
    <xf numFmtId="0" fontId="200" fillId="0" borderId="0"/>
    <xf numFmtId="0" fontId="54"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54" fillId="0" borderId="0"/>
    <xf numFmtId="191"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370" fillId="0" borderId="0"/>
    <xf numFmtId="0" fontId="5" fillId="0" borderId="0"/>
    <xf numFmtId="0" fontId="5" fillId="0" borderId="0"/>
    <xf numFmtId="0" fontId="5" fillId="0" borderId="0"/>
    <xf numFmtId="172" fontId="54" fillId="0" borderId="0"/>
    <xf numFmtId="0" fontId="5" fillId="0" borderId="0"/>
    <xf numFmtId="172" fontId="370" fillId="0" borderId="0"/>
    <xf numFmtId="172" fontId="100" fillId="0" borderId="0"/>
    <xf numFmtId="172" fontId="5" fillId="0" borderId="0"/>
    <xf numFmtId="172" fontId="5" fillId="0" borderId="0"/>
    <xf numFmtId="172" fontId="5" fillId="0" borderId="0"/>
    <xf numFmtId="172" fontId="26" fillId="0" borderId="0"/>
    <xf numFmtId="172" fontId="26" fillId="0" borderId="0"/>
    <xf numFmtId="172" fontId="51" fillId="0" borderId="0" applyBorder="0"/>
    <xf numFmtId="172" fontId="92" fillId="0" borderId="0"/>
    <xf numFmtId="172" fontId="54" fillId="0" borderId="0"/>
    <xf numFmtId="172" fontId="92" fillId="0" borderId="0"/>
    <xf numFmtId="0" fontId="372" fillId="0" borderId="0"/>
    <xf numFmtId="0" fontId="39" fillId="0" borderId="0"/>
    <xf numFmtId="0" fontId="200" fillId="0" borderId="0"/>
    <xf numFmtId="0" fontId="5"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6" fillId="0" borderId="0" applyNumberFormat="0" applyFill="0" applyBorder="0" applyAlignment="0" applyProtection="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4"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180" fontId="5" fillId="0" borderId="0"/>
    <xf numFmtId="0" fontId="5" fillId="0" borderId="0"/>
    <xf numFmtId="0" fontId="5" fillId="0" borderId="0"/>
    <xf numFmtId="0" fontId="51" fillId="0" borderId="0"/>
    <xf numFmtId="180" fontId="5" fillId="0" borderId="0"/>
    <xf numFmtId="0" fontId="5" fillId="0" borderId="0"/>
    <xf numFmtId="180" fontId="5" fillId="0" borderId="0"/>
    <xf numFmtId="0" fontId="5" fillId="0" borderId="0"/>
    <xf numFmtId="180" fontId="344" fillId="0" borderId="0"/>
    <xf numFmtId="180" fontId="5" fillId="0" borderId="0"/>
    <xf numFmtId="180" fontId="5" fillId="0" borderId="0"/>
    <xf numFmtId="180" fontId="5" fillId="0" borderId="0"/>
    <xf numFmtId="0" fontId="200" fillId="0" borderId="0"/>
    <xf numFmtId="0" fontId="26" fillId="0" borderId="0"/>
    <xf numFmtId="172" fontId="5" fillId="0" borderId="0"/>
    <xf numFmtId="0" fontId="5" fillId="0" borderId="0"/>
    <xf numFmtId="0" fontId="5" fillId="0" borderId="0"/>
    <xf numFmtId="0" fontId="5" fillId="0" borderId="0"/>
    <xf numFmtId="172"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5" fillId="0" borderId="0"/>
    <xf numFmtId="0" fontId="5" fillId="0" borderId="0"/>
    <xf numFmtId="172" fontId="5" fillId="0" borderId="0"/>
    <xf numFmtId="172" fontId="5" fillId="0" borderId="0"/>
    <xf numFmtId="0" fontId="200" fillId="0" borderId="0"/>
    <xf numFmtId="172" fontId="100"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0" fontId="200" fillId="0" borderId="0"/>
    <xf numFmtId="180" fontId="5" fillId="0" borderId="0"/>
    <xf numFmtId="0" fontId="5" fillId="0" borderId="0"/>
    <xf numFmtId="0" fontId="5" fillId="0" borderId="0"/>
    <xf numFmtId="0" fontId="5" fillId="0" borderId="0"/>
    <xf numFmtId="180" fontId="5" fillId="0" borderId="0"/>
    <xf numFmtId="0" fontId="5" fillId="0" borderId="0"/>
    <xf numFmtId="180" fontId="51" fillId="0" borderId="0"/>
    <xf numFmtId="0" fontId="200" fillId="0" borderId="0"/>
    <xf numFmtId="0" fontId="5" fillId="0" borderId="0"/>
    <xf numFmtId="0" fontId="5" fillId="0" borderId="0"/>
    <xf numFmtId="0" fontId="5" fillId="0" borderId="0"/>
    <xf numFmtId="0" fontId="200" fillId="0" borderId="0"/>
    <xf numFmtId="0" fontId="27" fillId="0" borderId="0"/>
    <xf numFmtId="0" fontId="92"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72" fontId="26" fillId="0" borderId="0"/>
    <xf numFmtId="172" fontId="26" fillId="0" borderId="0"/>
    <xf numFmtId="172" fontId="26" fillId="0" borderId="0"/>
    <xf numFmtId="0" fontId="200" fillId="0" borderId="0"/>
    <xf numFmtId="172" fontId="26" fillId="0" borderId="0"/>
    <xf numFmtId="180" fontId="5" fillId="0" borderId="0"/>
    <xf numFmtId="180" fontId="51" fillId="0" borderId="0"/>
    <xf numFmtId="0" fontId="200" fillId="0" borderId="0"/>
    <xf numFmtId="172" fontId="26" fillId="0" borderId="0"/>
    <xf numFmtId="0" fontId="200" fillId="0" borderId="0"/>
    <xf numFmtId="0" fontId="200" fillId="0" borderId="0"/>
    <xf numFmtId="172" fontId="26" fillId="0" borderId="0"/>
    <xf numFmtId="172" fontId="26"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72" fontId="100"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27" fillId="0" borderId="0"/>
    <xf numFmtId="172" fontId="51" fillId="0" borderId="0"/>
    <xf numFmtId="172" fontId="27" fillId="0" borderId="0"/>
    <xf numFmtId="172" fontId="51" fillId="0" borderId="0"/>
    <xf numFmtId="0" fontId="51" fillId="0" borderId="0">
      <alignment vertical="top"/>
    </xf>
    <xf numFmtId="172" fontId="51" fillId="0" borderId="0"/>
    <xf numFmtId="0" fontId="51" fillId="0" borderId="0">
      <alignment vertical="top"/>
    </xf>
    <xf numFmtId="172" fontId="51" fillId="0" borderId="0"/>
    <xf numFmtId="172" fontId="51" fillId="0" borderId="0"/>
    <xf numFmtId="0" fontId="200" fillId="0" borderId="0"/>
    <xf numFmtId="0" fontId="51" fillId="0" borderId="0" applyBorder="0"/>
    <xf numFmtId="172" fontId="100" fillId="0" borderId="0"/>
    <xf numFmtId="172" fontId="5" fillId="0" borderId="0"/>
    <xf numFmtId="172" fontId="5" fillId="0" borderId="0"/>
    <xf numFmtId="172" fontId="5" fillId="0" borderId="0"/>
    <xf numFmtId="172" fontId="100" fillId="0" borderId="0"/>
    <xf numFmtId="0" fontId="200" fillId="0" borderId="0"/>
    <xf numFmtId="172" fontId="5" fillId="0" borderId="0"/>
    <xf numFmtId="172"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1" fillId="0" borderId="0" applyBorder="0"/>
    <xf numFmtId="0" fontId="51" fillId="0" borderId="0" applyBorder="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Border="0"/>
    <xf numFmtId="180" fontId="5" fillId="0" borderId="0"/>
    <xf numFmtId="180" fontId="5" fillId="0" borderId="0"/>
    <xf numFmtId="180" fontId="5" fillId="0" borderId="0"/>
    <xf numFmtId="172" fontId="45" fillId="0" borderId="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72" fontId="5" fillId="0" borderId="0"/>
    <xf numFmtId="172"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6"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27" fillId="0" borderId="0"/>
    <xf numFmtId="172" fontId="51" fillId="0" borderId="0"/>
    <xf numFmtId="172" fontId="27" fillId="0" borderId="0"/>
    <xf numFmtId="172" fontId="27" fillId="0" borderId="0"/>
    <xf numFmtId="172" fontId="27"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NumberFormat="0" applyFill="0" applyBorder="0" applyAlignment="0" applyProtection="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xf numFmtId="172" fontId="27" fillId="0" borderId="0"/>
    <xf numFmtId="172" fontId="51"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51" fillId="0" borderId="0"/>
    <xf numFmtId="172" fontId="27" fillId="0" borderId="0"/>
    <xf numFmtId="172" fontId="27" fillId="0" borderId="0"/>
    <xf numFmtId="172" fontId="27" fillId="0" borderId="0"/>
    <xf numFmtId="172" fontId="51" fillId="0" borderId="0">
      <alignment vertical="top"/>
    </xf>
    <xf numFmtId="172" fontId="51" fillId="0" borderId="0">
      <alignment vertical="top"/>
    </xf>
    <xf numFmtId="172" fontId="51" fillId="0" borderId="0">
      <alignment vertical="top"/>
    </xf>
    <xf numFmtId="172" fontId="51" fillId="0" borderId="0">
      <alignment vertical="top"/>
    </xf>
    <xf numFmtId="0" fontId="200" fillId="0" borderId="0"/>
    <xf numFmtId="180" fontId="5" fillId="0" borderId="0"/>
    <xf numFmtId="180" fontId="5" fillId="0" borderId="0"/>
    <xf numFmtId="180" fontId="5" fillId="0" borderId="0"/>
    <xf numFmtId="0" fontId="51" fillId="0" borderId="0" applyBorder="0"/>
    <xf numFmtId="180" fontId="5" fillId="0" borderId="0"/>
    <xf numFmtId="180" fontId="5" fillId="0" borderId="0"/>
    <xf numFmtId="180" fontId="5" fillId="0" borderId="0"/>
    <xf numFmtId="172" fontId="51" fillId="0" borderId="0"/>
    <xf numFmtId="180" fontId="5" fillId="0" borderId="0"/>
    <xf numFmtId="180" fontId="5" fillId="0" borderId="0"/>
    <xf numFmtId="180" fontId="51" fillId="0" borderId="0"/>
    <xf numFmtId="180" fontId="5" fillId="0" borderId="0"/>
    <xf numFmtId="180" fontId="5" fillId="0" borderId="0"/>
    <xf numFmtId="180" fontId="5" fillId="0" borderId="0"/>
    <xf numFmtId="172" fontId="51" fillId="0" borderId="0">
      <alignment vertical="top"/>
    </xf>
    <xf numFmtId="172" fontId="51" fillId="0" borderId="0">
      <alignment vertical="top"/>
    </xf>
    <xf numFmtId="172" fontId="51" fillId="0" borderId="0"/>
    <xf numFmtId="172" fontId="27" fillId="0" borderId="0"/>
    <xf numFmtId="172" fontId="27" fillId="0" borderId="0"/>
    <xf numFmtId="172" fontId="26" fillId="0" borderId="0"/>
    <xf numFmtId="0" fontId="26" fillId="0" borderId="0"/>
    <xf numFmtId="0" fontId="51" fillId="0" borderId="0"/>
    <xf numFmtId="0" fontId="5" fillId="0" borderId="0"/>
    <xf numFmtId="0" fontId="27" fillId="0" borderId="0"/>
    <xf numFmtId="0" fontId="200" fillId="0" borderId="0"/>
    <xf numFmtId="0" fontId="200" fillId="0" borderId="0"/>
    <xf numFmtId="194" fontId="43" fillId="0" borderId="0"/>
    <xf numFmtId="0" fontId="200" fillId="0" borderId="0"/>
    <xf numFmtId="172" fontId="100" fillId="0" borderId="0"/>
    <xf numFmtId="172" fontId="100" fillId="0" borderId="0"/>
    <xf numFmtId="172" fontId="100" fillId="0" borderId="0"/>
    <xf numFmtId="172" fontId="5" fillId="0" borderId="0"/>
    <xf numFmtId="172" fontId="5" fillId="0" borderId="0"/>
    <xf numFmtId="172" fontId="5" fillId="0" borderId="0"/>
    <xf numFmtId="172" fontId="51" fillId="0" borderId="0" applyBorder="0"/>
    <xf numFmtId="172" fontId="54" fillId="0" borderId="0" applyNumberFormat="0" applyFill="0" applyBorder="0" applyAlignment="0" applyProtection="0"/>
    <xf numFmtId="172" fontId="51" fillId="0" borderId="0"/>
    <xf numFmtId="172" fontId="100" fillId="0" borderId="0"/>
    <xf numFmtId="172" fontId="100" fillId="0" borderId="0"/>
    <xf numFmtId="172" fontId="26" fillId="0" borderId="0"/>
    <xf numFmtId="172" fontId="26" fillId="0" borderId="0"/>
    <xf numFmtId="172" fontId="51" fillId="0" borderId="0"/>
    <xf numFmtId="172" fontId="26" fillId="0" borderId="0"/>
    <xf numFmtId="172" fontId="100" fillId="0" borderId="0"/>
    <xf numFmtId="172" fontId="51" fillId="0" borderId="0"/>
    <xf numFmtId="0" fontId="368" fillId="0" borderId="0"/>
    <xf numFmtId="172" fontId="100" fillId="0" borderId="0"/>
    <xf numFmtId="172" fontId="5" fillId="0" borderId="0"/>
    <xf numFmtId="172" fontId="5" fillId="0" borderId="0"/>
    <xf numFmtId="172" fontId="5" fillId="0" borderId="0"/>
    <xf numFmtId="172" fontId="51"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0" fontId="26" fillId="0" borderId="0"/>
    <xf numFmtId="180" fontId="5" fillId="0" borderId="0"/>
    <xf numFmtId="180" fontId="26" fillId="0" borderId="0"/>
    <xf numFmtId="0" fontId="368" fillId="0" borderId="0"/>
    <xf numFmtId="172" fontId="100" fillId="0" borderId="0"/>
    <xf numFmtId="172" fontId="26" fillId="0" borderId="0"/>
    <xf numFmtId="0" fontId="368"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100" fillId="0" borderId="0"/>
    <xf numFmtId="172" fontId="51" fillId="0" borderId="0"/>
    <xf numFmtId="0" fontId="39" fillId="0" borderId="0"/>
    <xf numFmtId="191" fontId="5" fillId="0" borderId="0"/>
    <xf numFmtId="191" fontId="5" fillId="0" borderId="0"/>
    <xf numFmtId="0" fontId="5" fillId="0" borderId="0"/>
    <xf numFmtId="180" fontId="5" fillId="0" borderId="0"/>
    <xf numFmtId="0" fontId="26" fillId="0" borderId="0"/>
    <xf numFmtId="180" fontId="5" fillId="0" borderId="0"/>
    <xf numFmtId="180" fontId="51" fillId="0" borderId="0"/>
    <xf numFmtId="179" fontId="5" fillId="0" borderId="0"/>
    <xf numFmtId="180" fontId="5" fillId="0" borderId="0"/>
    <xf numFmtId="180" fontId="5" fillId="0" borderId="0"/>
    <xf numFmtId="191" fontId="100"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 fillId="0" borderId="0"/>
    <xf numFmtId="180" fontId="5" fillId="0" borderId="0"/>
    <xf numFmtId="180" fontId="5" fillId="0" borderId="0"/>
    <xf numFmtId="180" fontId="344"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26" fillId="0" borderId="0"/>
    <xf numFmtId="0" fontId="200" fillId="0" borderId="0"/>
    <xf numFmtId="180" fontId="5" fillId="0" borderId="0"/>
    <xf numFmtId="180" fontId="5" fillId="0" borderId="0"/>
    <xf numFmtId="180" fontId="51" fillId="0" borderId="0"/>
    <xf numFmtId="0" fontId="200" fillId="0" borderId="0"/>
    <xf numFmtId="0" fontId="5" fillId="0" borderId="0"/>
    <xf numFmtId="172" fontId="100" fillId="0" borderId="0"/>
    <xf numFmtId="0" fontId="200" fillId="0" borderId="0"/>
    <xf numFmtId="180" fontId="5" fillId="0" borderId="0"/>
    <xf numFmtId="180" fontId="5" fillId="0" borderId="0"/>
    <xf numFmtId="180" fontId="51" fillId="0" borderId="0"/>
    <xf numFmtId="0" fontId="200" fillId="0" borderId="0"/>
    <xf numFmtId="180" fontId="5" fillId="0" borderId="0"/>
    <xf numFmtId="180" fontId="5" fillId="0" borderId="0"/>
    <xf numFmtId="180" fontId="51" fillId="0" borderId="0"/>
    <xf numFmtId="0" fontId="200" fillId="0" borderId="0"/>
    <xf numFmtId="0" fontId="200" fillId="0" borderId="0"/>
    <xf numFmtId="180" fontId="5" fillId="0" borderId="0"/>
    <xf numFmtId="0" fontId="27" fillId="0" borderId="0"/>
    <xf numFmtId="0" fontId="26" fillId="0" borderId="0"/>
    <xf numFmtId="0" fontId="26" fillId="0" borderId="0"/>
    <xf numFmtId="0" fontId="26" fillId="0" borderId="0"/>
    <xf numFmtId="0" fontId="26" fillId="0" borderId="0"/>
    <xf numFmtId="0" fontId="26" fillId="0" borderId="0"/>
    <xf numFmtId="0" fontId="204" fillId="0" borderId="0"/>
    <xf numFmtId="0" fontId="51" fillId="0" borderId="0"/>
    <xf numFmtId="0" fontId="26" fillId="0" borderId="0"/>
    <xf numFmtId="0" fontId="26" fillId="0" borderId="0"/>
    <xf numFmtId="0" fontId="44" fillId="0" borderId="0"/>
    <xf numFmtId="0" fontId="51"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0" fontId="39" fillId="0" borderId="0"/>
    <xf numFmtId="0" fontId="5" fillId="0" borderId="0"/>
    <xf numFmtId="0" fontId="369" fillId="0" borderId="0"/>
    <xf numFmtId="0" fontId="51" fillId="0" borderId="0"/>
    <xf numFmtId="0" fontId="51" fillId="0" borderId="0"/>
    <xf numFmtId="0" fontId="51" fillId="0" borderId="0"/>
    <xf numFmtId="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180" fontId="5" fillId="0" borderId="0"/>
    <xf numFmtId="180" fontId="51" fillId="0" borderId="0"/>
    <xf numFmtId="0" fontId="26" fillId="0" borderId="0"/>
    <xf numFmtId="0" fontId="26"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80" fontId="5" fillId="0" borderId="0"/>
    <xf numFmtId="180" fontId="5" fillId="0" borderId="0"/>
    <xf numFmtId="180" fontId="51" fillId="0" borderId="0"/>
    <xf numFmtId="0" fontId="200" fillId="0" borderId="0"/>
    <xf numFmtId="0" fontId="200" fillId="0" borderId="0"/>
    <xf numFmtId="0" fontId="20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1"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368" fillId="0" borderId="0"/>
    <xf numFmtId="0" fontId="200" fillId="0" borderId="0"/>
    <xf numFmtId="0" fontId="200" fillId="0" borderId="0"/>
    <xf numFmtId="172" fontId="5" fillId="0" borderId="0"/>
    <xf numFmtId="172" fontId="5" fillId="0" borderId="0"/>
    <xf numFmtId="0" fontId="200" fillId="0" borderId="0"/>
    <xf numFmtId="0" fontId="200" fillId="0" borderId="0"/>
    <xf numFmtId="0" fontId="368" fillId="0" borderId="0"/>
    <xf numFmtId="180" fontId="5" fillId="0" borderId="0"/>
    <xf numFmtId="180" fontId="5" fillId="0" borderId="0"/>
    <xf numFmtId="180" fontId="51" fillId="0" borderId="0"/>
    <xf numFmtId="0" fontId="368" fillId="0" borderId="0"/>
    <xf numFmtId="0" fontId="368" fillId="0" borderId="0"/>
    <xf numFmtId="180" fontId="5" fillId="0" borderId="0"/>
    <xf numFmtId="172" fontId="100" fillId="0" borderId="0"/>
    <xf numFmtId="172" fontId="45" fillId="0" borderId="0"/>
    <xf numFmtId="172" fontId="51" fillId="0" borderId="0" applyBorder="0"/>
    <xf numFmtId="172" fontId="54" fillId="0" borderId="0" applyNumberFormat="0" applyFill="0" applyBorder="0" applyAlignment="0" applyProtection="0"/>
    <xf numFmtId="172" fontId="26" fillId="0" borderId="0"/>
    <xf numFmtId="172" fontId="54" fillId="0" borderId="0" applyNumberFormat="0" applyFill="0" applyBorder="0" applyAlignment="0" applyProtection="0"/>
    <xf numFmtId="0" fontId="372"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80" fontId="51" fillId="0" borderId="0"/>
    <xf numFmtId="172" fontId="100" fillId="0" borderId="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51" fillId="0" borderId="0"/>
    <xf numFmtId="172" fontId="54" fillId="0" borderId="0" applyNumberFormat="0" applyFill="0" applyBorder="0" applyAlignment="0" applyProtection="0"/>
    <xf numFmtId="180" fontId="5" fillId="0" borderId="0"/>
    <xf numFmtId="180" fontId="5" fillId="0" borderId="0"/>
    <xf numFmtId="0" fontId="200" fillId="0" borderId="0"/>
    <xf numFmtId="0" fontId="51"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344" fillId="0" borderId="0"/>
    <xf numFmtId="180" fontId="5" fillId="0" borderId="0"/>
    <xf numFmtId="180" fontId="5" fillId="0" borderId="0"/>
    <xf numFmtId="180" fontId="5" fillId="0" borderId="0"/>
    <xf numFmtId="0" fontId="200" fillId="0" borderId="0"/>
    <xf numFmtId="172" fontId="100" fillId="0" borderId="0"/>
    <xf numFmtId="172" fontId="46" fillId="0" borderId="0"/>
    <xf numFmtId="172" fontId="26" fillId="0" borderId="0"/>
    <xf numFmtId="0" fontId="200" fillId="0" borderId="0"/>
    <xf numFmtId="172" fontId="46" fillId="0" borderId="0"/>
    <xf numFmtId="180" fontId="5" fillId="0" borderId="0"/>
    <xf numFmtId="180" fontId="51" fillId="0" borderId="0"/>
    <xf numFmtId="0" fontId="200" fillId="0" borderId="0"/>
    <xf numFmtId="172" fontId="46" fillId="0" borderId="0"/>
    <xf numFmtId="0" fontId="200" fillId="0" borderId="0"/>
    <xf numFmtId="172" fontId="46" fillId="0" borderId="0"/>
    <xf numFmtId="172" fontId="100"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0" fontId="369"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45" fillId="0" borderId="0"/>
    <xf numFmtId="0" fontId="26" fillId="0" borderId="0"/>
    <xf numFmtId="172" fontId="5" fillId="0" borderId="0"/>
    <xf numFmtId="172" fontId="5" fillId="0" borderId="0"/>
    <xf numFmtId="172" fontId="5" fillId="0" borderId="0"/>
    <xf numFmtId="172" fontId="100" fillId="0" borderId="0"/>
    <xf numFmtId="0" fontId="26" fillId="0" borderId="0"/>
    <xf numFmtId="172" fontId="100" fillId="0" borderId="0"/>
    <xf numFmtId="172" fontId="5" fillId="0" borderId="0"/>
    <xf numFmtId="172" fontId="5" fillId="0" borderId="0"/>
    <xf numFmtId="172" fontId="5" fillId="0" borderId="0"/>
    <xf numFmtId="172" fontId="100" fillId="0" borderId="0"/>
    <xf numFmtId="172" fontId="100" fillId="0" borderId="0"/>
    <xf numFmtId="180" fontId="5" fillId="0" borderId="0"/>
    <xf numFmtId="180" fontId="5" fillId="0" borderId="0"/>
    <xf numFmtId="180"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applyBorder="0"/>
    <xf numFmtId="172" fontId="23" fillId="0" borderId="0"/>
    <xf numFmtId="289" fontId="43" fillId="0" borderId="0" applyFill="0"/>
    <xf numFmtId="0" fontId="200" fillId="0" borderId="0"/>
    <xf numFmtId="172" fontId="100"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172" fontId="100"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4"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172" fontId="100" fillId="0" borderId="0"/>
    <xf numFmtId="172" fontId="46" fillId="0" borderId="0"/>
    <xf numFmtId="180" fontId="5" fillId="0" borderId="0"/>
    <xf numFmtId="0" fontId="200" fillId="0" borderId="0"/>
    <xf numFmtId="172" fontId="100" fillId="0" borderId="0"/>
    <xf numFmtId="172" fontId="46" fillId="0" borderId="0"/>
    <xf numFmtId="180" fontId="51" fillId="0" borderId="0"/>
    <xf numFmtId="0" fontId="200" fillId="0" borderId="0"/>
    <xf numFmtId="172" fontId="46" fillId="0" borderId="0"/>
    <xf numFmtId="180" fontId="5" fillId="0" borderId="0"/>
    <xf numFmtId="180" fontId="83" fillId="0" borderId="0"/>
    <xf numFmtId="0" fontId="200" fillId="0" borderId="0"/>
    <xf numFmtId="172" fontId="46" fillId="0" borderId="0"/>
    <xf numFmtId="0" fontId="200" fillId="0" borderId="0"/>
    <xf numFmtId="172" fontId="46" fillId="0" borderId="0"/>
    <xf numFmtId="0" fontId="200" fillId="0" borderId="0"/>
    <xf numFmtId="172" fontId="46"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0" fillId="0" borderId="0"/>
    <xf numFmtId="172" fontId="100" fillId="0" borderId="0"/>
    <xf numFmtId="172" fontId="26" fillId="0" borderId="0"/>
    <xf numFmtId="0" fontId="200" fillId="0" borderId="0"/>
    <xf numFmtId="0" fontId="200" fillId="0" borderId="0"/>
    <xf numFmtId="0" fontId="200" fillId="0" borderId="0"/>
    <xf numFmtId="0" fontId="26"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100" fillId="0" borderId="0"/>
    <xf numFmtId="0" fontId="26" fillId="0" borderId="0"/>
    <xf numFmtId="172" fontId="10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80" fontId="5" fillId="0" borderId="0"/>
    <xf numFmtId="0" fontId="5" fillId="0" borderId="0"/>
    <xf numFmtId="0" fontId="5" fillId="0" borderId="0"/>
    <xf numFmtId="0" fontId="373"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1" fillId="0" borderId="0"/>
    <xf numFmtId="0" fontId="5" fillId="0" borderId="0"/>
    <xf numFmtId="0" fontId="5" fillId="0" borderId="0"/>
    <xf numFmtId="172" fontId="100" fillId="0" borderId="0"/>
    <xf numFmtId="191" fontId="51"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0" fontId="5" fillId="0" borderId="0"/>
    <xf numFmtId="0" fontId="5" fillId="0" borderId="0"/>
    <xf numFmtId="172" fontId="100" fillId="0" borderId="0"/>
    <xf numFmtId="0" fontId="5" fillId="0" borderId="0"/>
    <xf numFmtId="0" fontId="5" fillId="0" borderId="0"/>
    <xf numFmtId="0" fontId="5" fillId="0" borderId="0"/>
    <xf numFmtId="172" fontId="100" fillId="0" borderId="0"/>
    <xf numFmtId="0" fontId="5" fillId="0" borderId="0"/>
    <xf numFmtId="172" fontId="100" fillId="0" borderId="0"/>
    <xf numFmtId="172" fontId="100" fillId="0" borderId="0"/>
    <xf numFmtId="172" fontId="100" fillId="0" borderId="0"/>
    <xf numFmtId="172" fontId="26" fillId="0" borderId="0"/>
    <xf numFmtId="172" fontId="26" fillId="0" borderId="0"/>
    <xf numFmtId="172" fontId="51" fillId="0" borderId="0"/>
    <xf numFmtId="172" fontId="5" fillId="0" borderId="0"/>
    <xf numFmtId="172" fontId="5" fillId="0" borderId="0"/>
    <xf numFmtId="172" fontId="5" fillId="0" borderId="0"/>
    <xf numFmtId="172" fontId="26" fillId="0" borderId="0"/>
    <xf numFmtId="172" fontId="5" fillId="0" borderId="0"/>
    <xf numFmtId="0" fontId="39" fillId="0" borderId="0"/>
    <xf numFmtId="0" fontId="200" fillId="0" borderId="0"/>
    <xf numFmtId="0" fontId="26" fillId="0" borderId="0" applyNumberFormat="0" applyFill="0" applyBorder="0" applyAlignment="0" applyProtection="0"/>
    <xf numFmtId="172" fontId="100" fillId="0" borderId="0"/>
    <xf numFmtId="172" fontId="100" fillId="0" borderId="0"/>
    <xf numFmtId="180" fontId="5" fillId="0" borderId="0"/>
    <xf numFmtId="172" fontId="26" fillId="0" borderId="0"/>
    <xf numFmtId="172" fontId="26" fillId="0" borderId="0"/>
    <xf numFmtId="180" fontId="5" fillId="0" borderId="0"/>
    <xf numFmtId="180" fontId="344" fillId="0" borderId="0"/>
    <xf numFmtId="172" fontId="100" fillId="0" borderId="0"/>
    <xf numFmtId="180" fontId="5" fillId="0" borderId="0"/>
    <xf numFmtId="180" fontId="5" fillId="0" borderId="0"/>
    <xf numFmtId="0" fontId="2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46"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0" fontId="200" fillId="0" borderId="0"/>
    <xf numFmtId="172" fontId="100" fillId="0" borderId="0"/>
    <xf numFmtId="172" fontId="5" fillId="0" borderId="0"/>
    <xf numFmtId="172" fontId="5" fillId="0" borderId="0"/>
    <xf numFmtId="172" fontId="100"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51" fillId="0" borderId="0"/>
    <xf numFmtId="180" fontId="5"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234" fontId="4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172" fontId="54" fillId="0" borderId="0"/>
    <xf numFmtId="180" fontId="5" fillId="0" borderId="0"/>
    <xf numFmtId="180" fontId="5" fillId="0" borderId="0"/>
    <xf numFmtId="180" fontId="5" fillId="0" borderId="0"/>
    <xf numFmtId="180"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applyBorder="0"/>
    <xf numFmtId="172"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5" fillId="0" borderId="0"/>
    <xf numFmtId="172" fontId="5" fillId="0" borderId="0"/>
    <xf numFmtId="172" fontId="5" fillId="0" borderId="0"/>
    <xf numFmtId="172" fontId="5" fillId="0" borderId="0"/>
    <xf numFmtId="172" fontId="5"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5" fontId="260" fillId="0" borderId="0">
      <alignment horizontal="right"/>
    </xf>
    <xf numFmtId="172" fontId="5" fillId="0" borderId="0"/>
    <xf numFmtId="1" fontId="150" fillId="0" borderId="0">
      <alignment vertical="top" wrapText="1"/>
    </xf>
    <xf numFmtId="1" fontId="374" fillId="0" borderId="0" applyFill="0" applyBorder="0" applyProtection="0"/>
    <xf numFmtId="1" fontId="83" fillId="0" borderId="0" applyFont="0" applyFill="0" applyBorder="0" applyProtection="0">
      <alignment vertical="center"/>
    </xf>
    <xf numFmtId="0" fontId="85" fillId="0" borderId="0"/>
    <xf numFmtId="1" fontId="205" fillId="0" borderId="0">
      <alignment horizontal="right" vertical="top"/>
    </xf>
    <xf numFmtId="194" fontId="205" fillId="0" borderId="0">
      <alignment horizontal="right" vertical="top"/>
    </xf>
    <xf numFmtId="0" fontId="26" fillId="0" borderId="0"/>
    <xf numFmtId="0" fontId="26" fillId="0" borderId="0"/>
    <xf numFmtId="0" fontId="26" fillId="0" borderId="0"/>
    <xf numFmtId="0" fontId="375"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26" fillId="0" borderId="0"/>
    <xf numFmtId="0" fontId="26" fillId="0" borderId="0"/>
    <xf numFmtId="0" fontId="26" fillId="0" borderId="0"/>
    <xf numFmtId="0" fontId="26" fillId="0" borderId="0"/>
    <xf numFmtId="0" fontId="349" fillId="0" borderId="0"/>
    <xf numFmtId="172" fontId="5" fillId="0" borderId="0"/>
    <xf numFmtId="1" fontId="197" fillId="0" borderId="0" applyNumberFormat="0" applyFill="0" applyBorder="0">
      <alignment vertical="top"/>
    </xf>
    <xf numFmtId="0" fontId="26" fillId="0" borderId="0"/>
    <xf numFmtId="172" fontId="5" fillId="0" borderId="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4" fillId="8" borderId="8" applyNumberFormat="0" applyFont="0" applyAlignment="0" applyProtection="0"/>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44" fillId="159" borderId="16"/>
    <xf numFmtId="0" fontId="44" fillId="159" borderId="16"/>
    <xf numFmtId="0" fontId="44" fillId="159" borderId="16"/>
    <xf numFmtId="0" fontId="54" fillId="8" borderId="8"/>
    <xf numFmtId="0" fontId="54" fillId="8" borderId="8"/>
    <xf numFmtId="0" fontId="54" fillId="8" borderId="8"/>
    <xf numFmtId="0" fontId="54" fillId="8" borderId="8"/>
    <xf numFmtId="0" fontId="54" fillId="8" borderId="8"/>
    <xf numFmtId="0" fontId="54"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44" fillId="159" borderId="16" applyNumberFormat="0" applyAlignment="0" applyProtection="0"/>
    <xf numFmtId="0" fontId="44" fillId="159" borderId="16"/>
    <xf numFmtId="0" fontId="44" fillId="159" borderId="16"/>
    <xf numFmtId="0" fontId="44" fillId="159" borderId="16"/>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xf numFmtId="0" fontId="27" fillId="8" borderId="8"/>
    <xf numFmtId="0" fontId="27" fillId="8" borderId="8"/>
    <xf numFmtId="0" fontId="26" fillId="159" borderId="16" applyNumberFormat="0" applyAlignment="0" applyProtection="0"/>
    <xf numFmtId="0" fontId="26" fillId="159" borderId="16"/>
    <xf numFmtId="0" fontId="26" fillId="159" borderId="16"/>
    <xf numFmtId="0" fontId="26" fillId="159" borderId="16"/>
    <xf numFmtId="0" fontId="96"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4" fillId="159" borderId="16"/>
    <xf numFmtId="0" fontId="44" fillId="159" borderId="16"/>
    <xf numFmtId="0" fontId="44"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6" fillId="37" borderId="16" applyNumberFormat="0" applyFont="0" applyAlignment="0" applyProtection="0"/>
    <xf numFmtId="194" fontId="377" fillId="0" borderId="0"/>
    <xf numFmtId="0" fontId="26" fillId="37" borderId="16" applyNumberFormat="0" applyFont="0" applyAlignment="0" applyProtection="0"/>
    <xf numFmtId="180" fontId="5" fillId="0" borderId="0"/>
    <xf numFmtId="180" fontId="5" fillId="0" borderId="0"/>
    <xf numFmtId="180" fontId="26" fillId="37" borderId="16" applyNumberFormat="0" applyFont="0" applyAlignment="0" applyProtection="0"/>
    <xf numFmtId="172" fontId="5" fillId="0" borderId="0"/>
    <xf numFmtId="191"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4"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4" fillId="37" borderId="16" applyNumberFormat="0" applyFont="0" applyAlignment="0" applyProtection="0"/>
    <xf numFmtId="172" fontId="26"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26" fillId="117" borderId="16" applyNumberFormat="0" applyFont="0" applyAlignment="0" applyProtection="0"/>
    <xf numFmtId="180" fontId="5" fillId="0" borderId="0"/>
    <xf numFmtId="172" fontId="33" fillId="8" borderId="8" applyNumberFormat="0" applyFont="0" applyAlignment="0" applyProtection="0"/>
    <xf numFmtId="180" fontId="5" fillId="0" borderId="0"/>
    <xf numFmtId="180" fontId="5" fillId="0" borderId="0"/>
    <xf numFmtId="180" fontId="54" fillId="37" borderId="16" applyNumberFormat="0" applyFont="0" applyAlignment="0" applyProtection="0"/>
    <xf numFmtId="172" fontId="100" fillId="117" borderId="16"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 fillId="8" borderId="8" applyNumberFormat="0" applyFont="0" applyAlignment="0" applyProtection="0"/>
    <xf numFmtId="172" fontId="100" fillId="0" borderId="0"/>
    <xf numFmtId="172" fontId="5" fillId="0" borderId="0"/>
    <xf numFmtId="172" fontId="26" fillId="37" borderId="16" applyNumberFormat="0" applyFont="0" applyAlignment="0" applyProtection="0"/>
    <xf numFmtId="172" fontId="100" fillId="0" borderId="0"/>
    <xf numFmtId="172" fontId="26" fillId="37" borderId="16" applyNumberFormat="0" applyFont="0" applyAlignment="0" applyProtection="0"/>
    <xf numFmtId="180" fontId="26" fillId="37" borderId="16" applyNumberFormat="0" applyFont="0" applyAlignment="0" applyProtection="0"/>
    <xf numFmtId="172" fontId="100" fillId="0" borderId="0"/>
    <xf numFmtId="172" fontId="100" fillId="0" borderId="0"/>
    <xf numFmtId="172" fontId="26" fillId="37" borderId="16" applyNumberFormat="0" applyFont="0" applyAlignment="0" applyProtection="0"/>
    <xf numFmtId="172" fontId="26" fillId="37" borderId="16" applyNumberFormat="0" applyFont="0" applyAlignment="0" applyProtection="0"/>
    <xf numFmtId="172" fontId="100" fillId="0" borderId="0"/>
    <xf numFmtId="172" fontId="5" fillId="0" borderId="0"/>
    <xf numFmtId="172" fontId="100" fillId="0" borderId="0"/>
    <xf numFmtId="172" fontId="54" fillId="37" borderId="16" applyNumberFormat="0" applyFont="0" applyAlignment="0" applyProtection="0"/>
    <xf numFmtId="180" fontId="26" fillId="37" borderId="16" applyNumberFormat="0" applyFont="0" applyAlignment="0" applyProtection="0"/>
    <xf numFmtId="172" fontId="5" fillId="0" borderId="0"/>
    <xf numFmtId="172" fontId="100" fillId="0" borderId="0"/>
    <xf numFmtId="180" fontId="5" fillId="0" borderId="0"/>
    <xf numFmtId="180" fontId="26" fillId="37" borderId="16" applyNumberFormat="0" applyFont="0" applyAlignment="0" applyProtection="0"/>
    <xf numFmtId="172" fontId="26" fillId="117" borderId="16"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33" fillId="8" borderId="8" applyNumberFormat="0" applyFont="0" applyAlignment="0" applyProtection="0"/>
    <xf numFmtId="0" fontId="54"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 fillId="37" borderId="16" applyNumberFormat="0" applyFont="0" applyAlignment="0" applyProtection="0"/>
    <xf numFmtId="172" fontId="54"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54" fillId="37" borderId="16" applyNumberFormat="0" applyFont="0" applyAlignment="0" applyProtection="0"/>
    <xf numFmtId="172" fontId="100" fillId="0" borderId="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100" fillId="0" borderId="0"/>
    <xf numFmtId="172" fontId="100" fillId="0" borderId="0"/>
    <xf numFmtId="172" fontId="45"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172" fontId="100" fillId="0" borderId="0"/>
    <xf numFmtId="172" fontId="100" fillId="0" borderId="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3" fillId="37" borderId="16" applyNumberFormat="0" applyFont="0" applyAlignment="0" applyProtection="0"/>
    <xf numFmtId="0" fontId="33"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10" fillId="0" borderId="0">
      <alignment horizontal="left" vertical="top" wrapText="1"/>
    </xf>
    <xf numFmtId="0" fontId="211" fillId="0" borderId="0">
      <alignment horizontal="left" vertical="top" wrapText="1"/>
    </xf>
    <xf numFmtId="0" fontId="210" fillId="0" borderId="0">
      <alignment horizontal="left" vertical="top" wrapText="1"/>
    </xf>
    <xf numFmtId="0" fontId="378" fillId="0" borderId="30"/>
    <xf numFmtId="0" fontId="378" fillId="0" borderId="30"/>
    <xf numFmtId="191" fontId="378" fillId="0" borderId="30"/>
    <xf numFmtId="180" fontId="5" fillId="0" borderId="0"/>
    <xf numFmtId="180" fontId="5" fillId="0" borderId="0"/>
    <xf numFmtId="180" fontId="378" fillId="0" borderId="30"/>
    <xf numFmtId="180" fontId="5" fillId="0" borderId="0"/>
    <xf numFmtId="180" fontId="5" fillId="0" borderId="0"/>
    <xf numFmtId="180" fontId="5" fillId="0" borderId="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180" fontId="5" fillId="0" borderId="0"/>
    <xf numFmtId="180" fontId="378" fillId="0" borderId="30"/>
    <xf numFmtId="0" fontId="83" fillId="0" borderId="0">
      <alignment horizontal="left"/>
    </xf>
    <xf numFmtId="180" fontId="5" fillId="0" borderId="0"/>
    <xf numFmtId="0" fontId="83" fillId="0" borderId="0">
      <alignment horizontal="left"/>
    </xf>
    <xf numFmtId="0" fontId="83" fillId="0" borderId="0">
      <alignment horizontal="left"/>
    </xf>
    <xf numFmtId="180" fontId="5" fillId="0" borderId="0"/>
    <xf numFmtId="0" fontId="26" fillId="37" borderId="16" applyNumberFormat="0" applyFont="0" applyAlignment="0" applyProtection="0"/>
    <xf numFmtId="0" fontId="354" fillId="38" borderId="0" applyNumberFormat="0" applyBorder="0" applyAlignment="0" applyProtection="0"/>
    <xf numFmtId="233" fontId="26" fillId="0" borderId="0"/>
    <xf numFmtId="233" fontId="26" fillId="0" borderId="0"/>
    <xf numFmtId="172" fontId="5" fillId="0" borderId="0"/>
    <xf numFmtId="4" fontId="54" fillId="0" borderId="0" applyFont="0" applyFill="0" applyBorder="0" applyAlignment="0" applyProtection="0"/>
    <xf numFmtId="4" fontId="51" fillId="0" borderId="0" applyFont="0" applyFill="0" applyBorder="0" applyAlignment="0" applyProtection="0">
      <alignment horizontal="left"/>
    </xf>
    <xf numFmtId="49" fontId="379" fillId="0" borderId="0"/>
    <xf numFmtId="0" fontId="380" fillId="59" borderId="26" applyNumberFormat="0" applyAlignment="0" applyProtection="0"/>
    <xf numFmtId="40" fontId="381" fillId="0" borderId="0" applyFont="0" applyFill="0" applyBorder="0" applyAlignment="0" applyProtection="0"/>
    <xf numFmtId="38" fontId="381" fillId="0" borderId="0" applyFont="0" applyFill="0" applyBorder="0" applyAlignment="0" applyProtection="0"/>
    <xf numFmtId="172" fontId="5" fillId="0" borderId="0"/>
    <xf numFmtId="172" fontId="5" fillId="0" borderId="0"/>
    <xf numFmtId="316" fontId="260" fillId="0" borderId="0" applyFill="0" applyBorder="0" applyProtection="0">
      <alignment horizontal="right"/>
    </xf>
    <xf numFmtId="172" fontId="5" fillId="0" borderId="0"/>
    <xf numFmtId="172" fontId="5" fillId="0" borderId="0"/>
    <xf numFmtId="49" fontId="87" fillId="0" borderId="0"/>
    <xf numFmtId="172" fontId="100" fillId="0" borderId="0"/>
    <xf numFmtId="172" fontId="5" fillId="0" borderId="0"/>
    <xf numFmtId="172" fontId="5" fillId="0" borderId="0"/>
    <xf numFmtId="172" fontId="5" fillId="0" borderId="0"/>
    <xf numFmtId="172" fontId="5"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4" fillId="6" borderId="5" applyNumberFormat="0" applyAlignment="0" applyProtection="0"/>
    <xf numFmtId="172" fontId="382"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0" fontId="383" fillId="59" borderId="25" applyNumberFormat="0" applyAlignment="0" applyProtection="0"/>
    <xf numFmtId="0" fontId="383" fillId="59"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0" fontId="383" fillId="59" borderId="2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80" fontId="5" fillId="0" borderId="0"/>
    <xf numFmtId="180" fontId="5" fillId="0" borderId="0"/>
    <xf numFmtId="180" fontId="383"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5" fillId="0" borderId="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5" fillId="0" borderId="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80" fontId="5" fillId="0" borderId="0"/>
    <xf numFmtId="180" fontId="5" fillId="0" borderId="0"/>
    <xf numFmtId="180" fontId="382" fillId="59"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0" fillId="0" borderId="0"/>
    <xf numFmtId="172" fontId="384" fillId="160" borderId="73"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100" fillId="0" borderId="0"/>
    <xf numFmtId="0" fontId="263" fillId="0" borderId="44" applyNumberFormat="0" applyFill="0" applyAlignment="0" applyProtection="0"/>
    <xf numFmtId="0" fontId="268" fillId="0" borderId="22" applyNumberFormat="0" applyFill="0" applyAlignment="0" applyProtection="0"/>
    <xf numFmtId="0" fontId="227" fillId="0" borderId="63" applyNumberFormat="0" applyFill="0" applyAlignment="0" applyProtection="0"/>
    <xf numFmtId="0" fontId="227" fillId="0" borderId="0" applyNumberFormat="0" applyFill="0" applyBorder="0" applyAlignment="0" applyProtection="0"/>
    <xf numFmtId="172" fontId="100" fillId="0" borderId="0"/>
    <xf numFmtId="172" fontId="100" fillId="0" borderId="0"/>
    <xf numFmtId="49" fontId="114" fillId="0" borderId="10">
      <alignment horizontal="right" wrapText="1"/>
    </xf>
    <xf numFmtId="49" fontId="114" fillId="0" borderId="10">
      <alignment horizontal="right" wrapText="1"/>
    </xf>
    <xf numFmtId="1" fontId="386" fillId="0" borderId="0" applyProtection="0">
      <alignment horizontal="right" vertical="center"/>
    </xf>
    <xf numFmtId="49" fontId="387" fillId="0" borderId="0">
      <alignment horizontal="center" vertical="center" wrapText="1"/>
    </xf>
    <xf numFmtId="49" fontId="387" fillId="0" borderId="0">
      <alignment horizontal="center" wrapText="1"/>
    </xf>
    <xf numFmtId="179" fontId="44" fillId="0" borderId="0" applyFont="0" applyFill="0" applyBorder="0" applyAlignment="0" applyProtection="0"/>
    <xf numFmtId="179" fontId="44" fillId="0" borderId="0" applyFont="0" applyFill="0" applyBorder="0" applyAlignment="0" applyProtection="0"/>
    <xf numFmtId="317" fontId="44" fillId="0" borderId="0" applyFont="0" applyFill="0" applyBorder="0" applyAlignment="0" applyProtection="0"/>
    <xf numFmtId="318" fontId="44" fillId="0" borderId="0" applyFont="0" applyFill="0" applyBorder="0" applyAlignment="0" applyProtection="0"/>
    <xf numFmtId="172" fontId="100" fillId="0" borderId="0"/>
    <xf numFmtId="179" fontId="56" fillId="0" borderId="0"/>
    <xf numFmtId="0" fontId="56" fillId="0" borderId="0"/>
    <xf numFmtId="180" fontId="5" fillId="0" borderId="0"/>
    <xf numFmtId="180" fontId="56" fillId="0" borderId="0"/>
    <xf numFmtId="228" fontId="151" fillId="0" borderId="0" applyFont="0" applyFill="0" applyBorder="0" applyAlignment="0" applyProtection="0"/>
    <xf numFmtId="225" fontId="1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172" fontId="100" fillId="0" borderId="0"/>
    <xf numFmtId="10" fontId="26" fillId="0" borderId="0"/>
    <xf numFmtId="9" fontId="26" fillId="0" borderId="0" applyFont="0" applyFill="0" applyBorder="0" applyAlignment="0" applyProtection="0"/>
    <xf numFmtId="9" fontId="100" fillId="0" borderId="0" applyFont="0" applyFill="0" applyBorder="0" applyAlignment="0" applyProtection="0"/>
    <xf numFmtId="10" fontId="26" fillId="0" borderId="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0" fontId="44" fillId="0" borderId="0"/>
    <xf numFmtId="9" fontId="45"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1" fillId="0" borderId="0" applyFont="0" applyFill="0" applyBorder="0" applyAlignment="0" applyProtection="0"/>
    <xf numFmtId="172" fontId="5" fillId="0" borderId="0"/>
    <xf numFmtId="172" fontId="5" fillId="0" borderId="0"/>
    <xf numFmtId="172" fontId="5" fillId="0" borderId="0"/>
    <xf numFmtId="172" fontId="5" fillId="0" borderId="0"/>
    <xf numFmtId="9" fontId="26" fillId="0" borderId="0" applyFont="0" applyFill="0" applyBorder="0" applyAlignment="0" applyProtection="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33" fillId="0" borderId="0" applyFont="0" applyFill="0" applyBorder="0" applyAlignment="0" applyProtection="0"/>
    <xf numFmtId="10" fontId="26" fillId="0" borderId="0"/>
    <xf numFmtId="172" fontId="100" fillId="0" borderId="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0" fillId="0" borderId="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10" fontId="26" fillId="0" borderId="0"/>
    <xf numFmtId="9" fontId="344" fillId="0" borderId="0" applyFont="0" applyFill="0" applyBorder="0" applyAlignment="0" applyProtection="0"/>
    <xf numFmtId="10" fontId="26" fillId="0" borderId="0"/>
    <xf numFmtId="10" fontId="26" fillId="0" borderId="0"/>
    <xf numFmtId="9" fontId="51"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1" fillId="0" borderId="0" applyFont="0" applyFill="0" applyBorder="0" applyAlignment="0" applyProtection="0"/>
    <xf numFmtId="180" fontId="5" fillId="0" borderId="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180" fontId="5"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0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10"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45" fillId="0" borderId="0" applyFont="0" applyFill="0" applyBorder="0" applyAlignment="0" applyProtection="0"/>
    <xf numFmtId="10" fontId="26" fillId="0" borderId="0"/>
    <xf numFmtId="9" fontId="2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2" fontId="100" fillId="0" borderId="0"/>
    <xf numFmtId="319" fontId="83" fillId="0" borderId="0" applyFont="0" applyFill="0" applyBorder="0" applyAlignment="0" applyProtection="0"/>
    <xf numFmtId="319" fontId="26" fillId="0" borderId="0" applyFont="0" applyFill="0" applyBorder="0" applyAlignment="0" applyProtection="0"/>
    <xf numFmtId="172" fontId="5" fillId="0" borderId="0"/>
    <xf numFmtId="319" fontId="83" fillId="0" borderId="0" applyFont="0" applyFill="0" applyBorder="0" applyAlignment="0" applyProtection="0"/>
    <xf numFmtId="172" fontId="5" fillId="0" borderId="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172" fontId="5" fillId="0" borderId="0"/>
    <xf numFmtId="319" fontId="51"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19" fontId="83" fillId="0" borderId="0" applyFont="0" applyFill="0" applyBorder="0" applyAlignment="0" applyProtection="0"/>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2" fontId="16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3" fontId="260" fillId="0" borderId="0" applyFont="0" applyFill="0" applyBorder="0" applyAlignment="0" applyProtection="0"/>
    <xf numFmtId="0" fontId="26" fillId="0" borderId="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9" fontId="44" fillId="0" borderId="0" applyFont="0" applyFill="0" applyBorder="0" applyAlignment="0" applyProtection="0"/>
    <xf numFmtId="9" fontId="26" fillId="0" borderId="0" applyFont="0" applyFill="0" applyBorder="0" applyAlignment="0" applyProtection="0"/>
    <xf numFmtId="9" fontId="44" fillId="0" borderId="0" applyFont="0" applyFill="0" applyBorder="0" applyAlignment="0" applyProtection="0"/>
    <xf numFmtId="9" fontId="44"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applyFont="0" applyFill="0" applyBorder="0" applyAlignment="0" applyProtection="0"/>
    <xf numFmtId="9" fontId="44" fillId="0" borderId="0"/>
    <xf numFmtId="9" fontId="54" fillId="0" borderId="0" applyFont="0" applyFill="0" applyBorder="0" applyAlignment="0" applyProtection="0"/>
    <xf numFmtId="9" fontId="26" fillId="0" borderId="0" applyFont="0" applyFill="0" applyBorder="0" applyAlignment="0" applyProtection="0"/>
    <xf numFmtId="9" fontId="26" fillId="0" borderId="0"/>
    <xf numFmtId="9" fontId="26" fillId="0" borderId="0"/>
    <xf numFmtId="9" fontId="26" fillId="0" borderId="0"/>
    <xf numFmtId="9" fontId="44" fillId="0" borderId="0" applyFill="0" applyBorder="0" applyAlignment="0" applyProtection="0"/>
    <xf numFmtId="9" fontId="26" fillId="0" borderId="0"/>
    <xf numFmtId="9" fontId="26" fillId="0" borderId="0"/>
    <xf numFmtId="9" fontId="26" fillId="0" borderId="0"/>
    <xf numFmtId="9" fontId="44" fillId="0" borderId="0"/>
    <xf numFmtId="9" fontId="44" fillId="0" borderId="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4"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322" fontId="63" fillId="0" borderId="0">
      <protection locked="0"/>
    </xf>
    <xf numFmtId="322" fontId="63" fillId="0" borderId="0">
      <protection locked="0"/>
    </xf>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08" fillId="0" borderId="0" applyFont="0" applyBorder="0" applyProtection="0"/>
    <xf numFmtId="172" fontId="5"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324" fontId="51" fillId="0" borderId="0" applyFill="0" applyBorder="0" applyAlignment="0">
      <alignment horizontal="centerContinuous"/>
    </xf>
    <xf numFmtId="0" fontId="51" fillId="0" borderId="0" applyFill="0" applyBorder="0" applyAlignment="0"/>
    <xf numFmtId="324" fontId="51" fillId="0" borderId="0" applyFill="0" applyBorder="0" applyAlignment="0">
      <alignment horizontal="centerContinuous"/>
    </xf>
    <xf numFmtId="172" fontId="5" fillId="0" borderId="0"/>
    <xf numFmtId="0" fontId="51" fillId="0" borderId="0" applyFill="0" applyBorder="0" applyAlignment="0"/>
    <xf numFmtId="168" fontId="388" fillId="0" borderId="0"/>
    <xf numFmtId="172" fontId="5" fillId="0" borderId="0"/>
    <xf numFmtId="172" fontId="100" fillId="0" borderId="0"/>
    <xf numFmtId="0" fontId="84" fillId="0" borderId="74" applyNumberFormat="0" applyAlignment="0"/>
    <xf numFmtId="9" fontId="26" fillId="0" borderId="0" applyNumberFormat="0" applyFont="0" applyFill="0" applyBorder="0" applyAlignment="0" applyProtection="0"/>
    <xf numFmtId="0"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325" fontId="84" fillId="0" borderId="0">
      <alignment horizontal="right"/>
    </xf>
    <xf numFmtId="179" fontId="84" fillId="0" borderId="0">
      <alignment horizontal="left"/>
    </xf>
    <xf numFmtId="179" fontId="389" fillId="0" borderId="0"/>
    <xf numFmtId="326" fontId="390" fillId="0" borderId="0"/>
    <xf numFmtId="326" fontId="84" fillId="0" borderId="0"/>
    <xf numFmtId="179" fontId="84" fillId="0" borderId="14">
      <alignment horizontal="left"/>
    </xf>
    <xf numFmtId="179" fontId="209" fillId="0" borderId="0">
      <alignment horizontal="left"/>
    </xf>
    <xf numFmtId="179" fontId="84" fillId="0" borderId="75">
      <alignment horizontal="right"/>
    </xf>
    <xf numFmtId="327" fontId="389" fillId="0" borderId="76" applyNumberFormat="0" applyAlignment="0">
      <alignment horizontal="left"/>
    </xf>
    <xf numFmtId="327" fontId="389" fillId="0" borderId="77">
      <alignment horizontal="right"/>
    </xf>
    <xf numFmtId="179" fontId="139" fillId="0" borderId="0"/>
    <xf numFmtId="328" fontId="84" fillId="0" borderId="0">
      <alignment horizontal="right"/>
    </xf>
    <xf numFmtId="325" fontId="84" fillId="0" borderId="0"/>
    <xf numFmtId="1" fontId="84" fillId="0" borderId="0">
      <alignment horizontal="right"/>
    </xf>
    <xf numFmtId="167" fontId="84" fillId="0" borderId="0">
      <alignment horizontal="right"/>
    </xf>
    <xf numFmtId="2" fontId="84" fillId="0" borderId="0">
      <alignment horizontal="right"/>
    </xf>
    <xf numFmtId="329" fontId="84" fillId="0" borderId="0">
      <alignment horizontal="right"/>
    </xf>
    <xf numFmtId="179" fontId="161" fillId="0" borderId="0">
      <alignment horizontal="centerContinuous" wrapText="1"/>
    </xf>
    <xf numFmtId="330" fontId="391" fillId="0" borderId="0">
      <alignment horizontal="left"/>
    </xf>
    <xf numFmtId="179" fontId="392" fillId="0" borderId="0">
      <alignment horizontal="left"/>
    </xf>
    <xf numFmtId="179" fontId="84" fillId="0" borderId="0">
      <alignment horizontal="center"/>
    </xf>
    <xf numFmtId="179" fontId="84" fillId="0" borderId="75">
      <alignment horizontal="center"/>
    </xf>
    <xf numFmtId="172" fontId="100" fillId="0" borderId="0"/>
    <xf numFmtId="0" fontId="393" fillId="0" borderId="78">
      <alignment horizontal="center"/>
    </xf>
    <xf numFmtId="172" fontId="393" fillId="0" borderId="78">
      <alignment horizontal="center"/>
    </xf>
    <xf numFmtId="3" fontId="44" fillId="0" borderId="0" applyFont="0" applyFill="0" applyBorder="0" applyAlignment="0" applyProtection="0"/>
    <xf numFmtId="3" fontId="44" fillId="0" borderId="0" applyFont="0" applyFill="0" applyBorder="0" applyAlignment="0" applyProtection="0"/>
    <xf numFmtId="0" fontId="44" fillId="161" borderId="0" applyNumberFormat="0" applyFont="0" applyBorder="0" applyAlignment="0" applyProtection="0"/>
    <xf numFmtId="172" fontId="44" fillId="161" borderId="0" applyNumberFormat="0" applyFont="0" applyBorder="0" applyAlignment="0" applyProtection="0"/>
    <xf numFmtId="0" fontId="83" fillId="0" borderId="0"/>
    <xf numFmtId="0" fontId="83" fillId="0" borderId="0"/>
    <xf numFmtId="172" fontId="83" fillId="0" borderId="0"/>
    <xf numFmtId="180" fontId="5" fillId="0" borderId="0"/>
    <xf numFmtId="180" fontId="5" fillId="0" borderId="0"/>
    <xf numFmtId="180" fontId="83" fillId="0" borderId="0"/>
    <xf numFmtId="180" fontId="5" fillId="0" borderId="0"/>
    <xf numFmtId="180" fontId="5" fillId="0" borderId="0"/>
    <xf numFmtId="180" fontId="5" fillId="0" borderId="0"/>
    <xf numFmtId="172" fontId="83" fillId="0" borderId="0"/>
    <xf numFmtId="180" fontId="5" fillId="0" borderId="0"/>
    <xf numFmtId="180" fontId="5" fillId="0" borderId="0"/>
    <xf numFmtId="180" fontId="83" fillId="0" borderId="0"/>
    <xf numFmtId="172" fontId="83" fillId="0" borderId="0"/>
    <xf numFmtId="180" fontId="5" fillId="0" borderId="0"/>
    <xf numFmtId="180" fontId="5" fillId="0" borderId="0"/>
    <xf numFmtId="180" fontId="83" fillId="0" borderId="0"/>
    <xf numFmtId="191" fontId="83" fillId="0" borderId="0"/>
    <xf numFmtId="180" fontId="5" fillId="0" borderId="0"/>
    <xf numFmtId="180" fontId="5" fillId="0" borderId="0"/>
    <xf numFmtId="180" fontId="5" fillId="0" borderId="0"/>
    <xf numFmtId="180" fontId="5" fillId="0" borderId="0"/>
    <xf numFmtId="323" fontId="63" fillId="0" borderId="0">
      <protection locked="0"/>
    </xf>
    <xf numFmtId="323" fontId="63" fillId="0" borderId="0">
      <protection locked="0"/>
    </xf>
    <xf numFmtId="180" fontId="5" fillId="0" borderId="0"/>
    <xf numFmtId="331" fontId="63" fillId="0" borderId="0">
      <protection locked="0"/>
    </xf>
    <xf numFmtId="331" fontId="63" fillId="0" borderId="0">
      <protection locked="0"/>
    </xf>
    <xf numFmtId="180" fontId="5" fillId="0" borderId="0"/>
    <xf numFmtId="0" fontId="34" fillId="33" borderId="0"/>
    <xf numFmtId="172" fontId="100" fillId="0" borderId="0"/>
    <xf numFmtId="172" fontId="100" fillId="0" borderId="0"/>
    <xf numFmtId="172" fontId="100" fillId="0" borderId="0"/>
    <xf numFmtId="172" fontId="100" fillId="0" borderId="0"/>
    <xf numFmtId="194" fontId="394" fillId="162" borderId="0"/>
    <xf numFmtId="172" fontId="100" fillId="0" borderId="0"/>
    <xf numFmtId="179" fontId="395" fillId="0" borderId="30" applyNumberFormat="0" applyFill="0" applyBorder="0" applyAlignment="0" applyProtection="0">
      <protection hidden="1"/>
    </xf>
    <xf numFmtId="179"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80" fontId="5" fillId="0" borderId="0"/>
    <xf numFmtId="180" fontId="5" fillId="0" borderId="0"/>
    <xf numFmtId="180" fontId="5" fillId="0" borderId="0"/>
    <xf numFmtId="172"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5" fillId="0" borderId="0"/>
    <xf numFmtId="180" fontId="5" fillId="0" borderId="0"/>
    <xf numFmtId="180" fontId="5" fillId="0" borderId="0"/>
    <xf numFmtId="180" fontId="5" fillId="0" borderId="0"/>
    <xf numFmtId="167" fontId="396" fillId="0" borderId="0"/>
    <xf numFmtId="172" fontId="100" fillId="0" borderId="0"/>
    <xf numFmtId="0" fontId="397" fillId="0" borderId="0"/>
    <xf numFmtId="0" fontId="397" fillId="0" borderId="0"/>
    <xf numFmtId="172" fontId="5" fillId="0" borderId="0"/>
    <xf numFmtId="332" fontId="396" fillId="0" borderId="0" applyNumberFormat="0" applyFill="0" applyBorder="0" applyAlignment="0" applyProtection="0">
      <alignment horizontal="left"/>
    </xf>
    <xf numFmtId="172" fontId="5" fillId="0" borderId="0"/>
    <xf numFmtId="38" fontId="396"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72" fontId="5" fillId="0" borderId="0"/>
    <xf numFmtId="172" fontId="100" fillId="0" borderId="0"/>
    <xf numFmtId="0" fontId="40" fillId="122" borderId="41"/>
    <xf numFmtId="49" fontId="193" fillId="0" borderId="0">
      <alignment horizontal="left" wrapText="1"/>
    </xf>
    <xf numFmtId="49" fontId="192" fillId="0" borderId="0">
      <alignment horizontal="left" vertical="center" wrapText="1"/>
    </xf>
    <xf numFmtId="49" fontId="56" fillId="0" borderId="0">
      <alignment horizontal="left" vertical="center" wrapText="1"/>
    </xf>
    <xf numFmtId="49" fontId="192" fillId="0" borderId="0">
      <alignment horizontal="left" vertical="center" wrapText="1"/>
    </xf>
    <xf numFmtId="194" fontId="210" fillId="0" borderId="79" applyNumberFormat="0" applyFont="0" applyFill="0" applyAlignment="0" applyProtection="0"/>
    <xf numFmtId="0" fontId="189" fillId="122" borderId="0">
      <alignment horizontal="right"/>
    </xf>
    <xf numFmtId="0" fontId="398" fillId="156" borderId="0">
      <alignment horizontal="center"/>
    </xf>
    <xf numFmtId="0" fontId="399" fillId="150" borderId="41">
      <alignment horizontal="left" vertical="top" wrapText="1"/>
    </xf>
    <xf numFmtId="0" fontId="400" fillId="150" borderId="50">
      <alignment horizontal="left" vertical="top" wrapText="1"/>
    </xf>
    <xf numFmtId="0" fontId="399" fillId="150" borderId="80">
      <alignment horizontal="left" vertical="top" wrapText="1"/>
    </xf>
    <xf numFmtId="0" fontId="399" fillId="150" borderId="50">
      <alignment horizontal="left" vertical="top"/>
    </xf>
    <xf numFmtId="0" fontId="401" fillId="0" borderId="0"/>
    <xf numFmtId="0" fontId="402" fillId="0" borderId="0"/>
    <xf numFmtId="0" fontId="403" fillId="0" borderId="0"/>
    <xf numFmtId="172" fontId="404" fillId="0" borderId="81">
      <alignment horizontal="centerContinuous"/>
    </xf>
    <xf numFmtId="172" fontId="404" fillId="0" borderId="81">
      <alignment horizontal="centerContinuous"/>
    </xf>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5" fillId="6" borderId="5" applyNumberFormat="0" applyAlignment="0" applyProtection="0"/>
    <xf numFmtId="0" fontId="406" fillId="6" borderId="5" applyNumberFormat="0" applyAlignment="0" applyProtection="0"/>
    <xf numFmtId="0" fontId="406" fillId="6" borderId="5"/>
    <xf numFmtId="0" fontId="406" fillId="6" borderId="5"/>
    <xf numFmtId="0" fontId="406" fillId="6" borderId="5"/>
    <xf numFmtId="0" fontId="406" fillId="6" borderId="5"/>
    <xf numFmtId="0" fontId="406" fillId="6" borderId="5"/>
    <xf numFmtId="0" fontId="406" fillId="6" borderId="5"/>
    <xf numFmtId="0" fontId="405" fillId="6" borderId="5"/>
    <xf numFmtId="0" fontId="405" fillId="6" borderId="5"/>
    <xf numFmtId="0" fontId="405"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406" fillId="6" borderId="5"/>
    <xf numFmtId="0" fontId="406" fillId="6" borderId="5"/>
    <xf numFmtId="0" fontId="406" fillId="6" borderId="5"/>
    <xf numFmtId="0" fontId="14" fillId="6" borderId="5" applyNumberFormat="0" applyAlignment="0" applyProtection="0"/>
    <xf numFmtId="0" fontId="383" fillId="129" borderId="25"/>
    <xf numFmtId="0" fontId="383" fillId="129" borderId="25"/>
    <xf numFmtId="0" fontId="383" fillId="129" borderId="25"/>
    <xf numFmtId="0" fontId="14" fillId="6" borderId="5"/>
    <xf numFmtId="0" fontId="14" fillId="6" borderId="5"/>
    <xf numFmtId="0" fontId="14" fillId="6" borderId="5"/>
    <xf numFmtId="0" fontId="14" fillId="6" borderId="5"/>
    <xf numFmtId="0" fontId="14" fillId="6" borderId="5"/>
    <xf numFmtId="0" fontId="14" fillId="6" borderId="5"/>
    <xf numFmtId="0" fontId="406" fillId="6" borderId="5" applyNumberFormat="0" applyAlignment="0" applyProtection="0"/>
    <xf numFmtId="0" fontId="406" fillId="6" borderId="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383" fillId="130" borderId="25"/>
    <xf numFmtId="0" fontId="383" fillId="130" borderId="25"/>
    <xf numFmtId="0" fontId="383" fillId="130" borderId="2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172" fontId="100" fillId="0" borderId="0"/>
    <xf numFmtId="0" fontId="382" fillId="59" borderId="25" applyNumberFormat="0" applyAlignment="0" applyProtection="0"/>
    <xf numFmtId="180" fontId="5" fillId="0" borderId="0"/>
    <xf numFmtId="180" fontId="5" fillId="0" borderId="0"/>
    <xf numFmtId="180" fontId="382" fillId="59" borderId="25" applyNumberFormat="0" applyAlignment="0" applyProtection="0"/>
    <xf numFmtId="4" fontId="407" fillId="163" borderId="62" applyNumberFormat="0" applyProtection="0">
      <alignment vertical="center"/>
    </xf>
    <xf numFmtId="4" fontId="408" fillId="163" borderId="8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9" fillId="163" borderId="62" applyNumberFormat="0" applyProtection="0">
      <alignment vertical="center"/>
    </xf>
    <xf numFmtId="172" fontId="100" fillId="0" borderId="0"/>
    <xf numFmtId="4" fontId="172" fillId="164" borderId="83" applyNumberFormat="0" applyProtection="0">
      <alignment vertical="center"/>
    </xf>
    <xf numFmtId="4" fontId="410" fillId="164" borderId="83" applyNumberFormat="0" applyProtection="0">
      <alignment vertical="center"/>
    </xf>
    <xf numFmtId="4" fontId="172" fillId="156" borderId="83" applyNumberFormat="0" applyProtection="0">
      <alignment vertical="center"/>
    </xf>
    <xf numFmtId="4" fontId="410" fillId="156" borderId="83" applyNumberFormat="0" applyProtection="0">
      <alignment vertical="center"/>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106" fillId="156" borderId="62" applyNumberFormat="0" applyProtection="0">
      <alignmen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23" fillId="132" borderId="62" applyNumberFormat="0" applyProtection="0">
      <alignment vertical="center"/>
    </xf>
    <xf numFmtId="4" fontId="23" fillId="132" borderId="62" applyNumberFormat="0" applyProtection="0">
      <alignmen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106" fillId="164" borderId="62" applyNumberFormat="0" applyProtection="0">
      <alignmen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172" fillId="156" borderId="62" applyNumberFormat="0" applyProtection="0">
      <alignment vertical="center"/>
    </xf>
    <xf numFmtId="4" fontId="414" fillId="167" borderId="62" applyNumberFormat="0" applyProtection="0">
      <alignment horizontal="left" vertical="center" indent="1"/>
    </xf>
    <xf numFmtId="172" fontId="100" fillId="0" borderId="0"/>
    <xf numFmtId="4" fontId="414" fillId="168" borderId="62" applyNumberFormat="0" applyProtection="0">
      <alignment horizontal="left" vertical="center" indent="1"/>
    </xf>
    <xf numFmtId="172" fontId="100" fillId="0" borderId="0"/>
    <xf numFmtId="4" fontId="415" fillId="165" borderId="62" applyNumberFormat="0" applyProtection="0">
      <alignment horizontal="left" vertical="center" indent="1"/>
    </xf>
    <xf numFmtId="172" fontId="100" fillId="0" borderId="0"/>
    <xf numFmtId="4" fontId="416" fillId="169" borderId="62" applyNumberFormat="0" applyProtection="0">
      <alignment vertical="center"/>
    </xf>
    <xf numFmtId="172" fontId="100" fillId="0" borderId="0"/>
    <xf numFmtId="4" fontId="417" fillId="48" borderId="62" applyNumberFormat="0" applyProtection="0">
      <alignment horizontal="left" vertical="center" indent="1"/>
    </xf>
    <xf numFmtId="4" fontId="418" fillId="168" borderId="62" applyNumberFormat="0" applyProtection="0">
      <alignment horizontal="left" vertical="center" indent="1"/>
    </xf>
    <xf numFmtId="172" fontId="100" fillId="0" borderId="0"/>
    <xf numFmtId="4" fontId="104" fillId="165" borderId="62" applyNumberFormat="0" applyProtection="0">
      <alignment horizontal="left" vertical="center" indent="1"/>
    </xf>
    <xf numFmtId="172" fontId="100" fillId="0" borderId="0"/>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47" borderId="41" applyNumberFormat="0">
      <protection locked="0"/>
    </xf>
    <xf numFmtId="179" fontId="26" fillId="47" borderId="41" applyNumberFormat="0">
      <protection locked="0"/>
    </xf>
    <xf numFmtId="4" fontId="419" fillId="48" borderId="62" applyNumberFormat="0" applyProtection="0">
      <alignment vertical="center"/>
    </xf>
    <xf numFmtId="172" fontId="100" fillId="0" borderId="0"/>
    <xf numFmtId="4" fontId="420" fillId="48" borderId="62" applyNumberFormat="0" applyProtection="0">
      <alignment vertical="center"/>
    </xf>
    <xf numFmtId="172" fontId="100" fillId="0" borderId="0"/>
    <xf numFmtId="4" fontId="421" fillId="164" borderId="62">
      <alignment vertical="center"/>
    </xf>
    <xf numFmtId="4" fontId="422" fillId="164" borderId="62">
      <alignment vertical="center"/>
    </xf>
    <xf numFmtId="4" fontId="421" fillId="156" borderId="62">
      <alignment vertical="center"/>
    </xf>
    <xf numFmtId="4" fontId="422" fillId="156" borderId="62">
      <alignment vertical="center"/>
    </xf>
    <xf numFmtId="4" fontId="414" fillId="168" borderId="62" applyNumberFormat="0" applyProtection="0">
      <alignment horizontal="left" vertical="center" indent="1"/>
    </xf>
    <xf numFmtId="172" fontId="100" fillId="0" borderId="0"/>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4" fontId="423" fillId="48" borderId="62" applyNumberFormat="0" applyProtection="0">
      <alignment vertical="center"/>
    </xf>
    <xf numFmtId="4" fontId="411" fillId="168" borderId="82" applyNumberFormat="0" applyProtection="0">
      <alignment horizontal="righ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24" fillId="48" borderId="62" applyNumberFormat="0" applyProtection="0">
      <alignment vertical="center"/>
    </xf>
    <xf numFmtId="172" fontId="100" fillId="0" borderId="0"/>
    <xf numFmtId="4" fontId="106" fillId="164" borderId="83" applyNumberFormat="0" applyProtection="0">
      <alignment vertical="center"/>
    </xf>
    <xf numFmtId="4" fontId="425" fillId="164" borderId="83" applyNumberFormat="0" applyProtection="0">
      <alignment vertical="center"/>
    </xf>
    <xf numFmtId="4" fontId="106" fillId="156" borderId="83" applyNumberFormat="0" applyProtection="0">
      <alignment vertical="center"/>
    </xf>
    <xf numFmtId="4" fontId="425" fillId="156" borderId="83" applyNumberFormat="0" applyProtection="0">
      <alignment vertical="center"/>
    </xf>
    <xf numFmtId="4" fontId="40" fillId="0" borderId="0" applyNumberFormat="0" applyProtection="0">
      <alignment horizontal="left" vertical="center" indent="1"/>
    </xf>
    <xf numFmtId="172" fontId="5" fillId="0" borderId="0"/>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172" fontId="5" fillId="0" borderId="0"/>
    <xf numFmtId="172" fontId="5" fillId="0" borderId="0"/>
    <xf numFmtId="4" fontId="408" fillId="169" borderId="82" applyNumberFormat="0" applyProtection="0">
      <alignment horizontal="left" vertical="center" indent="1"/>
    </xf>
    <xf numFmtId="4" fontId="408" fillId="169" borderId="82" applyNumberFormat="0" applyProtection="0">
      <alignment horizontal="left" vertical="center"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4" fontId="274" fillId="48" borderId="62" applyNumberFormat="0" applyProtection="0">
      <alignment vertical="center"/>
    </xf>
    <xf numFmtId="4" fontId="426" fillId="48" borderId="62" applyNumberFormat="0" applyProtection="0">
      <alignment vertical="center"/>
    </xf>
    <xf numFmtId="4" fontId="172" fillId="164" borderId="62">
      <alignment vertical="center"/>
    </xf>
    <xf numFmtId="4" fontId="410" fillId="164" borderId="62">
      <alignment vertical="center"/>
    </xf>
    <xf numFmtId="4" fontId="172" fillId="156" borderId="62">
      <alignment vertical="center"/>
    </xf>
    <xf numFmtId="4" fontId="410" fillId="156" borderId="62">
      <alignment vertical="center"/>
    </xf>
    <xf numFmtId="4" fontId="414" fillId="154" borderId="62" applyNumberFormat="0" applyProtection="0">
      <alignment horizontal="left" vertical="center" indent="1"/>
    </xf>
    <xf numFmtId="4" fontId="427" fillId="169" borderId="62" applyNumberFormat="0" applyProtection="0">
      <alignment horizontal="left" indent="1"/>
    </xf>
    <xf numFmtId="172" fontId="100" fillId="0" borderId="0"/>
    <xf numFmtId="4" fontId="428" fillId="48" borderId="62" applyNumberFormat="0" applyProtection="0">
      <alignment vertical="center"/>
    </xf>
    <xf numFmtId="172" fontId="100" fillId="0" borderId="0"/>
    <xf numFmtId="0" fontId="429" fillId="52" borderId="0" applyNumberFormat="0" applyBorder="0" applyProtection="0"/>
    <xf numFmtId="172" fontId="5" fillId="0" borderId="0"/>
    <xf numFmtId="0" fontId="430" fillId="0" borderId="84"/>
    <xf numFmtId="0" fontId="430" fillId="0" borderId="84"/>
    <xf numFmtId="0" fontId="430" fillId="0" borderId="84"/>
    <xf numFmtId="0" fontId="431" fillId="40" borderId="0" applyNumberFormat="0" applyBorder="0" applyAlignment="0" applyProtection="0"/>
    <xf numFmtId="172" fontId="5" fillId="0" borderId="0"/>
    <xf numFmtId="172" fontId="100" fillId="0" borderId="0"/>
    <xf numFmtId="172" fontId="100" fillId="0" borderId="0"/>
    <xf numFmtId="172" fontId="100" fillId="0" borderId="0"/>
    <xf numFmtId="0" fontId="51" fillId="0" borderId="85">
      <alignment horizontal="center" vertical="center"/>
    </xf>
    <xf numFmtId="0" fontId="51" fillId="0" borderId="85">
      <alignment horizontal="center" vertical="center"/>
    </xf>
    <xf numFmtId="0" fontId="51" fillId="0" borderId="85">
      <alignment horizontal="center" vertical="center"/>
    </xf>
    <xf numFmtId="0" fontId="51" fillId="0" borderId="85">
      <alignment horizontal="center" vertical="center"/>
    </xf>
    <xf numFmtId="180" fontId="51" fillId="0" borderId="85">
      <alignment horizontal="center" vertical="center"/>
    </xf>
    <xf numFmtId="172" fontId="5" fillId="0" borderId="0"/>
    <xf numFmtId="38" fontId="44" fillId="0" borderId="0" applyFont="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86"/>
    <xf numFmtId="38" fontId="44" fillId="0" borderId="15"/>
    <xf numFmtId="38" fontId="44" fillId="0" borderId="15"/>
    <xf numFmtId="38" fontId="44" fillId="0" borderId="86"/>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33"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5"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4" fontId="26" fillId="0" borderId="0">
      <protection locked="0"/>
    </xf>
    <xf numFmtId="333" fontId="26" fillId="0" borderId="0">
      <protection locked="0"/>
    </xf>
    <xf numFmtId="26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40" fontId="44"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4"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43" fontId="9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40" fontId="44" fillId="0" borderId="0" applyFont="0" applyFill="0" applyBorder="0" applyAlignment="0" applyProtection="0"/>
    <xf numFmtId="233" fontId="26" fillId="0" borderId="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40" fontId="44"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40" fontId="44" fillId="0" borderId="0" applyFont="0" applyFill="0" applyBorder="0" applyAlignment="0" applyProtection="0"/>
    <xf numFmtId="40" fontId="44" fillId="0" borderId="0"/>
    <xf numFmtId="40" fontId="44" fillId="0" borderId="0"/>
    <xf numFmtId="40" fontId="44" fillId="0" borderId="0"/>
    <xf numFmtId="40" fontId="44" fillId="0" borderId="0"/>
    <xf numFmtId="40" fontId="44" fillId="0" borderId="0"/>
    <xf numFmtId="40" fontId="44"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4" fillId="0" borderId="0" applyFill="0" applyBorder="0" applyAlignment="0" applyProtection="0"/>
    <xf numFmtId="40" fontId="44"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40" fontId="44" fillId="0" borderId="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40" fontId="44" fillId="0" borderId="0"/>
    <xf numFmtId="176" fontId="26" fillId="0" borderId="0" applyFont="0" applyFill="0" applyBorder="0" applyAlignment="0" applyProtection="0"/>
    <xf numFmtId="40" fontId="44" fillId="0" borderId="0" applyFill="0" applyBorder="0" applyAlignment="0" applyProtection="0"/>
    <xf numFmtId="40" fontId="44" fillId="0" borderId="0"/>
    <xf numFmtId="40" fontId="44" fillId="0" borderId="0"/>
    <xf numFmtId="40" fontId="44" fillId="0" borderId="0"/>
    <xf numFmtId="233" fontId="5"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4"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xf numFmtId="233" fontId="26" fillId="0" borderId="0"/>
    <xf numFmtId="233" fontId="26" fillId="0" borderId="0"/>
    <xf numFmtId="336" fontId="26" fillId="0" borderId="0" applyFill="0" applyBorder="0" applyAlignment="0" applyProtection="0"/>
    <xf numFmtId="336" fontId="26" fillId="0" borderId="0"/>
    <xf numFmtId="336" fontId="26" fillId="0" borderId="0"/>
    <xf numFmtId="336" fontId="26" fillId="0" borderId="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0" fillId="0" borderId="0"/>
    <xf numFmtId="172" fontId="100" fillId="0" borderId="0"/>
    <xf numFmtId="179"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100" fillId="0" borderId="0"/>
    <xf numFmtId="0" fontId="302" fillId="0" borderId="0" applyNumberFormat="0" applyFill="0" applyBorder="0" applyAlignment="0" applyProtection="0">
      <alignment vertical="top"/>
      <protection locked="0"/>
    </xf>
    <xf numFmtId="194" fontId="51" fillId="0" borderId="0" applyNumberFormat="0" applyBorder="0" applyAlignment="0"/>
    <xf numFmtId="194" fontId="51" fillId="0" borderId="0" applyNumberFormat="0" applyBorder="0" applyAlignment="0"/>
    <xf numFmtId="172" fontId="5" fillId="0" borderId="0"/>
    <xf numFmtId="0" fontId="433" fillId="128" borderId="87" applyNumberFormat="0" applyProtection="0"/>
    <xf numFmtId="172" fontId="5" fillId="0" borderId="0"/>
    <xf numFmtId="337" fontId="209" fillId="0" borderId="88" applyNumberFormat="0" applyFont="0" applyBorder="0" applyAlignment="0" applyProtection="0"/>
    <xf numFmtId="0" fontId="5" fillId="0" borderId="0" applyNumberFormat="0" applyFont="0" applyFill="0" applyBorder="0" applyProtection="0">
      <alignment horizontal="left" vertical="center"/>
    </xf>
    <xf numFmtId="338" fontId="434" fillId="0" borderId="59" applyFill="0" applyProtection="0">
      <alignment horizontal="right" vertical="center" wrapText="1"/>
    </xf>
    <xf numFmtId="339" fontId="434" fillId="0" borderId="59" applyFill="0" applyProtection="0">
      <alignment horizontal="right" vertical="center" wrapText="1"/>
    </xf>
    <xf numFmtId="340" fontId="434" fillId="0" borderId="59" applyFill="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1" fontId="26" fillId="0" borderId="0" applyFill="0" applyBorder="0" applyProtection="0">
      <alignment horizontal="righ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0" fontId="26" fillId="0" borderId="0" applyFill="0" applyBorder="0" applyProtection="0">
      <alignment horizontal="right" vertical="center" wrapText="1"/>
    </xf>
    <xf numFmtId="0" fontId="149" fillId="0" borderId="0" applyNumberFormat="0" applyFill="0" applyBorder="0" applyProtection="0">
      <alignment horizontal="right" vertical="center" wrapText="1"/>
    </xf>
    <xf numFmtId="339" fontId="26" fillId="0" borderId="0" applyFill="0" applyBorder="0" applyProtection="0">
      <alignment horizontal="right" vertical="center" wrapText="1"/>
    </xf>
    <xf numFmtId="340"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39" fontId="26" fillId="0" borderId="0" applyFill="0" applyBorder="0" applyProtection="0">
      <alignment horizontal="right" vertical="center" wrapText="1"/>
    </xf>
    <xf numFmtId="341" fontId="26" fillId="0" borderId="0" applyFill="0" applyBorder="0" applyProtection="0">
      <alignment horizontal="right" vertical="center" wrapText="1"/>
    </xf>
    <xf numFmtId="0" fontId="434" fillId="0" borderId="59" applyNumberFormat="0" applyFill="0" applyProtection="0">
      <alignment horizontal="left" vertical="center" wrapText="1"/>
    </xf>
    <xf numFmtId="340" fontId="26" fillId="0" borderId="0" applyFill="0" applyBorder="0" applyProtection="0">
      <alignment horizontal="righ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0" fontId="434" fillId="0" borderId="59" applyFill="0" applyProtection="0">
      <alignment horizontal="right" vertical="center" wrapText="1"/>
    </xf>
    <xf numFmtId="340" fontId="434" fillId="0" borderId="59" applyFill="0" applyProtection="0">
      <alignment horizontal="right" vertical="center" wrapText="1"/>
    </xf>
    <xf numFmtId="0" fontId="434" fillId="0" borderId="89" applyNumberFormat="0" applyFill="0" applyProtection="0">
      <alignment horizontal="left" vertical="center" wrapText="1"/>
    </xf>
    <xf numFmtId="339" fontId="434" fillId="0" borderId="59" applyFill="0" applyProtection="0">
      <alignment horizontal="right" vertical="center" wrapText="1"/>
    </xf>
    <xf numFmtId="0" fontId="434" fillId="0" borderId="89" applyNumberFormat="0" applyFill="0" applyProtection="0">
      <alignment horizontal="left" vertical="center" wrapText="1"/>
    </xf>
    <xf numFmtId="0" fontId="149" fillId="0" borderId="0" applyNumberFormat="0" applyFill="0" applyBorder="0" applyProtection="0">
      <alignment horizontal="left" vertical="center" wrapText="1"/>
    </xf>
    <xf numFmtId="0" fontId="434" fillId="0" borderId="89" applyNumberFormat="0" applyFill="0" applyProtection="0">
      <alignment horizontal="left" vertical="center" wrapText="1"/>
    </xf>
    <xf numFmtId="0" fontId="434" fillId="0" borderId="89" applyNumberFormat="0" applyFill="0" applyProtection="0">
      <alignment horizontal="left" vertical="center" wrapText="1"/>
    </xf>
    <xf numFmtId="340" fontId="434" fillId="0" borderId="89" applyFill="0" applyProtection="0">
      <alignment horizontal="right" vertical="center" wrapText="1"/>
    </xf>
    <xf numFmtId="338" fontId="434" fillId="0" borderId="89" applyFill="0" applyProtection="0">
      <alignment horizontal="right" vertical="center" wrapText="1"/>
    </xf>
    <xf numFmtId="0" fontId="26" fillId="0" borderId="0" applyNumberFormat="0" applyFill="0" applyBorder="0" applyProtection="0">
      <alignment horizontal="left" vertical="center" wrapText="1"/>
    </xf>
    <xf numFmtId="339" fontId="434" fillId="0" borderId="89" applyFill="0" applyProtection="0">
      <alignment horizontal="right" vertical="center" wrapText="1"/>
    </xf>
    <xf numFmtId="0" fontId="26" fillId="0" borderId="0" applyNumberFormat="0" applyFill="0" applyBorder="0" applyProtection="0">
      <alignmen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80" fillId="0" borderId="0" applyNumberFormat="0" applyFill="0" applyBorder="0" applyProtection="0">
      <alignment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2" fontId="435" fillId="0" borderId="81"/>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5" fillId="0" borderId="0"/>
    <xf numFmtId="172" fontId="100" fillId="0" borderId="0"/>
    <xf numFmtId="172" fontId="100" fillId="0" borderId="0"/>
    <xf numFmtId="49" fontId="193" fillId="0" borderId="80">
      <alignment horizontal="left" wrapText="1"/>
    </xf>
    <xf numFmtId="49" fontId="193" fillId="0" borderId="80">
      <alignment horizontal="left" wrapText="1"/>
    </xf>
    <xf numFmtId="49" fontId="192" fillId="0" borderId="78">
      <alignment horizontal="left" wrapText="1"/>
    </xf>
    <xf numFmtId="49" fontId="193" fillId="0" borderId="78">
      <alignment horizontal="left" wrapText="1"/>
    </xf>
    <xf numFmtId="49" fontId="193" fillId="0" borderId="78">
      <alignment horizontal="left" wrapText="1"/>
    </xf>
    <xf numFmtId="49" fontId="56" fillId="0" borderId="78">
      <alignment horizontal="left" wrapText="1"/>
    </xf>
    <xf numFmtId="49" fontId="56" fillId="0" borderId="78">
      <alignment horizontal="left" wrapText="1"/>
    </xf>
    <xf numFmtId="49" fontId="192" fillId="0" borderId="78">
      <alignment horizontal="left" wrapText="1"/>
    </xf>
    <xf numFmtId="179" fontId="436" fillId="0" borderId="0"/>
    <xf numFmtId="0" fontId="437" fillId="0" borderId="0"/>
    <xf numFmtId="233" fontId="26" fillId="0" borderId="0" applyFont="0" applyFill="0" applyBorder="0" applyAlignment="0" applyProtection="0"/>
    <xf numFmtId="172" fontId="5" fillId="0" borderId="0"/>
    <xf numFmtId="0" fontId="26" fillId="0" borderId="0">
      <alignment horizontal="left" wrapText="1"/>
    </xf>
    <xf numFmtId="0" fontId="26" fillId="0" borderId="0">
      <alignment horizontal="left" wrapText="1"/>
    </xf>
    <xf numFmtId="0" fontId="54" fillId="0" borderId="0">
      <alignment vertical="top"/>
    </xf>
    <xf numFmtId="172" fontId="5" fillId="0" borderId="0"/>
    <xf numFmtId="172" fontId="100" fillId="0" borderId="0"/>
    <xf numFmtId="172" fontId="26" fillId="0" borderId="0"/>
    <xf numFmtId="172" fontId="26" fillId="0" borderId="0"/>
    <xf numFmtId="172" fontId="5" fillId="0" borderId="0"/>
    <xf numFmtId="172" fontId="26" fillId="0" borderId="0"/>
    <xf numFmtId="172"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172" fontId="5" fillId="0" borderId="0"/>
    <xf numFmtId="171" fontId="44" fillId="0" borderId="0" applyFont="0" applyFill="0" applyBorder="0" applyAlignment="0" applyProtection="0"/>
    <xf numFmtId="0" fontId="114" fillId="171" borderId="91" applyNumberFormat="0" applyProtection="0">
      <alignment horizontal="center" wrapText="1"/>
    </xf>
    <xf numFmtId="180" fontId="5" fillId="0" borderId="0"/>
    <xf numFmtId="180" fontId="5" fillId="0" borderId="0"/>
    <xf numFmtId="180" fontId="114" fillId="171" borderId="91" applyNumberFormat="0" applyProtection="0">
      <alignment horizontal="center" wrapText="1"/>
    </xf>
    <xf numFmtId="0" fontId="114" fillId="171" borderId="92" applyNumberFormat="0" applyAlignment="0" applyProtection="0">
      <alignment wrapText="1"/>
    </xf>
    <xf numFmtId="180" fontId="5" fillId="0" borderId="0"/>
    <xf numFmtId="180" fontId="5" fillId="0" borderId="0"/>
    <xf numFmtId="180" fontId="114" fillId="171" borderId="92" applyNumberFormat="0" applyAlignment="0" applyProtection="0">
      <alignment wrapText="1"/>
    </xf>
    <xf numFmtId="0" fontId="26" fillId="172" borderId="0" applyNumberFormat="0" applyBorder="0">
      <alignment horizontal="center" wrapText="1"/>
    </xf>
    <xf numFmtId="180" fontId="5" fillId="0" borderId="0"/>
    <xf numFmtId="180" fontId="5" fillId="0" borderId="0"/>
    <xf numFmtId="180" fontId="26" fillId="172" borderId="0" applyNumberFormat="0" applyBorder="0">
      <alignment horizontal="center" wrapText="1"/>
    </xf>
    <xf numFmtId="0" fontId="26" fillId="173" borderId="93" applyNumberFormat="0">
      <alignment wrapText="1"/>
    </xf>
    <xf numFmtId="180" fontId="5" fillId="0" borderId="0"/>
    <xf numFmtId="180" fontId="5" fillId="0" borderId="0"/>
    <xf numFmtId="180" fontId="26" fillId="173" borderId="93" applyNumberFormat="0">
      <alignment wrapText="1"/>
    </xf>
    <xf numFmtId="0" fontId="26" fillId="173" borderId="0" applyNumberFormat="0" applyBorder="0">
      <alignment wrapText="1"/>
    </xf>
    <xf numFmtId="180" fontId="5" fillId="0" borderId="0"/>
    <xf numFmtId="180" fontId="5" fillId="0" borderId="0"/>
    <xf numFmtId="180" fontId="26" fillId="173" borderId="0" applyNumberFormat="0" applyBorder="0">
      <alignment wrapText="1"/>
    </xf>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343" fontId="26" fillId="0" borderId="0" applyFill="0" applyBorder="0" applyAlignment="0" applyProtection="0">
      <alignment wrapText="1"/>
    </xf>
    <xf numFmtId="343" fontId="26" fillId="0" borderId="0" applyFill="0" applyBorder="0" applyAlignment="0" applyProtection="0">
      <alignment wrapText="1"/>
    </xf>
    <xf numFmtId="307" fontId="26" fillId="0" borderId="0" applyFill="0" applyBorder="0" applyAlignment="0" applyProtection="0">
      <alignment wrapText="1"/>
    </xf>
    <xf numFmtId="307" fontId="26" fillId="0" borderId="0" applyFill="0" applyBorder="0" applyAlignment="0" applyProtection="0">
      <alignment wrapText="1"/>
    </xf>
    <xf numFmtId="344" fontId="26" fillId="0" borderId="0" applyFill="0" applyBorder="0" applyAlignment="0" applyProtection="0">
      <alignment wrapText="1"/>
    </xf>
    <xf numFmtId="344" fontId="26" fillId="0" borderId="0" applyFill="0" applyBorder="0" applyAlignment="0" applyProtection="0">
      <alignment wrapText="1"/>
    </xf>
    <xf numFmtId="0" fontId="26" fillId="0" borderId="0" applyNumberFormat="0" applyFill="0" applyBorder="0" applyAlignment="0" applyProtection="0"/>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0" fontId="26" fillId="0" borderId="0" applyNumberFormat="0" applyFill="0" applyBorder="0">
      <alignment horizontal="right" wrapText="1"/>
    </xf>
    <xf numFmtId="180" fontId="5" fillId="0" borderId="0"/>
    <xf numFmtId="180" fontId="5" fillId="0" borderId="0"/>
    <xf numFmtId="180" fontId="26" fillId="0" borderId="0" applyNumberFormat="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345" fontId="26" fillId="0" borderId="0" applyFill="0" applyBorder="0" applyAlignment="0" applyProtection="0">
      <alignment wrapText="1"/>
    </xf>
    <xf numFmtId="345" fontId="26" fillId="0" borderId="0" applyFill="0" applyBorder="0" applyAlignment="0" applyProtection="0">
      <alignment wrapText="1"/>
    </xf>
    <xf numFmtId="0" fontId="149" fillId="0" borderId="0" applyNumberFormat="0" applyFill="0" applyBorder="0">
      <alignment horizontal="left" wrapText="1"/>
    </xf>
    <xf numFmtId="180" fontId="5" fillId="0" borderId="0"/>
    <xf numFmtId="180" fontId="5" fillId="0" borderId="0"/>
    <xf numFmtId="180" fontId="149" fillId="0" borderId="0" applyNumberFormat="0" applyFill="0" applyBorder="0">
      <alignment horizontal="left"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114" fillId="0" borderId="0" applyNumberFormat="0" applyFill="0" applyBorder="0">
      <alignment horizontal="center" wrapText="1"/>
    </xf>
    <xf numFmtId="180" fontId="5" fillId="0" borderId="0"/>
    <xf numFmtId="180" fontId="5" fillId="0" borderId="0"/>
    <xf numFmtId="180" fontId="114" fillId="0" borderId="0" applyNumberFormat="0" applyFill="0" applyBorder="0">
      <alignment horizontal="center" wrapText="1"/>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5" fillId="0" borderId="0"/>
    <xf numFmtId="180" fontId="5" fillId="0" borderId="0"/>
    <xf numFmtId="180" fontId="5" fillId="0" borderId="0"/>
    <xf numFmtId="180" fontId="55" fillId="0" borderId="0"/>
    <xf numFmtId="49" fontId="438" fillId="0" borderId="0">
      <alignment horizontal="center" vertical="center" wrapText="1"/>
    </xf>
    <xf numFmtId="49" fontId="438" fillId="0" borderId="0">
      <alignment horizontal="center" vertical="top" wrapText="1"/>
    </xf>
    <xf numFmtId="0" fontId="218" fillId="0" borderId="94"/>
    <xf numFmtId="172" fontId="5" fillId="0" borderId="0"/>
    <xf numFmtId="40" fontId="439" fillId="0" borderId="0" applyBorder="0">
      <alignment horizontal="right"/>
    </xf>
    <xf numFmtId="168" fontId="141" fillId="0" borderId="0" applyProtection="0"/>
    <xf numFmtId="0" fontId="440" fillId="0" borderId="57" applyNumberFormat="0" applyFill="0" applyAlignment="0" applyProtection="0"/>
    <xf numFmtId="3" fontId="54" fillId="0" borderId="0"/>
    <xf numFmtId="172" fontId="5" fillId="0" borderId="0"/>
    <xf numFmtId="172" fontId="5" fillId="0" borderId="0"/>
    <xf numFmtId="3" fontId="441" fillId="0" borderId="0"/>
    <xf numFmtId="0" fontId="246" fillId="0" borderId="0"/>
    <xf numFmtId="0" fontId="114" fillId="174" borderId="0"/>
    <xf numFmtId="172" fontId="5" fillId="0" borderId="0"/>
    <xf numFmtId="172" fontId="5" fillId="0" borderId="0"/>
    <xf numFmtId="172" fontId="5" fillId="0" borderId="0"/>
    <xf numFmtId="0" fontId="442" fillId="0" borderId="0" applyBorder="0" applyProtection="0">
      <alignment vertical="center"/>
    </xf>
    <xf numFmtId="0" fontId="442" fillId="0" borderId="85" applyBorder="0" applyProtection="0">
      <alignment horizontal="right" vertical="center"/>
    </xf>
    <xf numFmtId="0" fontId="443" fillId="175" borderId="0" applyBorder="0" applyProtection="0">
      <alignment horizontal="centerContinuous" vertical="center"/>
    </xf>
    <xf numFmtId="0" fontId="443" fillId="176" borderId="85" applyBorder="0" applyProtection="0">
      <alignment horizontal="centerContinuous" vertical="center"/>
    </xf>
    <xf numFmtId="0" fontId="40" fillId="122" borderId="0">
      <alignment horizontal="center"/>
    </xf>
    <xf numFmtId="0" fontId="444" fillId="0" borderId="95"/>
    <xf numFmtId="0" fontId="445" fillId="0" borderId="0" applyFill="0" applyBorder="0" applyProtection="0">
      <alignment horizontal="left"/>
    </xf>
    <xf numFmtId="0" fontId="251" fillId="0" borderId="33" applyFill="0" applyBorder="0" applyProtection="0">
      <alignment horizontal="left" vertical="top"/>
    </xf>
    <xf numFmtId="172" fontId="5" fillId="0" borderId="0"/>
    <xf numFmtId="346" fontId="118" fillId="0" borderId="0">
      <alignment horizontal="right"/>
      <protection locked="0"/>
    </xf>
    <xf numFmtId="0" fontId="446" fillId="0" borderId="0"/>
    <xf numFmtId="0" fontId="402" fillId="0" borderId="0"/>
    <xf numFmtId="0" fontId="403" fillId="0" borderId="0"/>
    <xf numFmtId="0" fontId="447" fillId="0" borderId="0" applyNumberFormat="0" applyFill="0" applyBorder="0" applyAlignment="0" applyProtection="0"/>
    <xf numFmtId="0" fontId="448" fillId="0" borderId="0" applyNumberFormat="0" applyFill="0" applyBorder="0" applyAlignment="0" applyProtection="0"/>
    <xf numFmtId="0" fontId="188" fillId="122" borderId="0">
      <alignment horizontal="center"/>
    </xf>
    <xf numFmtId="172" fontId="100" fillId="0" borderId="0"/>
    <xf numFmtId="0" fontId="449" fillId="0" borderId="0"/>
    <xf numFmtId="180" fontId="5" fillId="0" borderId="0"/>
    <xf numFmtId="180" fontId="5" fillId="0" borderId="0"/>
    <xf numFmtId="180" fontId="449" fillId="0" borderId="0"/>
    <xf numFmtId="0" fontId="26" fillId="0" borderId="0" applyNumberFormat="0"/>
    <xf numFmtId="0" fontId="26" fillId="0" borderId="0" applyNumberFormat="0"/>
    <xf numFmtId="172" fontId="26" fillId="0" borderId="0" applyNumberFormat="0"/>
    <xf numFmtId="172" fontId="26" fillId="0" borderId="0" applyNumberFormat="0"/>
    <xf numFmtId="180" fontId="5" fillId="0" borderId="0"/>
    <xf numFmtId="180" fontId="5" fillId="0" borderId="0"/>
    <xf numFmtId="172" fontId="26" fillId="0" borderId="0" applyNumberFormat="0"/>
    <xf numFmtId="180" fontId="5" fillId="0" borderId="0"/>
    <xf numFmtId="180" fontId="5" fillId="0" borderId="0"/>
    <xf numFmtId="180" fontId="26" fillId="0" borderId="0" applyNumberFormat="0"/>
    <xf numFmtId="172" fontId="26" fillId="0" borderId="0" applyNumberFormat="0"/>
    <xf numFmtId="180" fontId="5" fillId="0" borderId="0"/>
    <xf numFmtId="180" fontId="5" fillId="0" borderId="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80" fontId="5" fillId="0" borderId="0"/>
    <xf numFmtId="172" fontId="26" fillId="0" borderId="0" applyNumberFormat="0"/>
    <xf numFmtId="172" fontId="26" fillId="0" borderId="0" applyNumberFormat="0"/>
    <xf numFmtId="180" fontId="5" fillId="0" borderId="0"/>
    <xf numFmtId="180" fontId="26" fillId="0" borderId="0" applyNumberFormat="0"/>
    <xf numFmtId="172" fontId="26" fillId="0" borderId="0" applyNumberFormat="0"/>
    <xf numFmtId="172" fontId="26" fillId="0" borderId="0" applyNumberFormat="0"/>
    <xf numFmtId="180" fontId="26" fillId="0" borderId="0" applyNumberFormat="0"/>
    <xf numFmtId="172" fontId="26" fillId="0" borderId="0" applyNumberFormat="0"/>
    <xf numFmtId="172" fontId="26" fillId="0" borderId="0" applyNumberFormat="0"/>
    <xf numFmtId="180" fontId="5" fillId="0" borderId="0"/>
    <xf numFmtId="329" fontId="450" fillId="0" borderId="0" applyBorder="0"/>
    <xf numFmtId="329" fontId="451" fillId="0" borderId="0" applyBorder="0"/>
    <xf numFmtId="0" fontId="452" fillId="0" borderId="0" applyBorder="0"/>
    <xf numFmtId="0" fontId="451" fillId="0" borderId="0" applyBorder="0"/>
    <xf numFmtId="49" fontId="54" fillId="0" borderId="0" applyFill="0" applyBorder="0" applyAlignment="0"/>
    <xf numFmtId="347" fontId="151" fillId="0" borderId="0" applyFill="0" applyBorder="0" applyAlignment="0"/>
    <xf numFmtId="43" fontId="26" fillId="0" borderId="0" applyFill="0" applyBorder="0" applyAlignment="0"/>
    <xf numFmtId="43" fontId="26" fillId="0" borderId="0" applyFill="0" applyBorder="0" applyAlignment="0"/>
    <xf numFmtId="329" fontId="450" fillId="72" borderId="0" applyBorder="0"/>
    <xf numFmtId="179" fontId="26" fillId="0" borderId="0" applyNumberFormat="0"/>
    <xf numFmtId="0" fontId="453" fillId="0" borderId="0" applyNumberFormat="0" applyBorder="0" applyProtection="0"/>
    <xf numFmtId="0" fontId="454"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56" fillId="0" borderId="0" applyNumberFormat="0" applyFill="0" applyBorder="0" applyAlignment="0" applyProtection="0"/>
    <xf numFmtId="0" fontId="455" fillId="0" borderId="0" applyNumberFormat="0" applyFill="0" applyBorder="0" applyAlignment="0" applyProtection="0"/>
    <xf numFmtId="0" fontId="455" fillId="0" borderId="0"/>
    <xf numFmtId="0" fontId="455" fillId="0" borderId="0"/>
    <xf numFmtId="0" fontId="455" fillId="0" borderId="0"/>
    <xf numFmtId="0" fontId="456" fillId="0" borderId="0"/>
    <xf numFmtId="0" fontId="456" fillId="0" borderId="0"/>
    <xf numFmtId="0" fontId="456" fillId="0" borderId="0"/>
    <xf numFmtId="0" fontId="18" fillId="0" borderId="0" applyNumberFormat="0" applyFill="0" applyBorder="0" applyAlignment="0" applyProtection="0"/>
    <xf numFmtId="0" fontId="18" fillId="0" borderId="0"/>
    <xf numFmtId="0" fontId="18" fillId="0" borderId="0"/>
    <xf numFmtId="0" fontId="18" fillId="0" borderId="0"/>
    <xf numFmtId="0" fontId="455" fillId="0" borderId="0" applyNumberFormat="0" applyFill="0" applyBorder="0" applyAlignment="0" applyProtection="0"/>
    <xf numFmtId="0" fontId="455" fillId="0" borderId="0"/>
    <xf numFmtId="0" fontId="455" fillId="0" borderId="0"/>
    <xf numFmtId="0" fontId="239" fillId="0" borderId="0" applyNumberFormat="0" applyFill="0" applyBorder="0" applyAlignment="0" applyProtection="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5"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239"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19" fillId="0" borderId="0" applyNumberFormat="0" applyFill="0" applyBorder="0" applyAlignment="0" applyProtection="0"/>
    <xf numFmtId="0" fontId="19" fillId="0" borderId="0"/>
    <xf numFmtId="0" fontId="19" fillId="0" borderId="0"/>
    <xf numFmtId="0" fontId="19" fillId="0" borderId="0"/>
    <xf numFmtId="0" fontId="457" fillId="0" borderId="0" applyNumberFormat="0" applyFill="0" applyBorder="0" applyAlignment="0" applyProtection="0"/>
    <xf numFmtId="0" fontId="457" fillId="0" borderId="0"/>
    <xf numFmtId="0" fontId="457" fillId="0" borderId="0"/>
    <xf numFmtId="348" fontId="43" fillId="0" borderId="0" applyFont="0" applyFill="0" applyBorder="0" applyAlignment="0" applyProtection="0"/>
    <xf numFmtId="0" fontId="100" fillId="177" borderId="96" applyBorder="0">
      <alignment horizontal="center"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0" fontId="26" fillId="0" borderId="0"/>
    <xf numFmtId="172" fontId="100" fillId="0" borderId="0"/>
    <xf numFmtId="172" fontId="40" fillId="0" borderId="0"/>
    <xf numFmtId="21" fontId="51" fillId="0" borderId="0" applyFont="0" applyFill="0" applyBorder="0" applyProtection="0">
      <alignment horizontal="left"/>
    </xf>
    <xf numFmtId="172" fontId="100" fillId="0" borderId="0"/>
    <xf numFmtId="172" fontId="100" fillId="0" borderId="0"/>
    <xf numFmtId="172" fontId="100" fillId="0" borderId="0"/>
    <xf numFmtId="172" fontId="5" fillId="0" borderId="0"/>
    <xf numFmtId="191"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59" fillId="0" borderId="0" applyNumberFormat="0" applyFill="0" applyBorder="0" applyAlignment="0" applyProtection="0"/>
    <xf numFmtId="172" fontId="459" fillId="0" borderId="0" applyNumberFormat="0" applyFill="0" applyBorder="0" applyAlignment="0" applyProtection="0"/>
    <xf numFmtId="0" fontId="459" fillId="0" borderId="0" applyNumberFormat="0" applyFill="0" applyBorder="0" applyAlignment="0" applyProtection="0"/>
    <xf numFmtId="172" fontId="100" fillId="0" borderId="0"/>
    <xf numFmtId="180" fontId="5" fillId="0" borderId="0"/>
    <xf numFmtId="180" fontId="5" fillId="0" borderId="0"/>
    <xf numFmtId="180" fontId="5"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459" fillId="0" borderId="0" applyNumberFormat="0" applyFill="0" applyBorder="0" applyAlignment="0" applyProtection="0"/>
    <xf numFmtId="172" fontId="6" fillId="0" borderId="0" applyNumberFormat="0" applyFill="0" applyBorder="0" applyAlignment="0" applyProtection="0"/>
    <xf numFmtId="172" fontId="100" fillId="0" borderId="0"/>
    <xf numFmtId="172" fontId="5" fillId="0" borderId="0"/>
    <xf numFmtId="172" fontId="100" fillId="0" borderId="0"/>
    <xf numFmtId="172" fontId="100" fillId="0" borderId="0"/>
    <xf numFmtId="180" fontId="5" fillId="0" borderId="0"/>
    <xf numFmtId="172" fontId="100" fillId="0" borderId="0"/>
    <xf numFmtId="172" fontId="100" fillId="0" borderId="0"/>
    <xf numFmtId="180" fontId="5" fillId="0" borderId="0"/>
    <xf numFmtId="180" fontId="5" fillId="0" borderId="0"/>
    <xf numFmtId="18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172" fontId="100" fillId="0" borderId="0"/>
    <xf numFmtId="172" fontId="100" fillId="0" borderId="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0" fontId="114"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114" fillId="0" borderId="78">
      <alignment horizontal="left" vertical="center" wrapText="1"/>
    </xf>
    <xf numFmtId="0" fontId="194" fillId="122" borderId="0"/>
    <xf numFmtId="172" fontId="100" fillId="0" borderId="0"/>
    <xf numFmtId="172" fontId="100" fillId="0" borderId="0"/>
    <xf numFmtId="0" fontId="394"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0" fontId="459" fillId="0" borderId="0" applyNumberFormat="0" applyFill="0" applyBorder="0" applyAlignment="0" applyProtection="0"/>
    <xf numFmtId="194" fontId="466" fillId="0" borderId="58"/>
    <xf numFmtId="0" fontId="459" fillId="0" borderId="0" applyNumberFormat="0" applyFill="0" applyBorder="0" applyAlignment="0" applyProtection="0"/>
    <xf numFmtId="194" fontId="467" fillId="0" borderId="0"/>
    <xf numFmtId="0" fontId="263" fillId="0" borderId="44" applyNumberFormat="0" applyFill="0" applyAlignment="0" applyProtection="0"/>
    <xf numFmtId="0" fontId="389" fillId="0" borderId="0">
      <alignment vertical="center"/>
    </xf>
    <xf numFmtId="0" fontId="468" fillId="0" borderId="44" applyNumberFormat="0" applyFill="0" applyAlignment="0" applyProtection="0"/>
    <xf numFmtId="0" fontId="469" fillId="0" borderId="0" applyNumberFormat="0" applyFill="0" applyBorder="0" applyAlignment="0" applyProtection="0"/>
    <xf numFmtId="0" fontId="264" fillId="0" borderId="100" applyNumberFormat="0" applyFill="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389" fillId="0" borderId="0">
      <alignment vertical="center"/>
    </xf>
    <xf numFmtId="0" fontId="468" fillId="0" borderId="44" applyNumberFormat="0" applyFill="0" applyAlignment="0" applyProtection="0"/>
    <xf numFmtId="0" fontId="468" fillId="0" borderId="44"/>
    <xf numFmtId="0" fontId="468" fillId="0" borderId="44"/>
    <xf numFmtId="0" fontId="468" fillId="0" borderId="44"/>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264" fillId="0" borderId="100"/>
    <xf numFmtId="0" fontId="264" fillId="0" borderId="100"/>
    <xf numFmtId="0" fontId="264" fillId="0" borderId="100"/>
    <xf numFmtId="0" fontId="469" fillId="0" borderId="0"/>
    <xf numFmtId="0" fontId="469" fillId="0" borderId="0"/>
    <xf numFmtId="0" fontId="469" fillId="0" borderId="0"/>
    <xf numFmtId="0" fontId="459" fillId="0" borderId="0" applyNumberFormat="0" applyFill="0" applyBorder="0" applyAlignment="0" applyProtection="0"/>
    <xf numFmtId="0" fontId="459" fillId="0" borderId="0"/>
    <xf numFmtId="0" fontId="459" fillId="0" borderId="0"/>
    <xf numFmtId="0" fontId="459" fillId="0" borderId="0"/>
    <xf numFmtId="0" fontId="264" fillId="0" borderId="100"/>
    <xf numFmtId="0" fontId="264" fillId="0" borderId="100"/>
    <xf numFmtId="0" fontId="264" fillId="0" borderId="10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59" fillId="0" borderId="0" applyNumberFormat="0" applyFill="0" applyBorder="0" applyAlignment="0" applyProtection="0"/>
    <xf numFmtId="0" fontId="459" fillId="0" borderId="0"/>
    <xf numFmtId="0" fontId="459" fillId="0" borderId="0"/>
    <xf numFmtId="0" fontId="459" fillId="0" borderId="0"/>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5" fillId="0" borderId="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263" fillId="0" borderId="44" applyNumberFormat="0" applyFill="0" applyAlignment="0" applyProtection="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470" fillId="0" borderId="1" applyNumberFormat="0" applyFill="0" applyAlignment="0" applyProtection="0"/>
    <xf numFmtId="0" fontId="470" fillId="0" borderId="1"/>
    <xf numFmtId="0" fontId="470" fillId="0" borderId="1"/>
    <xf numFmtId="0" fontId="470" fillId="0" borderId="1"/>
    <xf numFmtId="0" fontId="471" fillId="0" borderId="1" applyNumberFormat="0" applyFill="0" applyAlignment="0" applyProtection="0"/>
    <xf numFmtId="0" fontId="470" fillId="0" borderId="1" applyNumberFormat="0" applyFill="0" applyAlignment="0" applyProtection="0"/>
    <xf numFmtId="0" fontId="470" fillId="0" borderId="1"/>
    <xf numFmtId="0" fontId="470" fillId="0" borderId="1"/>
    <xf numFmtId="0" fontId="470" fillId="0" borderId="1"/>
    <xf numFmtId="0" fontId="470" fillId="0" borderId="1"/>
    <xf numFmtId="0" fontId="470" fillId="0" borderId="1"/>
    <xf numFmtId="0" fontId="470" fillId="0" borderId="1"/>
    <xf numFmtId="0" fontId="471" fillId="0" borderId="1"/>
    <xf numFmtId="0" fontId="471" fillId="0" borderId="1"/>
    <xf numFmtId="0" fontId="471" fillId="0" borderId="1"/>
    <xf numFmtId="0" fontId="470" fillId="0" borderId="1" applyNumberFormat="0" applyFill="0" applyAlignment="0" applyProtection="0"/>
    <xf numFmtId="0" fontId="470" fillId="0" borderId="1"/>
    <xf numFmtId="0" fontId="470" fillId="0" borderId="1"/>
    <xf numFmtId="0" fontId="470" fillId="0" borderId="1"/>
    <xf numFmtId="0" fontId="459" fillId="0" borderId="0" applyNumberFormat="0" applyFill="0" applyBorder="0" applyAlignment="0" applyProtection="0"/>
    <xf numFmtId="0" fontId="459" fillId="0" borderId="0"/>
    <xf numFmtId="0" fontId="459" fillId="0" borderId="0"/>
    <xf numFmtId="0" fontId="459" fillId="0" borderId="0"/>
    <xf numFmtId="0" fontId="470" fillId="0" borderId="1" applyNumberFormat="0" applyFill="0" applyAlignment="0" applyProtection="0"/>
    <xf numFmtId="0" fontId="469" fillId="0" borderId="0"/>
    <xf numFmtId="0" fontId="469" fillId="0" borderId="0"/>
    <xf numFmtId="0" fontId="469" fillId="0" borderId="0"/>
    <xf numFmtId="0" fontId="470" fillId="0" borderId="1"/>
    <xf numFmtId="0" fontId="470" fillId="0" borderId="1"/>
    <xf numFmtId="0" fontId="7" fillId="0" borderId="1" applyNumberFormat="0" applyFill="0" applyAlignment="0" applyProtection="0"/>
    <xf numFmtId="0" fontId="389" fillId="0" borderId="0">
      <alignment vertical="center"/>
    </xf>
    <xf numFmtId="0" fontId="7" fillId="0" borderId="1"/>
    <xf numFmtId="0" fontId="7" fillId="0" borderId="1"/>
    <xf numFmtId="0" fontId="7" fillId="0" borderId="1"/>
    <xf numFmtId="0" fontId="7" fillId="0" borderId="1"/>
    <xf numFmtId="0" fontId="7" fillId="0" borderId="1"/>
    <xf numFmtId="0" fontId="7" fillId="0" borderId="1"/>
    <xf numFmtId="0" fontId="389" fillId="0" borderId="0">
      <alignment vertical="center"/>
    </xf>
    <xf numFmtId="0" fontId="389" fillId="0" borderId="0">
      <alignment vertical="center"/>
    </xf>
    <xf numFmtId="0" fontId="389" fillId="0" borderId="0">
      <alignment vertical="center"/>
    </xf>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0" fontId="6" fillId="0" borderId="0"/>
    <xf numFmtId="0" fontId="6" fillId="0" borderId="0"/>
    <xf numFmtId="0" fontId="6" fillId="0" borderId="0"/>
    <xf numFmtId="0" fontId="6" fillId="0" borderId="0"/>
    <xf numFmtId="0" fontId="6" fillId="0" borderId="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268" fillId="0" borderId="2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5"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101"/>
    <xf numFmtId="180" fontId="268"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4" fillId="0" borderId="2"/>
    <xf numFmtId="0" fontId="474" fillId="0" borderId="2"/>
    <xf numFmtId="0" fontId="474" fillId="0" borderId="2"/>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474" fillId="0" borderId="2"/>
    <xf numFmtId="0" fontId="474" fillId="0" borderId="2"/>
    <xf numFmtId="0" fontId="474" fillId="0" borderId="2"/>
    <xf numFmtId="0" fontId="472" fillId="0" borderId="2" applyNumberFormat="0" applyFill="0" applyAlignment="0" applyProtection="0"/>
    <xf numFmtId="0" fontId="8" fillId="0" borderId="2" applyNumberFormat="0" applyFill="0" applyAlignment="0" applyProtection="0"/>
    <xf numFmtId="0" fontId="8" fillId="0" borderId="2"/>
    <xf numFmtId="0" fontId="8" fillId="0" borderId="2"/>
    <xf numFmtId="0" fontId="8" fillId="0" borderId="2"/>
    <xf numFmtId="0" fontId="8" fillId="0" borderId="2"/>
    <xf numFmtId="0" fontId="8" fillId="0" borderId="2"/>
    <xf numFmtId="0" fontId="8" fillId="0" borderId="2"/>
    <xf numFmtId="0" fontId="472" fillId="0" borderId="2"/>
    <xf numFmtId="0" fontId="472" fillId="0" borderId="2"/>
    <xf numFmtId="0" fontId="472" fillId="0" borderId="2"/>
    <xf numFmtId="0" fontId="474" fillId="0" borderId="2" applyNumberFormat="0" applyFill="0" applyAlignment="0" applyProtection="0"/>
    <xf numFmtId="0" fontId="474" fillId="0" borderId="2"/>
    <xf numFmtId="0" fontId="474" fillId="0" borderId="2"/>
    <xf numFmtId="0" fontId="474" fillId="0" borderId="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269" fillId="0" borderId="102"/>
    <xf numFmtId="0" fontId="269" fillId="0" borderId="102"/>
    <xf numFmtId="0" fontId="269" fillId="0" borderId="102"/>
    <xf numFmtId="0" fontId="474" fillId="0" borderId="2" applyNumberFormat="0" applyFill="0" applyAlignment="0" applyProtection="0"/>
    <xf numFmtId="0" fontId="474" fillId="0" borderId="2"/>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227" fillId="0" borderId="63" applyNumberFormat="0" applyFill="0" applyAlignment="0" applyProtection="0"/>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5"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227" fillId="0" borderId="63" applyNumberFormat="0" applyFill="0" applyAlignment="0" applyProtection="0"/>
    <xf numFmtId="0" fontId="475" fillId="0" borderId="3" applyNumberFormat="0" applyFill="0" applyAlignment="0" applyProtection="0"/>
    <xf numFmtId="0" fontId="475" fillId="0" borderId="3"/>
    <xf numFmtId="0" fontId="475" fillId="0" borderId="3"/>
    <xf numFmtId="0" fontId="475" fillId="0" borderId="3"/>
    <xf numFmtId="0" fontId="475" fillId="0" borderId="3"/>
    <xf numFmtId="0" fontId="475" fillId="0" borderId="3"/>
    <xf numFmtId="0" fontId="475" fillId="0" borderId="3"/>
    <xf numFmtId="0" fontId="476" fillId="0" borderId="3"/>
    <xf numFmtId="0" fontId="476" fillId="0" borderId="3"/>
    <xf numFmtId="0" fontId="476"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475" fillId="0" borderId="3"/>
    <xf numFmtId="0" fontId="475" fillId="0" borderId="3"/>
    <xf numFmtId="0" fontId="475" fillId="0" borderId="3"/>
    <xf numFmtId="0" fontId="9" fillId="0" borderId="3" applyNumberFormat="0" applyFill="0" applyAlignment="0" applyProtection="0"/>
    <xf numFmtId="0" fontId="274" fillId="0" borderId="63"/>
    <xf numFmtId="0" fontId="274" fillId="0" borderId="63"/>
    <xf numFmtId="0" fontId="274" fillId="0" borderId="63"/>
    <xf numFmtId="0" fontId="9" fillId="0" borderId="3"/>
    <xf numFmtId="0" fontId="9" fillId="0" borderId="3"/>
    <xf numFmtId="0" fontId="9" fillId="0" borderId="3"/>
    <xf numFmtId="0" fontId="9" fillId="0" borderId="3"/>
    <xf numFmtId="0" fontId="9" fillId="0" borderId="3"/>
    <xf numFmtId="0" fontId="9" fillId="0" borderId="3"/>
    <xf numFmtId="0" fontId="475" fillId="0" borderId="3" applyNumberFormat="0" applyFill="0" applyAlignment="0" applyProtection="0"/>
    <xf numFmtId="0" fontId="475" fillId="0" borderId="3"/>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273" fillId="0" borderId="64"/>
    <xf numFmtId="0" fontId="273" fillId="0" borderId="64"/>
    <xf numFmtId="0" fontId="273" fillId="0" borderId="64"/>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389" fillId="0" borderId="0">
      <alignment vertical="center"/>
    </xf>
    <xf numFmtId="194" fontId="466" fillId="0" borderId="58"/>
    <xf numFmtId="0" fontId="389" fillId="0" borderId="0">
      <alignment vertical="center"/>
    </xf>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6" fillId="0" borderId="0" applyNumberFormat="0" applyFill="0" applyBorder="0" applyAlignment="0" applyProtection="0"/>
    <xf numFmtId="0" fontId="475" fillId="0" borderId="0" applyNumberFormat="0" applyFill="0" applyBorder="0" applyAlignment="0" applyProtection="0"/>
    <xf numFmtId="0" fontId="475" fillId="0" borderId="0"/>
    <xf numFmtId="0" fontId="475" fillId="0" borderId="0"/>
    <xf numFmtId="0" fontId="475" fillId="0" borderId="0"/>
    <xf numFmtId="0" fontId="475" fillId="0" borderId="0"/>
    <xf numFmtId="0" fontId="475" fillId="0" borderId="0"/>
    <xf numFmtId="0" fontId="475" fillId="0" borderId="0"/>
    <xf numFmtId="0" fontId="476" fillId="0" borderId="0"/>
    <xf numFmtId="0" fontId="476" fillId="0" borderId="0"/>
    <xf numFmtId="0" fontId="476"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475" fillId="0" borderId="0"/>
    <xf numFmtId="0" fontId="475" fillId="0" borderId="0"/>
    <xf numFmtId="0" fontId="475" fillId="0" borderId="0"/>
    <xf numFmtId="0" fontId="9" fillId="0" borderId="0" applyNumberFormat="0" applyFill="0" applyBorder="0" applyAlignment="0" applyProtection="0"/>
    <xf numFmtId="0" fontId="274" fillId="0" borderId="0"/>
    <xf numFmtId="0" fontId="274" fillId="0" borderId="0"/>
    <xf numFmtId="0" fontId="274" fillId="0" borderId="0"/>
    <xf numFmtId="0" fontId="9" fillId="0" borderId="0"/>
    <xf numFmtId="0" fontId="9" fillId="0" borderId="0"/>
    <xf numFmtId="0" fontId="9" fillId="0" borderId="0"/>
    <xf numFmtId="0" fontId="9" fillId="0" borderId="0"/>
    <xf numFmtId="0" fontId="9" fillId="0" borderId="0"/>
    <xf numFmtId="0" fontId="9" fillId="0" borderId="0"/>
    <xf numFmtId="0" fontId="475" fillId="0" borderId="0" applyNumberFormat="0" applyFill="0" applyBorder="0" applyAlignment="0" applyProtection="0"/>
    <xf numFmtId="0" fontId="475"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273" fillId="0" borderId="0"/>
    <xf numFmtId="0" fontId="273" fillId="0" borderId="0"/>
    <xf numFmtId="0" fontId="273"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180" fontId="5" fillId="0" borderId="0"/>
    <xf numFmtId="0" fontId="389" fillId="0" borderId="0">
      <alignment vertical="center"/>
    </xf>
    <xf numFmtId="0" fontId="389" fillId="0" borderId="0">
      <alignment vertical="center"/>
    </xf>
    <xf numFmtId="0" fontId="38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6" fillId="0" borderId="58"/>
    <xf numFmtId="0" fontId="389"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459" fillId="0" borderId="0" applyNumberFormat="0" applyFill="0" applyBorder="0" applyAlignment="0" applyProtection="0"/>
    <xf numFmtId="194" fontId="466" fillId="0" borderId="58"/>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72" fontId="100" fillId="0" borderId="0"/>
    <xf numFmtId="179" fontId="396" fillId="59" borderId="30"/>
    <xf numFmtId="179" fontId="396" fillId="59" borderId="30"/>
    <xf numFmtId="191" fontId="396" fillId="59" borderId="30"/>
    <xf numFmtId="180" fontId="5" fillId="0" borderId="0"/>
    <xf numFmtId="180" fontId="5" fillId="0" borderId="0"/>
    <xf numFmtId="180" fontId="396" fillId="59" borderId="30"/>
    <xf numFmtId="180" fontId="5" fillId="0" borderId="0"/>
    <xf numFmtId="180" fontId="5" fillId="0" borderId="0"/>
    <xf numFmtId="180" fontId="5" fillId="0" borderId="0"/>
    <xf numFmtId="172"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396" fillId="59" borderId="30"/>
    <xf numFmtId="191" fontId="396" fillId="59" borderId="30"/>
    <xf numFmtId="180" fontId="5" fillId="0" borderId="0"/>
    <xf numFmtId="180" fontId="5" fillId="0" borderId="0"/>
    <xf numFmtId="180" fontId="5" fillId="0" borderId="0"/>
    <xf numFmtId="180" fontId="5" fillId="0" borderId="0"/>
    <xf numFmtId="172" fontId="100" fillId="0" borderId="0"/>
    <xf numFmtId="0" fontId="26" fillId="0" borderId="103" applyNumberFormat="0" applyFont="0" applyBorder="0" applyAlignment="0" applyProtection="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234" fillId="0" borderId="104" applyNumberFormat="0" applyFill="0" applyAlignment="0" applyProtection="0"/>
    <xf numFmtId="0" fontId="26" fillId="0" borderId="103"/>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5" fillId="0" borderId="0"/>
    <xf numFmtId="172" fontId="5" fillId="0" borderId="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63" fillId="0" borderId="17">
      <protection locked="0"/>
    </xf>
    <xf numFmtId="172" fontId="5" fillId="0" borderId="0"/>
    <xf numFmtId="172" fontId="5" fillId="0" borderId="0"/>
    <xf numFmtId="172" fontId="234" fillId="0" borderId="104"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25" fillId="0" borderId="105"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34" fillId="0" borderId="104" applyNumberFormat="0" applyFill="0" applyAlignment="0" applyProtection="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80" fontId="5" fillId="0" borderId="0"/>
    <xf numFmtId="180" fontId="5" fillId="0" borderId="0"/>
    <xf numFmtId="180" fontId="225" fillId="0" borderId="57"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0" fontId="26" fillId="0" borderId="103"/>
    <xf numFmtId="180" fontId="5" fillId="0" borderId="0"/>
    <xf numFmtId="0" fontId="26" fillId="0" borderId="103"/>
    <xf numFmtId="180"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0" fontId="41" fillId="0" borderId="9"/>
    <xf numFmtId="0" fontId="41" fillId="0" borderId="9"/>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225"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25" fillId="0" borderId="106"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172" fontId="225" fillId="0" borderId="57" applyNumberFormat="0" applyFill="0" applyAlignment="0" applyProtection="0"/>
    <xf numFmtId="172" fontId="100" fillId="0" borderId="107" applyNumberFormat="0" applyFill="0" applyAlignment="0" applyProtection="0"/>
    <xf numFmtId="172" fontId="20" fillId="0" borderId="9" applyNumberFormat="0" applyFill="0" applyAlignment="0" applyProtection="0"/>
    <xf numFmtId="0" fontId="44" fillId="0" borderId="0"/>
    <xf numFmtId="0" fontId="44" fillId="0" borderId="0"/>
    <xf numFmtId="0" fontId="44" fillId="0" borderId="0"/>
    <xf numFmtId="172" fontId="20" fillId="0" borderId="9" applyNumberFormat="0" applyFill="0" applyAlignment="0" applyProtection="0"/>
    <xf numFmtId="0" fontId="44" fillId="0" borderId="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6" fillId="0" borderId="103" applyNumberFormat="0" applyFont="0" applyBorder="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100" fillId="0" borderId="0"/>
    <xf numFmtId="0" fontId="26" fillId="0" borderId="103"/>
    <xf numFmtId="172" fontId="100" fillId="0" borderId="0"/>
    <xf numFmtId="172" fontId="100" fillId="0" borderId="107" applyNumberFormat="0" applyFill="0" applyAlignment="0" applyProtection="0"/>
    <xf numFmtId="172" fontId="100" fillId="0" borderId="0"/>
    <xf numFmtId="0" fontId="20" fillId="0" borderId="9"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172" fontId="100" fillId="0" borderId="0"/>
    <xf numFmtId="0" fontId="41" fillId="0" borderId="9"/>
    <xf numFmtId="172" fontId="100" fillId="0" borderId="0"/>
    <xf numFmtId="172" fontId="100" fillId="0" borderId="0"/>
    <xf numFmtId="172" fontId="5" fillId="0" borderId="0"/>
    <xf numFmtId="0" fontId="41" fillId="0" borderId="9"/>
    <xf numFmtId="0" fontId="41" fillId="0" borderId="9"/>
    <xf numFmtId="0" fontId="41" fillId="0" borderId="9"/>
    <xf numFmtId="172" fontId="100" fillId="0" borderId="0"/>
    <xf numFmtId="0" fontId="412" fillId="0" borderId="57"/>
    <xf numFmtId="0" fontId="412" fillId="0" borderId="57"/>
    <xf numFmtId="0" fontId="412" fillId="0" borderId="57"/>
    <xf numFmtId="172" fontId="100" fillId="0" borderId="0"/>
    <xf numFmtId="0" fontId="26" fillId="0" borderId="103" applyNumberFormat="0" applyFont="0" applyBorder="0" applyAlignment="0" applyProtection="0"/>
    <xf numFmtId="0" fontId="26" fillId="0" borderId="103"/>
    <xf numFmtId="0" fontId="26" fillId="0" borderId="103"/>
    <xf numFmtId="0" fontId="26" fillId="0" borderId="103"/>
    <xf numFmtId="0" fontId="477" fillId="0" borderId="9"/>
    <xf numFmtId="0" fontId="477" fillId="0" borderId="9"/>
    <xf numFmtId="0" fontId="477" fillId="0" borderId="9"/>
    <xf numFmtId="172" fontId="100" fillId="0" borderId="0"/>
    <xf numFmtId="0" fontId="20" fillId="0" borderId="9"/>
    <xf numFmtId="0" fontId="20" fillId="0" borderId="9"/>
    <xf numFmtId="0" fontId="20" fillId="0" borderId="9"/>
    <xf numFmtId="172" fontId="100" fillId="0" borderId="0"/>
    <xf numFmtId="0" fontId="26" fillId="0" borderId="103"/>
    <xf numFmtId="172" fontId="100" fillId="0" borderId="0"/>
    <xf numFmtId="0" fontId="26" fillId="0" borderId="103" applyNumberFormat="0" applyFont="0" applyBorder="0" applyAlignment="0" applyProtection="0"/>
    <xf numFmtId="172" fontId="100" fillId="0" borderId="0"/>
    <xf numFmtId="172" fontId="100"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0" fillId="0" borderId="0"/>
    <xf numFmtId="0" fontId="26" fillId="0" borderId="103"/>
    <xf numFmtId="172" fontId="100" fillId="0" borderId="0"/>
    <xf numFmtId="172" fontId="100"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0" fillId="0" borderId="0"/>
    <xf numFmtId="172" fontId="224" fillId="0" borderId="104"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5" fillId="0" borderId="0"/>
    <xf numFmtId="172" fontId="100" fillId="0" borderId="0"/>
    <xf numFmtId="0" fontId="225" fillId="0" borderId="57" applyNumberFormat="0" applyFill="0" applyAlignment="0" applyProtection="0"/>
    <xf numFmtId="349" fontId="26" fillId="0" borderId="0" applyFont="0" applyFill="0" applyBorder="0" applyAlignment="0" applyProtection="0"/>
    <xf numFmtId="350" fontId="26" fillId="0" borderId="0" applyFont="0" applyFill="0" applyBorder="0" applyAlignment="0" applyProtection="0"/>
    <xf numFmtId="41" fontId="26" fillId="0" borderId="0" applyFont="0" applyFill="0" applyBorder="0" applyAlignment="0" applyProtection="0"/>
    <xf numFmtId="350" fontId="51" fillId="0" borderId="0" applyFont="0" applyFill="0" applyBorder="0" applyAlignment="0" applyProtection="0"/>
    <xf numFmtId="0" fontId="175" fillId="0" borderId="0" applyNumberFormat="0" applyFill="0" applyBorder="0" applyAlignment="0" applyProtection="0"/>
    <xf numFmtId="0" fontId="459" fillId="0" borderId="0" applyNumberFormat="0" applyFill="0" applyBorder="0" applyAlignment="0" applyProtection="0"/>
    <xf numFmtId="0" fontId="468" fillId="0" borderId="44" applyNumberFormat="0" applyFill="0" applyAlignment="0" applyProtection="0"/>
    <xf numFmtId="0" fontId="473" fillId="0" borderId="22" applyNumberFormat="0" applyFill="0" applyAlignment="0" applyProtection="0"/>
    <xf numFmtId="0" fontId="274" fillId="0" borderId="63" applyNumberFormat="0" applyFill="0" applyAlignment="0" applyProtection="0"/>
    <xf numFmtId="0" fontId="274" fillId="0" borderId="0" applyNumberFormat="0" applyFill="0" applyBorder="0" applyAlignment="0" applyProtection="0"/>
    <xf numFmtId="172" fontId="100" fillId="0" borderId="0"/>
    <xf numFmtId="179" fontId="43" fillId="0" borderId="0"/>
    <xf numFmtId="172" fontId="100" fillId="0" borderId="0"/>
    <xf numFmtId="172" fontId="100" fillId="0" borderId="0"/>
    <xf numFmtId="172" fontId="5" fillId="0" borderId="0"/>
    <xf numFmtId="172" fontId="100" fillId="0" borderId="0"/>
    <xf numFmtId="351" fontId="26" fillId="0" borderId="0">
      <alignment horizontal="center"/>
    </xf>
    <xf numFmtId="351" fontId="26" fillId="0" borderId="0">
      <alignment horizontal="center"/>
    </xf>
    <xf numFmtId="172" fontId="26" fillId="0" borderId="0">
      <alignment horizontal="center"/>
    </xf>
    <xf numFmtId="180" fontId="5" fillId="0" borderId="0"/>
    <xf numFmtId="180" fontId="5" fillId="0" borderId="0"/>
    <xf numFmtId="180" fontId="26" fillId="0" borderId="0">
      <alignment horizontal="center"/>
    </xf>
    <xf numFmtId="180" fontId="5" fillId="0" borderId="0"/>
    <xf numFmtId="180" fontId="5" fillId="0" borderId="0"/>
    <xf numFmtId="180" fontId="5" fillId="0" borderId="0"/>
    <xf numFmtId="172"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5" fillId="0" borderId="0"/>
    <xf numFmtId="180" fontId="5" fillId="0" borderId="0"/>
    <xf numFmtId="352" fontId="114" fillId="0" borderId="0"/>
    <xf numFmtId="191" fontId="26" fillId="0" borderId="108"/>
    <xf numFmtId="0" fontId="382" fillId="59" borderId="25" applyNumberFormat="0" applyAlignment="0" applyProtection="0"/>
    <xf numFmtId="0" fontId="93" fillId="10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45" borderId="0" applyNumberFormat="0" applyBorder="0" applyAlignment="0" applyProtection="0"/>
    <xf numFmtId="0" fontId="26" fillId="37" borderId="16" applyNumberFormat="0" applyFont="0" applyAlignment="0" applyProtection="0"/>
    <xf numFmtId="0" fontId="26" fillId="0" borderId="0" applyFont="0" applyFill="0" applyBorder="0" applyAlignment="0" applyProtection="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31" fontId="63"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4"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353" fontId="26" fillId="0" borderId="0">
      <protection locked="0"/>
    </xf>
    <xf numFmtId="179" fontId="44" fillId="0" borderId="0"/>
    <xf numFmtId="172" fontId="44" fillId="0" borderId="0"/>
    <xf numFmtId="172"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72" fontId="44" fillId="0" borderId="0"/>
    <xf numFmtId="180" fontId="5" fillId="0" borderId="0"/>
    <xf numFmtId="180" fontId="5" fillId="0" borderId="0"/>
    <xf numFmtId="180" fontId="44" fillId="0" borderId="0"/>
    <xf numFmtId="191" fontId="44" fillId="0" borderId="0"/>
    <xf numFmtId="180" fontId="5" fillId="0" borderId="0"/>
    <xf numFmtId="180" fontId="5" fillId="0" borderId="0"/>
    <xf numFmtId="180" fontId="44" fillId="0" borderId="0"/>
    <xf numFmtId="180" fontId="5" fillId="0" borderId="0"/>
    <xf numFmtId="180" fontId="5" fillId="0" borderId="0"/>
    <xf numFmtId="180" fontId="5" fillId="0" borderId="0"/>
    <xf numFmtId="180" fontId="5" fillId="0" borderId="0"/>
    <xf numFmtId="355" fontId="26" fillId="0" borderId="0" applyFont="0" applyFill="0" applyBorder="0" applyAlignment="0" applyProtection="0"/>
    <xf numFmtId="356" fontId="26" fillId="0" borderId="0" applyFont="0" applyFill="0" applyBorder="0" applyAlignment="0" applyProtection="0"/>
    <xf numFmtId="357" fontId="26" fillId="0" borderId="0" applyFont="0" applyFill="0" applyBorder="0" applyAlignment="0" applyProtection="0"/>
    <xf numFmtId="358" fontId="26" fillId="0" borderId="0" applyFont="0" applyFill="0" applyBorder="0" applyAlignment="0" applyProtection="0"/>
    <xf numFmtId="0" fontId="454" fillId="0" borderId="0" applyNumberFormat="0" applyFill="0" applyBorder="0" applyAlignment="0" applyProtection="0"/>
    <xf numFmtId="2" fontId="26" fillId="0" borderId="0" applyFont="0" applyFill="0" applyBorder="0" applyAlignment="0" applyProtection="0"/>
    <xf numFmtId="0" fontId="478" fillId="178" borderId="109" applyNumberFormat="0" applyProtection="0"/>
    <xf numFmtId="172" fontId="5" fillId="0" borderId="0"/>
    <xf numFmtId="0" fontId="479" fillId="0" borderId="24" applyNumberFormat="0" applyFill="0" applyAlignment="0" applyProtection="0"/>
    <xf numFmtId="172" fontId="5" fillId="0" borderId="0"/>
    <xf numFmtId="0" fontId="56" fillId="0" borderId="0"/>
    <xf numFmtId="0" fontId="26" fillId="0" borderId="0"/>
    <xf numFmtId="0" fontId="56" fillId="0" borderId="0"/>
    <xf numFmtId="0" fontId="26" fillId="0" borderId="0"/>
    <xf numFmtId="0" fontId="56" fillId="0" borderId="0"/>
    <xf numFmtId="38" fontId="44" fillId="0" borderId="0" applyFont="0" applyFill="0" applyBorder="0" applyAlignment="0" applyProtection="0"/>
    <xf numFmtId="40" fontId="44"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44" fillId="0" borderId="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44" fillId="0" borderId="0"/>
    <xf numFmtId="4" fontId="44" fillId="0" borderId="0"/>
    <xf numFmtId="4" fontId="44" fillId="0" borderId="0"/>
    <xf numFmtId="4" fontId="44" fillId="0" borderId="0" applyFill="0" applyBorder="0" applyAlignment="0" applyProtection="0"/>
    <xf numFmtId="4" fontId="44" fillId="0" borderId="0"/>
    <xf numFmtId="4" fontId="44" fillId="0" borderId="0"/>
    <xf numFmtId="4" fontId="44"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44"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44" fillId="0" borderId="0"/>
    <xf numFmtId="3" fontId="44" fillId="0" borderId="0"/>
    <xf numFmtId="3" fontId="44" fillId="0" borderId="0"/>
    <xf numFmtId="3" fontId="44" fillId="0" borderId="0" applyFill="0" applyBorder="0" applyAlignment="0" applyProtection="0"/>
    <xf numFmtId="3" fontId="44" fillId="0" borderId="0"/>
    <xf numFmtId="3" fontId="44" fillId="0" borderId="0"/>
    <xf numFmtId="3" fontId="44"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59" fontId="26" fillId="0" borderId="0" applyFont="0" applyFill="0" applyBorder="0" applyAlignment="0" applyProtection="0"/>
    <xf numFmtId="240" fontId="26" fillId="0" borderId="0" applyFont="0" applyFill="0" applyBorder="0" applyAlignment="0" applyProtection="0"/>
    <xf numFmtId="360" fontId="26" fillId="0" borderId="0" applyFont="0" applyFill="0" applyBorder="0" applyAlignment="0" applyProtection="0"/>
    <xf numFmtId="361" fontId="26" fillId="0" borderId="0" applyFont="0" applyFill="0" applyBorder="0" applyAlignment="0" applyProtection="0"/>
    <xf numFmtId="249" fontId="26" fillId="0" borderId="0" applyFont="0" applyFill="0" applyBorder="0" applyAlignment="0" applyProtection="0"/>
    <xf numFmtId="0" fontId="428" fillId="0" borderId="0" applyNumberFormat="0" applyFill="0" applyBorder="0" applyAlignment="0" applyProtection="0"/>
    <xf numFmtId="172" fontId="5"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54" fillId="0" borderId="0" applyNumberFormat="0" applyFill="0" applyBorder="0" applyAlignment="0" applyProtection="0"/>
    <xf numFmtId="0" fontId="454"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80" fontId="5" fillId="0" borderId="0"/>
    <xf numFmtId="180" fontId="5" fillId="0" borderId="0"/>
    <xf numFmtId="180" fontId="171"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5" fillId="0" borderId="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5" fillId="0" borderId="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80" fontId="5" fillId="0" borderId="0"/>
    <xf numFmtId="180" fontId="5" fillId="0" borderId="0"/>
    <xf numFmtId="180"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0" fillId="0" borderId="0"/>
    <xf numFmtId="172" fontId="128"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80" fontId="5"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5"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80" fontId="5" fillId="0" borderId="0"/>
    <xf numFmtId="180" fontId="5" fillId="0" borderId="0"/>
    <xf numFmtId="180" fontId="5" fillId="0" borderId="0"/>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5" fillId="0" borderId="0"/>
    <xf numFmtId="180" fontId="5"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80" fontId="5" fillId="0" borderId="0"/>
    <xf numFmtId="180" fontId="5" fillId="0" borderId="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80" fontId="5"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80" fontId="5"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80" fontId="5"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5"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483" fillId="0" borderId="0" applyNumberFormat="0" applyFont="0" applyFill="0" applyBorder="0" applyAlignment="0" applyProtection="0"/>
    <xf numFmtId="172" fontId="51" fillId="0" borderId="0"/>
    <xf numFmtId="180" fontId="5" fillId="0" borderId="0"/>
    <xf numFmtId="180" fontId="5" fillId="0" borderId="0"/>
    <xf numFmtId="180" fontId="483" fillId="0" borderId="0" applyNumberFormat="0" applyFont="0" applyFill="0" applyBorder="0" applyAlignment="0" applyProtection="0"/>
    <xf numFmtId="180" fontId="5" fillId="0" borderId="0"/>
    <xf numFmtId="180" fontId="5" fillId="0" borderId="0"/>
    <xf numFmtId="180" fontId="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 fillId="0" borderId="0"/>
    <xf numFmtId="180" fontId="5" fillId="0" borderId="0"/>
    <xf numFmtId="180" fontId="483" fillId="0" borderId="0" applyNumberFormat="0" applyFont="0" applyFill="0" applyBorder="0" applyAlignment="0" applyProtection="0"/>
    <xf numFmtId="172" fontId="51" fillId="0" borderId="0"/>
    <xf numFmtId="180" fontId="5" fillId="0" borderId="0"/>
    <xf numFmtId="172" fontId="51" fillId="0" borderId="0"/>
    <xf numFmtId="172" fontId="51" fillId="0" borderId="0"/>
    <xf numFmtId="172" fontId="51" fillId="0" borderId="0"/>
    <xf numFmtId="172" fontId="51" fillId="0" borderId="0"/>
    <xf numFmtId="0" fontId="484" fillId="0" borderId="0">
      <alignment horizontal="left" wrapText="1"/>
    </xf>
    <xf numFmtId="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80" fontId="5" fillId="0" borderId="0"/>
    <xf numFmtId="180" fontId="5" fillId="0" borderId="0"/>
    <xf numFmtId="180" fontId="5" fillId="0" borderId="0"/>
    <xf numFmtId="172" fontId="484" fillId="0" borderId="0">
      <alignment horizontal="left" wrapText="1"/>
    </xf>
    <xf numFmtId="180" fontId="5" fillId="0" borderId="0"/>
    <xf numFmtId="180" fontId="5" fillId="0" borderId="0"/>
    <xf numFmtId="180" fontId="484" fillId="0" borderId="0">
      <alignment horizontal="left" wrapText="1"/>
    </xf>
    <xf numFmtId="172" fontId="484" fillId="0" borderId="0">
      <alignment horizontal="left" wrapText="1"/>
    </xf>
    <xf numFmtId="180" fontId="5" fillId="0" borderId="0"/>
    <xf numFmtId="180" fontId="5" fillId="0" borderId="0"/>
    <xf numFmtId="180" fontId="484" fillId="0" borderId="0">
      <alignment horizontal="left" wrapText="1"/>
    </xf>
    <xf numFmtId="191" fontId="484" fillId="0" borderId="0">
      <alignment horizontal="left" wrapText="1"/>
    </xf>
    <xf numFmtId="180" fontId="5" fillId="0" borderId="0"/>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0"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72" fontId="485" fillId="0" borderId="85" applyNumberFormat="0" applyFont="0" applyFill="0" applyBorder="0" applyAlignment="0" applyProtection="0">
      <alignment horizontal="center" wrapText="1"/>
    </xf>
    <xf numFmtId="180" fontId="5" fillId="0" borderId="0"/>
    <xf numFmtId="180" fontId="5" fillId="0" borderId="0"/>
    <xf numFmtId="180" fontId="485" fillId="0" borderId="85" applyNumberFormat="0" applyFont="0" applyFill="0" applyBorder="0" applyAlignment="0" applyProtection="0">
      <alignment horizontal="center" wrapText="1"/>
    </xf>
    <xf numFmtId="191" fontId="485"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180" fontId="5" fillId="0" borderId="0"/>
    <xf numFmtId="362" fontId="83" fillId="0" borderId="0" applyNumberFormat="0" applyFont="0" applyFill="0" applyBorder="0" applyAlignment="0" applyProtection="0">
      <alignment horizontal="right"/>
    </xf>
    <xf numFmtId="172" fontId="51" fillId="0" borderId="0" applyNumberFormat="0" applyFill="0" applyBorder="0" applyAlignment="0" applyProtection="0"/>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363" fontId="485" fillId="0" borderId="0" applyNumberFormat="0" applyFont="0" applyFill="0" applyBorder="0" applyAlignment="0" applyProtection="0"/>
    <xf numFmtId="172" fontId="51" fillId="0" borderId="0" applyNumberFormat="0" applyFill="0" applyBorder="0" applyAlignment="0" applyProtection="0"/>
    <xf numFmtId="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80" fontId="5" fillId="0" borderId="0"/>
    <xf numFmtId="180" fontId="5" fillId="0" borderId="0"/>
    <xf numFmtId="180" fontId="483" fillId="0" borderId="78" applyNumberFormat="0" applyFont="0" applyFill="0" applyBorder="0" applyAlignment="0" applyProtection="0"/>
    <xf numFmtId="0" fontId="51" fillId="0" borderId="85" applyNumberFormat="0" applyFont="0" applyFill="0" applyAlignment="0" applyProtection="0">
      <alignment horizontal="center"/>
    </xf>
    <xf numFmtId="180" fontId="5" fillId="0" borderId="0"/>
    <xf numFmtId="180"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483" fillId="0" borderId="78" applyNumberFormat="0" applyFont="0" applyFill="0" applyBorder="0" applyAlignment="0" applyProtection="0"/>
    <xf numFmtId="172" fontId="5" fillId="0" borderId="0"/>
    <xf numFmtId="180" fontId="5" fillId="0" borderId="0"/>
    <xf numFmtId="18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 fillId="0" borderId="0"/>
    <xf numFmtId="172" fontId="5" fillId="0" borderId="0"/>
    <xf numFmtId="180" fontId="5" fillId="0" borderId="0"/>
    <xf numFmtId="180" fontId="483" fillId="0" borderId="78" applyNumberFormat="0" applyFont="0" applyFill="0" applyBorder="0" applyAlignment="0" applyProtection="0"/>
    <xf numFmtId="172" fontId="5" fillId="0" borderId="0"/>
    <xf numFmtId="172" fontId="5" fillId="0" borderId="0"/>
    <xf numFmtId="172" fontId="5"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1"/>
    </xf>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91" fontId="51" fillId="0" borderId="0" applyNumberFormat="0" applyFont="0" applyFill="0" applyBorder="0" applyAlignment="0" applyProtection="0">
      <alignment horizontal="left" wrapText="1" indent="1"/>
    </xf>
    <xf numFmtId="180" fontId="5" fillId="0" borderId="0"/>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80" fontId="5"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5" fillId="0" borderId="0"/>
    <xf numFmtId="180" fontId="5"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 fillId="0" borderId="0"/>
    <xf numFmtId="172" fontId="51" fillId="0" borderId="0" applyNumberFormat="0" applyFont="0" applyFill="0" applyBorder="0" applyAlignment="0" applyProtection="0">
      <alignment horizontal="left" wrapText="1" indent="2"/>
    </xf>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91" fontId="51" fillId="0" borderId="0" applyNumberFormat="0" applyFont="0" applyFill="0" applyBorder="0" applyAlignment="0" applyProtection="0">
      <alignment horizontal="left" wrapText="1" indent="2"/>
    </xf>
    <xf numFmtId="180" fontId="5" fillId="0" borderId="0"/>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80" fontId="5" fillId="0" borderId="0"/>
    <xf numFmtId="180" fontId="5" fillId="0" borderId="0"/>
    <xf numFmtId="180" fontId="5" fillId="0" borderId="0"/>
    <xf numFmtId="172" fontId="5" fillId="0" borderId="0"/>
    <xf numFmtId="172" fontId="5" fillId="0" borderId="0"/>
    <xf numFmtId="180" fontId="5" fillId="0" borderId="0"/>
    <xf numFmtId="180" fontId="51"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80" fontId="5"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364" fontId="51" fillId="0" borderId="0">
      <alignment horizontal="right"/>
    </xf>
    <xf numFmtId="172" fontId="100" fillId="0" borderId="0"/>
    <xf numFmtId="1" fontId="151" fillId="0" borderId="0">
      <alignment vertical="top" wrapText="1"/>
    </xf>
    <xf numFmtId="172" fontId="100" fillId="0" borderId="0"/>
    <xf numFmtId="0" fontId="43" fillId="0" borderId="0"/>
    <xf numFmtId="172" fontId="5" fillId="0" borderId="0"/>
    <xf numFmtId="0" fontId="230" fillId="0" borderId="0" applyProtection="0"/>
    <xf numFmtId="172" fontId="336" fillId="0" borderId="0" applyNumberFormat="0"/>
    <xf numFmtId="0" fontId="336" fillId="0" borderId="0" applyNumberFormat="0"/>
    <xf numFmtId="179" fontId="486" fillId="0" borderId="0" applyNumberFormat="0" applyFill="0" applyBorder="0" applyAlignment="0" applyProtection="0"/>
    <xf numFmtId="179" fontId="487" fillId="0" borderId="0" applyNumberFormat="0" applyFill="0" applyBorder="0" applyAlignment="0" applyProtection="0"/>
    <xf numFmtId="0" fontId="172" fillId="39" borderId="20" applyNumberFormat="0" applyAlignment="0" applyProtection="0"/>
    <xf numFmtId="167" fontId="100" fillId="0" borderId="0">
      <alignment horizontal="right"/>
    </xf>
    <xf numFmtId="167" fontId="100" fillId="0" borderId="0">
      <alignment horizontal="right"/>
    </xf>
    <xf numFmtId="172" fontId="5" fillId="0" borderId="0"/>
    <xf numFmtId="172" fontId="5" fillId="0" borderId="0"/>
    <xf numFmtId="172" fontId="5" fillId="0" borderId="0"/>
    <xf numFmtId="0" fontId="488" fillId="40" borderId="0" applyNumberFormat="0" applyBorder="0" applyAlignment="0" applyProtection="0"/>
    <xf numFmtId="0" fontId="489" fillId="0" borderId="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1" fillId="39" borderId="20" applyNumberFormat="0" applyAlignment="0" applyProtection="0"/>
    <xf numFmtId="179" fontId="109" fillId="179"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4" borderId="0" applyNumberFormat="0" applyBorder="0" applyAlignment="0" applyProtection="0"/>
    <xf numFmtId="179" fontId="109" fillId="41" borderId="0" applyNumberFormat="0" applyBorder="0" applyAlignment="0" applyProtection="0"/>
    <xf numFmtId="179" fontId="109" fillId="42" borderId="0" applyNumberFormat="0" applyBorder="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3" fillId="0" borderId="0" applyNumberFormat="0" applyFill="0" applyBorder="0" applyAlignment="0" applyProtection="0"/>
    <xf numFmtId="179" fontId="494" fillId="0" borderId="110" applyNumberFormat="0" applyFill="0" applyAlignment="0" applyProtection="0"/>
    <xf numFmtId="179" fontId="495" fillId="0" borderId="102" applyNumberFormat="0" applyFill="0" applyAlignment="0" applyProtection="0"/>
    <xf numFmtId="179" fontId="496" fillId="0" borderId="64" applyNumberFormat="0" applyFill="0" applyAlignment="0" applyProtection="0"/>
    <xf numFmtId="179" fontId="496" fillId="0" borderId="0" applyNumberFormat="0" applyFill="0" applyBorder="0" applyAlignment="0" applyProtection="0"/>
    <xf numFmtId="179" fontId="497" fillId="54" borderId="0" applyNumberFormat="0" applyBorder="0" applyAlignment="0" applyProtection="0"/>
    <xf numFmtId="179" fontId="498" fillId="56" borderId="0" applyNumberFormat="0" applyBorder="0" applyAlignment="0" applyProtection="0"/>
    <xf numFmtId="365" fontId="489" fillId="0" borderId="0" applyFont="0" applyFill="0" applyBorder="0" applyAlignment="0" applyProtection="0"/>
    <xf numFmtId="0" fontId="48" fillId="0" borderId="0" applyProtection="0"/>
    <xf numFmtId="0" fontId="48" fillId="0" borderId="0"/>
    <xf numFmtId="0" fontId="48" fillId="0" borderId="0" applyProtection="0"/>
    <xf numFmtId="0" fontId="42" fillId="37" borderId="16" applyNumberFormat="0" applyFont="0" applyAlignment="0" applyProtection="0">
      <alignment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0" fillId="0" borderId="0"/>
    <xf numFmtId="172" fontId="100"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43" fontId="4" fillId="0" borderId="0" applyFont="0" applyFill="0" applyBorder="0" applyAlignment="0" applyProtection="0"/>
    <xf numFmtId="0" fontId="38" fillId="0" borderId="0" applyNumberFormat="0" applyFill="0" applyBorder="0" applyAlignment="0" applyProtection="0">
      <alignment vertical="top"/>
      <protection locked="0"/>
    </xf>
    <xf numFmtId="0" fontId="37" fillId="0" borderId="0" applyNumberFormat="0" applyFill="0" applyBorder="0" applyAlignment="0" applyProtection="0"/>
    <xf numFmtId="0" fontId="291" fillId="0" borderId="0" applyNumberFormat="0" applyFill="0" applyBorder="0" applyAlignment="0" applyProtection="0"/>
    <xf numFmtId="0" fontId="3" fillId="0" borderId="0"/>
    <xf numFmtId="0" fontId="2" fillId="0" borderId="0"/>
    <xf numFmtId="0" fontId="1" fillId="0" borderId="0"/>
    <xf numFmtId="0" fontId="37" fillId="0" borderId="0" applyNumberFormat="0" applyFill="0" applyBorder="0" applyAlignment="0" applyProtection="0"/>
    <xf numFmtId="0" fontId="291" fillId="0" borderId="0" applyNumberFormat="0" applyFill="0" applyBorder="0" applyAlignment="0" applyProtection="0"/>
    <xf numFmtId="0" fontId="1" fillId="0" borderId="0"/>
    <xf numFmtId="9" fontId="1"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cellStyleXfs>
  <cellXfs count="252">
    <xf numFmtId="0" fontId="0" fillId="0" borderId="0" xfId="0"/>
    <xf numFmtId="0" fontId="500" fillId="180" borderId="0" xfId="0" applyFont="1" applyFill="1"/>
    <xf numFmtId="0" fontId="501" fillId="180" borderId="0" xfId="0" applyFont="1" applyFill="1"/>
    <xf numFmtId="0" fontId="501" fillId="36" borderId="0" xfId="0" applyFont="1" applyFill="1"/>
    <xf numFmtId="0" fontId="500" fillId="0" borderId="0" xfId="0" applyFont="1"/>
    <xf numFmtId="0" fontId="500" fillId="36" borderId="0" xfId="0" applyFont="1" applyFill="1"/>
    <xf numFmtId="0" fontId="502" fillId="36" borderId="0" xfId="1548" applyFont="1" applyFill="1" applyAlignment="1">
      <alignment vertical="top"/>
    </xf>
    <xf numFmtId="0" fontId="503" fillId="36" borderId="0" xfId="46" applyFont="1" applyFill="1"/>
    <xf numFmtId="0" fontId="502" fillId="36" borderId="0" xfId="1548" applyFont="1" applyFill="1" applyAlignment="1">
      <alignment horizontal="left" vertical="top"/>
    </xf>
    <xf numFmtId="0" fontId="503" fillId="36" borderId="0" xfId="46" applyFont="1" applyFill="1" applyAlignment="1">
      <alignment horizontal="left"/>
    </xf>
    <xf numFmtId="0" fontId="505" fillId="36" borderId="0" xfId="1550" applyFont="1" applyFill="1" applyBorder="1" applyAlignment="1" applyProtection="1">
      <alignment vertical="top"/>
    </xf>
    <xf numFmtId="0" fontId="501" fillId="33" borderId="0" xfId="0" applyFont="1" applyFill="1"/>
    <xf numFmtId="0" fontId="506" fillId="33" borderId="0" xfId="33076" applyFont="1" applyFill="1" applyBorder="1" applyAlignment="1">
      <alignment horizontal="left" vertical="center" indent="1" readingOrder="1"/>
    </xf>
    <xf numFmtId="0" fontId="503" fillId="33" borderId="0" xfId="0" applyFont="1" applyFill="1"/>
    <xf numFmtId="0" fontId="500" fillId="33" borderId="0" xfId="0" applyFont="1" applyFill="1"/>
    <xf numFmtId="0" fontId="505" fillId="36" borderId="0" xfId="1551" applyFont="1" applyFill="1" applyBorder="1" applyAlignment="1" applyProtection="1">
      <alignment horizontal="left" vertical="center" indent="1" readingOrder="1"/>
    </xf>
    <xf numFmtId="0" fontId="503" fillId="36" borderId="0" xfId="0" applyFont="1" applyFill="1"/>
    <xf numFmtId="0" fontId="507" fillId="36" borderId="0" xfId="0" applyFont="1" applyFill="1"/>
    <xf numFmtId="0" fontId="508" fillId="36" borderId="0" xfId="0" applyFont="1" applyFill="1"/>
    <xf numFmtId="0" fontId="0" fillId="36" borderId="0" xfId="0" applyFill="1"/>
    <xf numFmtId="0" fontId="509" fillId="36" borderId="0" xfId="0" applyFont="1" applyFill="1" applyAlignment="1">
      <alignment vertical="center"/>
    </xf>
    <xf numFmtId="0" fontId="511" fillId="36" borderId="0" xfId="0" applyFont="1" applyFill="1" applyAlignment="1">
      <alignment vertical="center"/>
    </xf>
    <xf numFmtId="0" fontId="512" fillId="36" borderId="0" xfId="0" applyFont="1" applyFill="1" applyAlignment="1">
      <alignment vertical="center"/>
    </xf>
    <xf numFmtId="0" fontId="513" fillId="36" borderId="0" xfId="0" applyFont="1" applyFill="1" applyAlignment="1">
      <alignment vertical="center"/>
    </xf>
    <xf numFmtId="14" fontId="1" fillId="36" borderId="0" xfId="0" applyNumberFormat="1" applyFont="1" applyFill="1" applyAlignment="1">
      <alignment horizontal="right"/>
    </xf>
    <xf numFmtId="2" fontId="0" fillId="36" borderId="0" xfId="0" applyNumberFormat="1" applyFill="1"/>
    <xf numFmtId="167" fontId="0" fillId="36" borderId="0" xfId="0" applyNumberFormat="1" applyFill="1"/>
    <xf numFmtId="0" fontId="0" fillId="0" borderId="0" xfId="0" applyAlignment="1">
      <alignment horizontal="left" vertical="top" wrapText="1" indent="1"/>
    </xf>
    <xf numFmtId="0" fontId="515" fillId="36" borderId="0" xfId="0" applyFont="1" applyFill="1"/>
    <xf numFmtId="0" fontId="509" fillId="36" borderId="0" xfId="0" applyFont="1" applyFill="1" applyAlignment="1">
      <alignment horizontal="left" vertical="center" wrapText="1" indent="1"/>
    </xf>
    <xf numFmtId="0" fontId="511" fillId="36" borderId="0" xfId="0" applyFont="1" applyFill="1" applyAlignment="1">
      <alignment horizontal="left" vertical="center" wrapText="1" indent="1"/>
    </xf>
    <xf numFmtId="0" fontId="512" fillId="36" borderId="0" xfId="0" applyFont="1" applyFill="1" applyAlignment="1">
      <alignment horizontal="left" vertical="center" wrapText="1" indent="1"/>
    </xf>
    <xf numFmtId="0" fontId="512" fillId="36" borderId="0" xfId="0" applyFont="1" applyFill="1" applyAlignment="1">
      <alignment horizontal="left" vertical="top" wrapText="1" indent="1"/>
    </xf>
    <xf numFmtId="0" fontId="514" fillId="36" borderId="0" xfId="0" applyFont="1" applyFill="1"/>
    <xf numFmtId="167" fontId="515" fillId="36" borderId="0" xfId="0" applyNumberFormat="1" applyFont="1" applyFill="1"/>
    <xf numFmtId="0" fontId="510" fillId="36" borderId="0" xfId="0" applyFont="1" applyFill="1" applyAlignment="1">
      <alignment vertical="center"/>
    </xf>
    <xf numFmtId="17" fontId="515" fillId="36" borderId="0" xfId="0" applyNumberFormat="1" applyFont="1" applyFill="1"/>
    <xf numFmtId="0" fontId="0" fillId="36" borderId="0" xfId="0" applyFill="1" applyAlignment="1">
      <alignment horizontal="left" vertical="top" wrapText="1" indent="1"/>
    </xf>
    <xf numFmtId="0" fontId="513" fillId="36" borderId="0" xfId="0" applyFont="1" applyFill="1" applyAlignment="1">
      <alignment horizontal="left" vertical="center" wrapText="1" indent="1"/>
    </xf>
    <xf numFmtId="0" fontId="516" fillId="36" borderId="0" xfId="0" applyFont="1" applyFill="1" applyAlignment="1">
      <alignment vertical="center"/>
    </xf>
    <xf numFmtId="0" fontId="520" fillId="181" borderId="111" xfId="0" applyFont="1" applyFill="1" applyBorder="1" applyAlignment="1">
      <alignment vertical="center" wrapText="1"/>
    </xf>
    <xf numFmtId="3" fontId="520" fillId="181" borderId="111" xfId="0" applyNumberFormat="1" applyFont="1" applyFill="1" applyBorder="1" applyAlignment="1">
      <alignment horizontal="center" vertical="center" wrapText="1"/>
    </xf>
    <xf numFmtId="0" fontId="520" fillId="181" borderId="111" xfId="0" applyFont="1" applyFill="1" applyBorder="1" applyAlignment="1">
      <alignment horizontal="center" vertical="center" wrapText="1"/>
    </xf>
    <xf numFmtId="0" fontId="521" fillId="182" borderId="0" xfId="0" applyFont="1" applyFill="1" applyAlignment="1">
      <alignment vertical="center"/>
    </xf>
    <xf numFmtId="0" fontId="521" fillId="182" borderId="0" xfId="0" applyFont="1" applyFill="1" applyAlignment="1">
      <alignment horizontal="center" vertical="center" wrapText="1"/>
    </xf>
    <xf numFmtId="0" fontId="522" fillId="182" borderId="0" xfId="0" applyFont="1" applyFill="1" applyAlignment="1">
      <alignment horizontal="center" vertical="center" wrapText="1"/>
    </xf>
    <xf numFmtId="0" fontId="520" fillId="183" borderId="0" xfId="0" applyFont="1" applyFill="1" applyAlignment="1">
      <alignment vertical="center"/>
    </xf>
    <xf numFmtId="3" fontId="520" fillId="183" borderId="0" xfId="0" applyNumberFormat="1" applyFont="1" applyFill="1" applyAlignment="1">
      <alignment horizontal="center" vertical="center" wrapText="1"/>
    </xf>
    <xf numFmtId="0" fontId="522" fillId="183" borderId="0" xfId="0" applyFont="1" applyFill="1" applyAlignment="1">
      <alignment horizontal="center" vertical="center" wrapText="1"/>
    </xf>
    <xf numFmtId="0" fontId="520" fillId="182" borderId="0" xfId="0" applyFont="1" applyFill="1" applyAlignment="1">
      <alignment vertical="center"/>
    </xf>
    <xf numFmtId="3" fontId="520" fillId="182" borderId="0" xfId="0" applyNumberFormat="1" applyFont="1" applyFill="1" applyAlignment="1">
      <alignment horizontal="center" vertical="center" wrapText="1"/>
    </xf>
    <xf numFmtId="0" fontId="523" fillId="182" borderId="0" xfId="0" applyFont="1" applyFill="1" applyAlignment="1">
      <alignment vertical="center"/>
    </xf>
    <xf numFmtId="3" fontId="523" fillId="182" borderId="0" xfId="0" applyNumberFormat="1" applyFont="1" applyFill="1" applyAlignment="1">
      <alignment horizontal="center" vertical="center" wrapText="1"/>
    </xf>
    <xf numFmtId="0" fontId="523" fillId="182" borderId="0" xfId="0" applyFont="1" applyFill="1" applyAlignment="1">
      <alignment horizontal="center" vertical="center" wrapText="1"/>
    </xf>
    <xf numFmtId="0" fontId="522" fillId="182" borderId="0" xfId="0" applyFont="1" applyFill="1" applyAlignment="1">
      <alignment vertical="center"/>
    </xf>
    <xf numFmtId="0" fontId="520" fillId="183" borderId="0" xfId="0" applyFont="1" applyFill="1" applyAlignment="1">
      <alignment horizontal="center" vertical="center" wrapText="1"/>
    </xf>
    <xf numFmtId="0" fontId="523" fillId="182" borderId="112" xfId="0" applyFont="1" applyFill="1" applyBorder="1" applyAlignment="1">
      <alignment vertical="center"/>
    </xf>
    <xf numFmtId="0" fontId="523" fillId="182" borderId="112" xfId="0" applyFont="1" applyFill="1" applyBorder="1" applyAlignment="1">
      <alignment horizontal="center" vertical="center" wrapText="1"/>
    </xf>
    <xf numFmtId="0" fontId="519" fillId="36" borderId="0" xfId="0" applyFont="1" applyFill="1" applyAlignment="1">
      <alignment vertical="center"/>
    </xf>
    <xf numFmtId="0" fontId="525" fillId="182" borderId="111" xfId="0" applyFont="1" applyFill="1" applyBorder="1" applyAlignment="1">
      <alignment vertical="center" wrapText="1"/>
    </xf>
    <xf numFmtId="0" fontId="525" fillId="182" borderId="111" xfId="0" applyFont="1" applyFill="1" applyBorder="1" applyAlignment="1">
      <alignment horizontal="right" vertical="center" wrapText="1"/>
    </xf>
    <xf numFmtId="0" fontId="521" fillId="0" borderId="0" xfId="0" applyFont="1" applyAlignment="1">
      <alignment vertical="center" wrapText="1"/>
    </xf>
    <xf numFmtId="0" fontId="521" fillId="0" borderId="0" xfId="0" applyFont="1" applyAlignment="1">
      <alignment horizontal="right" vertical="center" wrapText="1"/>
    </xf>
    <xf numFmtId="0" fontId="525" fillId="181" borderId="0" xfId="0" applyFont="1" applyFill="1" applyAlignment="1">
      <alignment vertical="center" wrapText="1"/>
    </xf>
    <xf numFmtId="0" fontId="526" fillId="181" borderId="0" xfId="0" applyFont="1" applyFill="1" applyAlignment="1">
      <alignment horizontal="right" vertical="center" wrapText="1"/>
    </xf>
    <xf numFmtId="0" fontId="510" fillId="182" borderId="0" xfId="0" applyFont="1" applyFill="1" applyAlignment="1">
      <alignment horizontal="left" vertical="center" indent="1"/>
    </xf>
    <xf numFmtId="0" fontId="525" fillId="182" borderId="0" xfId="0" applyFont="1" applyFill="1" applyAlignment="1">
      <alignment vertical="center"/>
    </xf>
    <xf numFmtId="0" fontId="526" fillId="182" borderId="0" xfId="0" applyFont="1" applyFill="1" applyAlignment="1">
      <alignment vertical="center"/>
    </xf>
    <xf numFmtId="0" fontId="526" fillId="182" borderId="0" xfId="0" applyFont="1" applyFill="1" applyAlignment="1">
      <alignment horizontal="left" vertical="center" indent="1"/>
    </xf>
    <xf numFmtId="0" fontId="526" fillId="182" borderId="11" xfId="0" applyFont="1" applyFill="1" applyBorder="1" applyAlignment="1">
      <alignment horizontal="left" vertical="center" indent="1"/>
    </xf>
    <xf numFmtId="0" fontId="530" fillId="36" borderId="111" xfId="0" applyFont="1" applyFill="1" applyBorder="1" applyAlignment="1">
      <alignment vertical="center" wrapText="1"/>
    </xf>
    <xf numFmtId="0" fontId="529" fillId="36" borderId="111" xfId="0" applyFont="1" applyFill="1" applyBorder="1" applyAlignment="1">
      <alignment horizontal="right" vertical="center" wrapText="1"/>
    </xf>
    <xf numFmtId="0" fontId="531" fillId="36" borderId="111" xfId="0" applyFont="1" applyFill="1" applyBorder="1" applyAlignment="1">
      <alignment horizontal="right" vertical="center" wrapText="1"/>
    </xf>
    <xf numFmtId="0" fontId="529" fillId="36" borderId="0" xfId="0" applyFont="1" applyFill="1" applyAlignment="1">
      <alignment vertical="center" wrapText="1"/>
    </xf>
    <xf numFmtId="0" fontId="529" fillId="36" borderId="111" xfId="0" applyFont="1" applyFill="1" applyBorder="1" applyAlignment="1">
      <alignment vertical="center" wrapText="1"/>
    </xf>
    <xf numFmtId="0" fontId="529" fillId="36" borderId="112" xfId="0" applyFont="1" applyFill="1" applyBorder="1" applyAlignment="1">
      <alignment vertical="center" wrapText="1"/>
    </xf>
    <xf numFmtId="0" fontId="533" fillId="0" borderId="0" xfId="0" applyFont="1"/>
    <xf numFmtId="0" fontId="22" fillId="0" borderId="0" xfId="0" applyFont="1"/>
    <xf numFmtId="167" fontId="0" fillId="0" borderId="0" xfId="0" applyNumberFormat="1"/>
    <xf numFmtId="3" fontId="0" fillId="0" borderId="0" xfId="0" applyNumberFormat="1"/>
    <xf numFmtId="168" fontId="0" fillId="0" borderId="0" xfId="0" applyNumberFormat="1"/>
    <xf numFmtId="366" fontId="0" fillId="0" borderId="0" xfId="61803" applyNumberFormat="1" applyFont="1"/>
    <xf numFmtId="3" fontId="534" fillId="0" borderId="0" xfId="0" applyNumberFormat="1" applyFont="1" applyAlignment="1">
      <alignment vertical="center" wrapText="1"/>
    </xf>
    <xf numFmtId="243" fontId="0" fillId="0" borderId="0" xfId="61803" applyNumberFormat="1" applyFont="1"/>
    <xf numFmtId="366" fontId="0" fillId="0" borderId="0" xfId="0" applyNumberFormat="1"/>
    <xf numFmtId="43" fontId="0" fillId="0" borderId="0" xfId="0" applyNumberFormat="1"/>
    <xf numFmtId="243" fontId="0" fillId="0" borderId="0" xfId="0" applyNumberFormat="1"/>
    <xf numFmtId="0" fontId="509" fillId="0" borderId="0" xfId="0" applyFont="1" applyAlignment="1">
      <alignment vertical="center"/>
    </xf>
    <xf numFmtId="0" fontId="512" fillId="0" borderId="0" xfId="0" applyFont="1" applyAlignment="1">
      <alignment vertical="center"/>
    </xf>
    <xf numFmtId="0" fontId="513" fillId="0" borderId="0" xfId="0" applyFont="1" applyAlignment="1">
      <alignment vertical="center"/>
    </xf>
    <xf numFmtId="1" fontId="0" fillId="0" borderId="0" xfId="0" applyNumberFormat="1"/>
    <xf numFmtId="0" fontId="516" fillId="0" borderId="0" xfId="0" applyFont="1" applyAlignment="1">
      <alignment vertical="center"/>
    </xf>
    <xf numFmtId="167" fontId="193" fillId="0" borderId="0" xfId="39973" applyNumberFormat="1" applyFont="1"/>
    <xf numFmtId="0" fontId="535" fillId="0" borderId="0" xfId="0" applyFont="1" applyAlignment="1">
      <alignment vertical="center"/>
    </xf>
    <xf numFmtId="0" fontId="536" fillId="0" borderId="0" xfId="0" applyFont="1" applyAlignment="1">
      <alignment vertical="center"/>
    </xf>
    <xf numFmtId="0" fontId="511" fillId="0" borderId="0" xfId="0" applyFont="1" applyAlignment="1">
      <alignment vertical="center"/>
    </xf>
    <xf numFmtId="0" fontId="538" fillId="0" borderId="0" xfId="0" applyFont="1" applyAlignment="1">
      <alignment horizontal="left" vertical="center"/>
    </xf>
    <xf numFmtId="0" fontId="539" fillId="0" borderId="0" xfId="0" applyFont="1" applyAlignment="1">
      <alignment horizontal="left" vertical="center"/>
    </xf>
    <xf numFmtId="0" fontId="540" fillId="0" borderId="0" xfId="0" applyFont="1"/>
    <xf numFmtId="0" fontId="541" fillId="36" borderId="0" xfId="49" applyFont="1" applyFill="1" applyAlignment="1">
      <alignment horizontal="center"/>
    </xf>
    <xf numFmtId="17" fontId="541" fillId="36" borderId="0" xfId="49" applyNumberFormat="1" applyFont="1" applyFill="1" applyAlignment="1">
      <alignment horizontal="left"/>
    </xf>
    <xf numFmtId="0" fontId="541" fillId="36" borderId="0" xfId="49" applyFont="1" applyFill="1"/>
    <xf numFmtId="3" fontId="541" fillId="36" borderId="0" xfId="49" applyNumberFormat="1" applyFont="1" applyFill="1"/>
    <xf numFmtId="167" fontId="510" fillId="182" borderId="0" xfId="0" applyNumberFormat="1" applyFont="1" applyFill="1" applyAlignment="1">
      <alignment horizontal="right" vertical="center"/>
    </xf>
    <xf numFmtId="167" fontId="525" fillId="182" borderId="0" xfId="0" applyNumberFormat="1" applyFont="1" applyFill="1" applyAlignment="1">
      <alignment horizontal="right" vertical="center"/>
    </xf>
    <xf numFmtId="167" fontId="527" fillId="182" borderId="0" xfId="0" applyNumberFormat="1" applyFont="1" applyFill="1" applyAlignment="1">
      <alignment horizontal="right" vertical="center"/>
    </xf>
    <xf numFmtId="167" fontId="526" fillId="182" borderId="0" xfId="0" applyNumberFormat="1" applyFont="1" applyFill="1" applyAlignment="1">
      <alignment vertical="center"/>
    </xf>
    <xf numFmtId="167" fontId="526" fillId="181" borderId="0" xfId="0" applyNumberFormat="1" applyFont="1" applyFill="1" applyAlignment="1">
      <alignment horizontal="right" vertical="center" wrapText="1"/>
    </xf>
    <xf numFmtId="167" fontId="528" fillId="182" borderId="0" xfId="0" applyNumberFormat="1" applyFont="1" applyFill="1" applyAlignment="1">
      <alignment horizontal="right" vertical="center"/>
    </xf>
    <xf numFmtId="167" fontId="528" fillId="182" borderId="11" xfId="0" applyNumberFormat="1" applyFont="1" applyFill="1" applyBorder="1" applyAlignment="1">
      <alignment horizontal="right" vertical="center"/>
    </xf>
    <xf numFmtId="167" fontId="529" fillId="36" borderId="0" xfId="0" applyNumberFormat="1" applyFont="1" applyFill="1" applyAlignment="1">
      <alignment horizontal="right" vertical="center" wrapText="1"/>
    </xf>
    <xf numFmtId="167" fontId="532" fillId="36" borderId="0" xfId="0" applyNumberFormat="1" applyFont="1" applyFill="1" applyAlignment="1">
      <alignment horizontal="right" vertical="center" wrapText="1"/>
    </xf>
    <xf numFmtId="167" fontId="529" fillId="36" borderId="111" xfId="0" applyNumberFormat="1" applyFont="1" applyFill="1" applyBorder="1" applyAlignment="1">
      <alignment horizontal="right" vertical="center" wrapText="1"/>
    </xf>
    <xf numFmtId="167" fontId="532" fillId="36" borderId="111" xfId="0" applyNumberFormat="1" applyFont="1" applyFill="1" applyBorder="1" applyAlignment="1">
      <alignment horizontal="right" vertical="center" wrapText="1"/>
    </xf>
    <xf numFmtId="167" fontId="529" fillId="36" borderId="112" xfId="0" applyNumberFormat="1" applyFont="1" applyFill="1" applyBorder="1" applyAlignment="1">
      <alignment horizontal="right" vertical="center" wrapText="1"/>
    </xf>
    <xf numFmtId="167" fontId="532" fillId="36" borderId="112" xfId="0" applyNumberFormat="1" applyFont="1" applyFill="1" applyBorder="1" applyAlignment="1">
      <alignment horizontal="right" vertical="center" wrapText="1"/>
    </xf>
    <xf numFmtId="0" fontId="0" fillId="36" borderId="0" xfId="0" applyFill="1" applyAlignment="1">
      <alignment horizontal="right"/>
    </xf>
    <xf numFmtId="167" fontId="0" fillId="36" borderId="0" xfId="0" applyNumberFormat="1" applyFill="1" applyAlignment="1">
      <alignment horizontal="right"/>
    </xf>
    <xf numFmtId="0" fontId="0" fillId="36" borderId="0" xfId="0" applyFill="1" applyAlignment="1">
      <alignment horizontal="right" wrapText="1"/>
    </xf>
    <xf numFmtId="0" fontId="528" fillId="182" borderId="11" xfId="0" applyFont="1" applyFill="1" applyBorder="1" applyAlignment="1">
      <alignment vertical="center"/>
    </xf>
    <xf numFmtId="0" fontId="528" fillId="182" borderId="11" xfId="0" applyFont="1" applyFill="1" applyBorder="1" applyAlignment="1">
      <alignment horizontal="right" vertical="center"/>
    </xf>
    <xf numFmtId="0" fontId="542" fillId="183" borderId="0" xfId="0" applyFont="1" applyFill="1" applyAlignment="1">
      <alignment vertical="center"/>
    </xf>
    <xf numFmtId="3" fontId="542" fillId="183" borderId="0" xfId="0" applyNumberFormat="1" applyFont="1" applyFill="1" applyAlignment="1">
      <alignment horizontal="right" vertical="center"/>
    </xf>
    <xf numFmtId="0" fontId="528" fillId="182" borderId="0" xfId="0" applyFont="1" applyFill="1" applyAlignment="1">
      <alignment vertical="center"/>
    </xf>
    <xf numFmtId="3" fontId="528" fillId="182" borderId="0" xfId="0" applyNumberFormat="1" applyFont="1" applyFill="1" applyAlignment="1">
      <alignment horizontal="right" vertical="center"/>
    </xf>
    <xf numFmtId="0" fontId="528" fillId="0" borderId="0" xfId="0" applyFont="1" applyAlignment="1">
      <alignment vertical="center"/>
    </xf>
    <xf numFmtId="3" fontId="528" fillId="0" borderId="0" xfId="0" applyNumberFormat="1" applyFont="1" applyAlignment="1">
      <alignment horizontal="right" vertical="center"/>
    </xf>
    <xf numFmtId="0" fontId="542" fillId="182" borderId="0" xfId="0" applyFont="1" applyFill="1" applyAlignment="1">
      <alignment vertical="center"/>
    </xf>
    <xf numFmtId="3" fontId="542" fillId="182" borderId="0" xfId="0" applyNumberFormat="1" applyFont="1" applyFill="1" applyAlignment="1">
      <alignment horizontal="right" vertical="center"/>
    </xf>
    <xf numFmtId="0" fontId="542" fillId="182" borderId="11" xfId="0" applyFont="1" applyFill="1" applyBorder="1" applyAlignment="1">
      <alignment vertical="center"/>
    </xf>
    <xf numFmtId="3" fontId="542" fillId="182" borderId="11" xfId="0" applyNumberFormat="1" applyFont="1" applyFill="1" applyBorder="1" applyAlignment="1">
      <alignment horizontal="right" vertical="center"/>
    </xf>
    <xf numFmtId="0" fontId="542" fillId="182" borderId="11" xfId="0" applyFont="1" applyFill="1" applyBorder="1" applyAlignment="1">
      <alignment horizontal="right" vertical="center"/>
    </xf>
    <xf numFmtId="0" fontId="518" fillId="0" borderId="0" xfId="0" applyFont="1" applyAlignment="1">
      <alignment vertical="center"/>
    </xf>
    <xf numFmtId="0" fontId="510" fillId="0" borderId="0" xfId="0" applyFont="1" applyAlignment="1">
      <alignment vertical="center"/>
    </xf>
    <xf numFmtId="0" fontId="544" fillId="0" borderId="0" xfId="0" applyFont="1" applyAlignment="1">
      <alignment vertical="center"/>
    </xf>
    <xf numFmtId="0" fontId="537" fillId="0" borderId="0" xfId="0" applyFont="1" applyAlignment="1">
      <alignment vertical="center"/>
    </xf>
    <xf numFmtId="167" fontId="0" fillId="0" borderId="0" xfId="0" applyNumberFormat="1" applyAlignment="1">
      <alignment vertical="center" wrapText="1"/>
    </xf>
    <xf numFmtId="14" fontId="0" fillId="36" borderId="0" xfId="0" applyNumberFormat="1" applyFill="1" applyAlignment="1">
      <alignment vertical="center" wrapText="1"/>
    </xf>
    <xf numFmtId="167" fontId="0" fillId="36" borderId="0" xfId="0" applyNumberFormat="1" applyFill="1" applyAlignment="1">
      <alignment vertical="center" wrapText="1"/>
    </xf>
    <xf numFmtId="0" fontId="0" fillId="36" borderId="0" xfId="0" applyFill="1" applyAlignment="1">
      <alignment vertical="center" wrapText="1"/>
    </xf>
    <xf numFmtId="167" fontId="5" fillId="36" borderId="0" xfId="38171" applyNumberFormat="1" applyFill="1"/>
    <xf numFmtId="0" fontId="545" fillId="36" borderId="0" xfId="38171" applyFont="1" applyFill="1" applyAlignment="1">
      <alignment horizontal="right"/>
    </xf>
    <xf numFmtId="0" fontId="545" fillId="36" borderId="0" xfId="38171" applyFont="1" applyFill="1"/>
    <xf numFmtId="1" fontId="5" fillId="36" borderId="0" xfId="38171" applyNumberFormat="1" applyFill="1"/>
    <xf numFmtId="167" fontId="5" fillId="36" borderId="0" xfId="38171" applyNumberFormat="1" applyFill="1" applyAlignment="1">
      <alignment horizontal="right"/>
    </xf>
    <xf numFmtId="0" fontId="5" fillId="36" borderId="0" xfId="38171" applyFill="1" applyAlignment="1">
      <alignment horizontal="right"/>
    </xf>
    <xf numFmtId="0" fontId="5" fillId="36" borderId="0" xfId="38171" applyFill="1"/>
    <xf numFmtId="0" fontId="20" fillId="36" borderId="0" xfId="38171" applyFont="1" applyFill="1"/>
    <xf numFmtId="0" fontId="546" fillId="36" borderId="0" xfId="38171" applyFont="1" applyFill="1" applyAlignment="1">
      <alignment vertical="center"/>
    </xf>
    <xf numFmtId="0" fontId="547" fillId="0" borderId="0" xfId="0" applyFont="1" applyAlignment="1">
      <alignment vertical="center"/>
    </xf>
    <xf numFmtId="0" fontId="547" fillId="36" borderId="0" xfId="0" applyFont="1" applyFill="1" applyAlignment="1">
      <alignment vertical="center"/>
    </xf>
    <xf numFmtId="168" fontId="0" fillId="36" borderId="0" xfId="0" applyNumberFormat="1" applyFill="1"/>
    <xf numFmtId="0" fontId="0" fillId="36" borderId="0" xfId="0" applyFill="1" applyAlignment="1">
      <alignment wrapText="1"/>
    </xf>
    <xf numFmtId="0" fontId="548" fillId="36" borderId="0" xfId="0" applyFont="1" applyFill="1"/>
    <xf numFmtId="167" fontId="548" fillId="36" borderId="0" xfId="0" applyNumberFormat="1" applyFont="1" applyFill="1"/>
    <xf numFmtId="3" fontId="534" fillId="0" borderId="41" xfId="0" applyNumberFormat="1" applyFont="1" applyBorder="1" applyAlignment="1">
      <alignment vertical="center" wrapText="1"/>
    </xf>
    <xf numFmtId="1" fontId="0" fillId="36" borderId="0" xfId="0" applyNumberFormat="1" applyFill="1"/>
    <xf numFmtId="17" fontId="0" fillId="36" borderId="0" xfId="0" applyNumberFormat="1" applyFill="1"/>
    <xf numFmtId="0" fontId="0" fillId="36" borderId="0" xfId="0" applyFill="1" applyAlignment="1">
      <alignment horizontal="left" wrapText="1"/>
    </xf>
    <xf numFmtId="0" fontId="26" fillId="36" borderId="0" xfId="48" applyFill="1"/>
    <xf numFmtId="0" fontId="549" fillId="36" borderId="0" xfId="48" applyFont="1" applyFill="1" applyAlignment="1">
      <alignment vertical="center"/>
    </xf>
    <xf numFmtId="0" fontId="550" fillId="36" borderId="0" xfId="48" applyFont="1" applyFill="1" applyAlignment="1">
      <alignment vertical="center"/>
    </xf>
    <xf numFmtId="167" fontId="551" fillId="36" borderId="0" xfId="48" applyNumberFormat="1" applyFont="1" applyFill="1"/>
    <xf numFmtId="0" fontId="551" fillId="36" borderId="0" xfId="48" applyFont="1" applyFill="1"/>
    <xf numFmtId="0" fontId="545" fillId="36" borderId="0" xfId="48" applyFont="1" applyFill="1"/>
    <xf numFmtId="167" fontId="545" fillId="36" borderId="0" xfId="48" applyNumberFormat="1" applyFont="1" applyFill="1"/>
    <xf numFmtId="0" fontId="545" fillId="36" borderId="0" xfId="48" applyFont="1" applyFill="1" applyAlignment="1">
      <alignment horizontal="right" wrapText="1"/>
    </xf>
    <xf numFmtId="0" fontId="545" fillId="36" borderId="0" xfId="48" applyFont="1" applyFill="1" applyAlignment="1">
      <alignment wrapText="1"/>
    </xf>
    <xf numFmtId="0" fontId="552" fillId="36" borderId="0" xfId="48" applyFont="1" applyFill="1"/>
    <xf numFmtId="167" fontId="553" fillId="36" borderId="0" xfId="48" applyNumberFormat="1" applyFont="1" applyFill="1" applyAlignment="1">
      <alignment horizontal="right"/>
    </xf>
    <xf numFmtId="167" fontId="553" fillId="36" borderId="0" xfId="48" applyNumberFormat="1" applyFont="1" applyFill="1"/>
    <xf numFmtId="167" fontId="553" fillId="36" borderId="0" xfId="48" applyNumberFormat="1" applyFont="1" applyFill="1" applyAlignment="1">
      <alignment horizontal="right" wrapText="1"/>
    </xf>
    <xf numFmtId="0" fontId="553" fillId="36" borderId="0" xfId="48" applyFont="1" applyFill="1" applyAlignment="1">
      <alignment wrapText="1"/>
    </xf>
    <xf numFmtId="0" fontId="555" fillId="36" borderId="0" xfId="48" applyFont="1" applyFill="1"/>
    <xf numFmtId="0" fontId="554" fillId="36" borderId="0" xfId="48" applyFont="1" applyFill="1" applyAlignment="1">
      <alignment wrapText="1"/>
    </xf>
    <xf numFmtId="167" fontId="554" fillId="36" borderId="0" xfId="48" applyNumberFormat="1" applyFont="1" applyFill="1"/>
    <xf numFmtId="3" fontId="0" fillId="36" borderId="0" xfId="0" applyNumberFormat="1" applyFill="1"/>
    <xf numFmtId="3" fontId="0" fillId="36" borderId="0" xfId="0" applyNumberFormat="1" applyFill="1" applyAlignment="1">
      <alignment horizontal="right"/>
    </xf>
    <xf numFmtId="265" fontId="0" fillId="36" borderId="0" xfId="0" applyNumberFormat="1" applyFill="1"/>
    <xf numFmtId="0" fontId="20" fillId="36" borderId="0" xfId="0" applyFont="1" applyFill="1"/>
    <xf numFmtId="0" fontId="556" fillId="36" borderId="0" xfId="51" applyFont="1" applyFill="1"/>
    <xf numFmtId="0" fontId="556" fillId="36" borderId="0" xfId="51" applyFont="1" applyFill="1" applyAlignment="1">
      <alignment wrapText="1"/>
    </xf>
    <xf numFmtId="167" fontId="556" fillId="36" borderId="0" xfId="51" applyNumberFormat="1" applyFont="1" applyFill="1"/>
    <xf numFmtId="3" fontId="557" fillId="36" borderId="0" xfId="51" applyNumberFormat="1" applyFont="1" applyFill="1"/>
    <xf numFmtId="0" fontId="558" fillId="36" borderId="0" xfId="51" applyFont="1" applyFill="1"/>
    <xf numFmtId="168" fontId="557" fillId="36" borderId="0" xfId="51" applyNumberFormat="1" applyFont="1" applyFill="1"/>
    <xf numFmtId="0" fontId="559" fillId="36" borderId="0" xfId="51" applyFont="1" applyFill="1"/>
    <xf numFmtId="167" fontId="561" fillId="184" borderId="0" xfId="0" applyNumberFormat="1" applyFont="1" applyFill="1"/>
    <xf numFmtId="0" fontId="549" fillId="36" borderId="0" xfId="0" applyFont="1" applyFill="1" applyAlignment="1">
      <alignment vertical="center"/>
    </xf>
    <xf numFmtId="0" fontId="562" fillId="36" borderId="0" xfId="0" applyFont="1" applyFill="1" applyAlignment="1">
      <alignment vertical="center"/>
    </xf>
    <xf numFmtId="0" fontId="563" fillId="36" borderId="0" xfId="0" applyFont="1" applyFill="1"/>
    <xf numFmtId="167" fontId="563" fillId="36" borderId="0" xfId="0" applyNumberFormat="1" applyFont="1" applyFill="1"/>
    <xf numFmtId="0" fontId="563" fillId="36" borderId="0" xfId="0" applyFont="1" applyFill="1" applyAlignment="1">
      <alignment wrapText="1"/>
    </xf>
    <xf numFmtId="0" fontId="564" fillId="36" borderId="0" xfId="0" applyFont="1" applyFill="1"/>
    <xf numFmtId="0" fontId="515" fillId="36" borderId="0" xfId="0" applyFont="1" applyFill="1" applyAlignment="1">
      <alignment horizontal="right"/>
    </xf>
    <xf numFmtId="0" fontId="529" fillId="182" borderId="113" xfId="0" applyFont="1" applyFill="1" applyBorder="1" applyAlignment="1">
      <alignment horizontal="center" vertical="center" wrapText="1"/>
    </xf>
    <xf numFmtId="0" fontId="529" fillId="182" borderId="113" xfId="0" applyFont="1" applyFill="1" applyBorder="1" applyAlignment="1">
      <alignment horizontal="right" vertical="center" wrapText="1"/>
    </xf>
    <xf numFmtId="0" fontId="529" fillId="183" borderId="0" xfId="0" applyFont="1" applyFill="1" applyAlignment="1">
      <alignment vertical="center" wrapText="1"/>
    </xf>
    <xf numFmtId="0" fontId="529" fillId="183" borderId="0" xfId="0" applyFont="1" applyFill="1" applyAlignment="1">
      <alignment horizontal="right" vertical="center" wrapText="1"/>
    </xf>
    <xf numFmtId="0" fontId="529" fillId="0" borderId="0" xfId="0" applyFont="1" applyAlignment="1">
      <alignment vertical="center" wrapText="1"/>
    </xf>
    <xf numFmtId="0" fontId="529" fillId="0" borderId="0" xfId="0" applyFont="1" applyAlignment="1">
      <alignment horizontal="right" vertical="center" wrapText="1"/>
    </xf>
    <xf numFmtId="0" fontId="529" fillId="0" borderId="114" xfId="0" applyFont="1" applyBorder="1" applyAlignment="1">
      <alignment vertical="center" wrapText="1"/>
    </xf>
    <xf numFmtId="0" fontId="529" fillId="0" borderId="114" xfId="0" applyFont="1" applyBorder="1" applyAlignment="1">
      <alignment horizontal="right" vertical="center" wrapText="1"/>
    </xf>
    <xf numFmtId="0" fontId="566" fillId="0" borderId="113" xfId="0" applyFont="1" applyBorder="1" applyAlignment="1">
      <alignment vertical="center"/>
    </xf>
    <xf numFmtId="0" fontId="567" fillId="182" borderId="113" xfId="0" applyFont="1" applyFill="1" applyBorder="1" applyAlignment="1">
      <alignment horizontal="right" vertical="center"/>
    </xf>
    <xf numFmtId="0" fontId="568" fillId="185" borderId="0" xfId="0" applyFont="1" applyFill="1" applyAlignment="1">
      <alignment vertical="center"/>
    </xf>
    <xf numFmtId="0" fontId="566" fillId="185" borderId="0" xfId="0" applyFont="1" applyFill="1" applyAlignment="1">
      <alignment vertical="center"/>
    </xf>
    <xf numFmtId="167" fontId="566" fillId="182" borderId="0" xfId="0" applyNumberFormat="1" applyFont="1" applyFill="1" applyAlignment="1">
      <alignment vertical="center"/>
    </xf>
    <xf numFmtId="167" fontId="566" fillId="182" borderId="0" xfId="0" applyNumberFormat="1" applyFont="1" applyFill="1" applyAlignment="1">
      <alignment horizontal="right" vertical="center"/>
    </xf>
    <xf numFmtId="167" fontId="567" fillId="182" borderId="0" xfId="0" applyNumberFormat="1" applyFont="1" applyFill="1" applyAlignment="1">
      <alignment horizontal="right" vertical="center"/>
    </xf>
    <xf numFmtId="167" fontId="568" fillId="185" borderId="0" xfId="0" applyNumberFormat="1" applyFont="1" applyFill="1" applyAlignment="1">
      <alignment vertical="center"/>
    </xf>
    <xf numFmtId="167" fontId="566" fillId="185" borderId="0" xfId="0" applyNumberFormat="1" applyFont="1" applyFill="1" applyAlignment="1">
      <alignment vertical="center"/>
    </xf>
    <xf numFmtId="167" fontId="567" fillId="0" borderId="0" xfId="0" applyNumberFormat="1" applyFont="1" applyAlignment="1">
      <alignment vertical="center"/>
    </xf>
    <xf numFmtId="167" fontId="568" fillId="182" borderId="0" xfId="0" applyNumberFormat="1" applyFont="1" applyFill="1" applyAlignment="1">
      <alignment horizontal="right" vertical="center"/>
    </xf>
    <xf numFmtId="167" fontId="529" fillId="182" borderId="0" xfId="0" applyNumberFormat="1" applyFont="1" applyFill="1" applyAlignment="1">
      <alignment horizontal="right" vertical="center"/>
    </xf>
    <xf numFmtId="167" fontId="570" fillId="182" borderId="0" xfId="0" applyNumberFormat="1" applyFont="1" applyFill="1" applyAlignment="1">
      <alignment horizontal="right" vertical="center"/>
    </xf>
    <xf numFmtId="167" fontId="566" fillId="0" borderId="0" xfId="0" applyNumberFormat="1" applyFont="1" applyAlignment="1">
      <alignment vertical="center"/>
    </xf>
    <xf numFmtId="167" fontId="568" fillId="35" borderId="0" xfId="0" applyNumberFormat="1" applyFont="1" applyFill="1" applyAlignment="1">
      <alignment vertical="center" wrapText="1"/>
    </xf>
    <xf numFmtId="167" fontId="566" fillId="182" borderId="114" xfId="0" applyNumberFormat="1" applyFont="1" applyFill="1" applyBorder="1" applyAlignment="1">
      <alignment vertical="center"/>
    </xf>
    <xf numFmtId="167" fontId="529" fillId="182" borderId="114" xfId="0" applyNumberFormat="1" applyFont="1" applyFill="1" applyBorder="1" applyAlignment="1">
      <alignment horizontal="right" vertical="center"/>
    </xf>
    <xf numFmtId="6" fontId="26" fillId="36" borderId="0" xfId="48" applyNumberFormat="1" applyFill="1"/>
    <xf numFmtId="0" fontId="573" fillId="36" borderId="41" xfId="48" applyFont="1" applyFill="1" applyBorder="1" applyAlignment="1">
      <alignment vertical="center" wrapText="1"/>
    </xf>
    <xf numFmtId="10" fontId="26" fillId="36" borderId="0" xfId="48" applyNumberFormat="1" applyFill="1"/>
    <xf numFmtId="0" fontId="26" fillId="36" borderId="0" xfId="48" applyFill="1" applyAlignment="1">
      <alignment wrapText="1"/>
    </xf>
    <xf numFmtId="0" fontId="574" fillId="36" borderId="0" xfId="48" applyFont="1" applyFill="1"/>
    <xf numFmtId="167" fontId="575" fillId="186" borderId="0" xfId="0" applyNumberFormat="1" applyFont="1" applyFill="1" applyAlignment="1">
      <alignment horizontal="right" vertical="top" indent="1" shrinkToFit="1"/>
    </xf>
    <xf numFmtId="167" fontId="576" fillId="186" borderId="0" xfId="0" applyNumberFormat="1" applyFont="1" applyFill="1" applyAlignment="1">
      <alignment horizontal="left" vertical="top" indent="1" shrinkToFit="1"/>
    </xf>
    <xf numFmtId="167" fontId="575" fillId="187" borderId="0" xfId="0" applyNumberFormat="1" applyFont="1" applyFill="1" applyAlignment="1">
      <alignment horizontal="right" vertical="top" indent="1" shrinkToFit="1"/>
    </xf>
    <xf numFmtId="167" fontId="576" fillId="187" borderId="0" xfId="0" applyNumberFormat="1" applyFont="1" applyFill="1" applyAlignment="1">
      <alignment horizontal="left" vertical="top" indent="1" shrinkToFit="1"/>
    </xf>
    <xf numFmtId="167" fontId="575" fillId="187" borderId="0" xfId="0" applyNumberFormat="1" applyFont="1" applyFill="1" applyAlignment="1">
      <alignment horizontal="right" vertical="top" shrinkToFit="1"/>
    </xf>
    <xf numFmtId="0" fontId="577" fillId="188" borderId="0" xfId="0" applyFont="1" applyFill="1" applyAlignment="1">
      <alignment horizontal="right" vertical="top" wrapText="1" indent="1"/>
    </xf>
    <xf numFmtId="167" fontId="578" fillId="186" borderId="0" xfId="0" applyNumberFormat="1" applyFont="1" applyFill="1" applyAlignment="1">
      <alignment horizontal="right" vertical="top" shrinkToFit="1"/>
    </xf>
    <xf numFmtId="167" fontId="578" fillId="186" borderId="0" xfId="0" applyNumberFormat="1" applyFont="1" applyFill="1" applyAlignment="1">
      <alignment horizontal="left" vertical="top" indent="1" shrinkToFit="1"/>
    </xf>
    <xf numFmtId="285" fontId="0" fillId="36" borderId="0" xfId="0" applyNumberFormat="1" applyFill="1"/>
    <xf numFmtId="0" fontId="579" fillId="189" borderId="0" xfId="0" applyFont="1" applyFill="1" applyAlignment="1">
      <alignment horizontal="right" vertical="top" wrapText="1" indent="1"/>
    </xf>
    <xf numFmtId="167" fontId="578" fillId="187" borderId="0" xfId="0" applyNumberFormat="1" applyFont="1" applyFill="1" applyAlignment="1">
      <alignment horizontal="left" vertical="top" indent="1" shrinkToFit="1"/>
    </xf>
    <xf numFmtId="0" fontId="38" fillId="36" borderId="0" xfId="1551" applyFill="1" applyAlignment="1" applyProtection="1"/>
    <xf numFmtId="17" fontId="0" fillId="36" borderId="0" xfId="0" quotePrefix="1" applyNumberFormat="1" applyFill="1"/>
    <xf numFmtId="0" fontId="514" fillId="0" borderId="0" xfId="0" applyFont="1"/>
    <xf numFmtId="0" fontId="509" fillId="0" borderId="0" xfId="0" applyFont="1" applyAlignment="1">
      <alignment horizontal="left" vertical="center" indent="1"/>
    </xf>
    <xf numFmtId="9" fontId="0" fillId="36" borderId="0" xfId="61804" applyFont="1" applyFill="1"/>
    <xf numFmtId="0" fontId="509" fillId="36" borderId="0" xfId="0" applyFont="1" applyFill="1" applyAlignment="1">
      <alignment horizontal="left" vertical="center" indent="1"/>
    </xf>
    <xf numFmtId="0" fontId="547" fillId="36" borderId="0" xfId="0" applyFont="1" applyFill="1" applyAlignment="1">
      <alignment horizontal="left" vertical="center" indent="1"/>
    </xf>
    <xf numFmtId="0" fontId="547" fillId="36" borderId="0" xfId="0" applyFont="1" applyFill="1" applyAlignment="1">
      <alignment horizontal="left" vertical="top" indent="1"/>
    </xf>
    <xf numFmtId="0" fontId="1" fillId="36" borderId="0" xfId="0" applyFont="1" applyFill="1"/>
    <xf numFmtId="17" fontId="0" fillId="0" borderId="0" xfId="0" applyNumberFormat="1"/>
    <xf numFmtId="0" fontId="536" fillId="0" borderId="0" xfId="0" applyFont="1"/>
    <xf numFmtId="0" fontId="1" fillId="0" borderId="0" xfId="0" applyFont="1"/>
    <xf numFmtId="0" fontId="562" fillId="0" borderId="0" xfId="0" applyFont="1" applyAlignment="1">
      <alignment vertical="center"/>
    </xf>
    <xf numFmtId="367" fontId="0" fillId="0" borderId="0" xfId="0" applyNumberFormat="1"/>
    <xf numFmtId="0" fontId="580" fillId="0" borderId="0" xfId="0" applyFont="1"/>
    <xf numFmtId="167" fontId="568" fillId="35" borderId="0" xfId="0" applyNumberFormat="1" applyFont="1" applyFill="1" applyAlignment="1">
      <alignment vertical="center"/>
    </xf>
  </cellXfs>
  <cellStyles count="61805">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xfId="61803" builtinId="3"/>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12" xfId="61794" xr:uid="{0DEE50D6-2D57-4656-AB60-A464F54514BA}"/>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13" xfId="61795" xr:uid="{B6F1264A-1A9B-4AA3-9FC8-9020C12D5552}"/>
    <cellStyle name="Hyperlink 2 14" xfId="61799" xr:uid="{21BB52EE-2FE6-4104-8B4F-C626A5087840}"/>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2 7" xfId="61800" xr:uid="{85D37CDF-1066-46DC-912C-582CD6C0C7AF}"/>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6" xr:uid="{1C9CA287-EB64-40AE-B6B6-F045CA8D4B24}"/>
    <cellStyle name="Normal 1149" xfId="61797" xr:uid="{D7E3E8C4-200D-404E-9499-3B38E0A6CDE8}"/>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33" xfId="61801" xr:uid="{6798BFDD-896F-49F5-B751-4DADF4D49F66}"/>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24" xfId="61798" xr:uid="{E5D2CEF0-9FDD-43DA-A141-46D2DFF68117}"/>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804"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85" xfId="61802" xr:uid="{533D41A7-E8D2-4588-A433-85890A663D8E}"/>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0"/>
  <tableStyles count="0" defaultTableStyle="TableStyleMedium2" defaultPivotStyle="PivotStyleLight16"/>
  <colors>
    <mruColors>
      <color rgb="FF72C0A0"/>
      <color rgb="FFD9D9D9"/>
      <color rgb="FFF75F83"/>
      <color rgb="FFF47489"/>
      <color rgb="FFF1536D"/>
      <color rgb="FFB7DEE8"/>
      <color rgb="FFB40831"/>
      <color rgb="FF48AC98"/>
      <color rgb="FFA20000"/>
      <color rgb="FFE942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2.xml"/><Relationship Id="rId84" Type="http://schemas.openxmlformats.org/officeDocument/2006/relationships/externalLink" Target="externalLinks/externalLink23.xml"/><Relationship Id="rId138" Type="http://schemas.openxmlformats.org/officeDocument/2006/relationships/externalLink" Target="externalLinks/externalLink77.xml"/><Relationship Id="rId159" Type="http://schemas.openxmlformats.org/officeDocument/2006/relationships/customXml" Target="../customXml/item2.xml"/><Relationship Id="rId107" Type="http://schemas.openxmlformats.org/officeDocument/2006/relationships/externalLink" Target="externalLinks/externalLink46.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3.xml"/><Relationship Id="rId128" Type="http://schemas.openxmlformats.org/officeDocument/2006/relationships/externalLink" Target="externalLinks/externalLink67.xml"/><Relationship Id="rId149" Type="http://schemas.openxmlformats.org/officeDocument/2006/relationships/externalLink" Target="externalLinks/externalLink88.xml"/><Relationship Id="rId5" Type="http://schemas.openxmlformats.org/officeDocument/2006/relationships/worksheet" Target="worksheets/sheet5.xml"/><Relationship Id="rId95" Type="http://schemas.openxmlformats.org/officeDocument/2006/relationships/externalLink" Target="externalLinks/externalLink34.xml"/><Relationship Id="rId160"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3.xml"/><Relationship Id="rId118" Type="http://schemas.openxmlformats.org/officeDocument/2006/relationships/externalLink" Target="externalLinks/externalLink57.xml"/><Relationship Id="rId139" Type="http://schemas.openxmlformats.org/officeDocument/2006/relationships/externalLink" Target="externalLinks/externalLink78.xml"/><Relationship Id="rId85" Type="http://schemas.openxmlformats.org/officeDocument/2006/relationships/externalLink" Target="externalLinks/externalLink24.xml"/><Relationship Id="rId150" Type="http://schemas.openxmlformats.org/officeDocument/2006/relationships/externalLink" Target="externalLinks/externalLink8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2.xml"/><Relationship Id="rId108" Type="http://schemas.openxmlformats.org/officeDocument/2006/relationships/externalLink" Target="externalLinks/externalLink47.xml"/><Relationship Id="rId124" Type="http://schemas.openxmlformats.org/officeDocument/2006/relationships/externalLink" Target="externalLinks/externalLink63.xml"/><Relationship Id="rId129" Type="http://schemas.openxmlformats.org/officeDocument/2006/relationships/externalLink" Target="externalLinks/externalLink68.xml"/><Relationship Id="rId54" Type="http://schemas.openxmlformats.org/officeDocument/2006/relationships/worksheet" Target="worksheets/sheet54.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91" Type="http://schemas.openxmlformats.org/officeDocument/2006/relationships/externalLink" Target="externalLinks/externalLink30.xml"/><Relationship Id="rId96" Type="http://schemas.openxmlformats.org/officeDocument/2006/relationships/externalLink" Target="externalLinks/externalLink35.xml"/><Relationship Id="rId140" Type="http://schemas.openxmlformats.org/officeDocument/2006/relationships/externalLink" Target="externalLinks/externalLink79.xml"/><Relationship Id="rId145" Type="http://schemas.openxmlformats.org/officeDocument/2006/relationships/externalLink" Target="externalLinks/externalLink84.xml"/><Relationship Id="rId16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3.xml"/><Relationship Id="rId119" Type="http://schemas.openxmlformats.org/officeDocument/2006/relationships/externalLink" Target="externalLinks/externalLink58.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externalLink" Target="externalLinks/externalLink4.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130" Type="http://schemas.openxmlformats.org/officeDocument/2006/relationships/externalLink" Target="externalLinks/externalLink69.xml"/><Relationship Id="rId135" Type="http://schemas.openxmlformats.org/officeDocument/2006/relationships/externalLink" Target="externalLinks/externalLink74.xml"/><Relationship Id="rId151" Type="http://schemas.openxmlformats.org/officeDocument/2006/relationships/externalLink" Target="externalLinks/externalLink90.xml"/><Relationship Id="rId156"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5.xml"/><Relationship Id="rId97" Type="http://schemas.openxmlformats.org/officeDocument/2006/relationships/externalLink" Target="externalLinks/externalLink36.xml"/><Relationship Id="rId104" Type="http://schemas.openxmlformats.org/officeDocument/2006/relationships/externalLink" Target="externalLinks/externalLink43.xml"/><Relationship Id="rId120" Type="http://schemas.openxmlformats.org/officeDocument/2006/relationships/externalLink" Target="externalLinks/externalLink59.xml"/><Relationship Id="rId125" Type="http://schemas.openxmlformats.org/officeDocument/2006/relationships/externalLink" Target="externalLinks/externalLink64.xml"/><Relationship Id="rId141" Type="http://schemas.openxmlformats.org/officeDocument/2006/relationships/externalLink" Target="externalLinks/externalLink80.xml"/><Relationship Id="rId146" Type="http://schemas.openxmlformats.org/officeDocument/2006/relationships/externalLink" Target="externalLinks/externalLink85.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5.xml"/><Relationship Id="rId87" Type="http://schemas.openxmlformats.org/officeDocument/2006/relationships/externalLink" Target="externalLinks/externalLink26.xml"/><Relationship Id="rId110" Type="http://schemas.openxmlformats.org/officeDocument/2006/relationships/externalLink" Target="externalLinks/externalLink49.xml"/><Relationship Id="rId115" Type="http://schemas.openxmlformats.org/officeDocument/2006/relationships/externalLink" Target="externalLinks/externalLink54.xml"/><Relationship Id="rId131" Type="http://schemas.openxmlformats.org/officeDocument/2006/relationships/externalLink" Target="externalLinks/externalLink70.xml"/><Relationship Id="rId136" Type="http://schemas.openxmlformats.org/officeDocument/2006/relationships/externalLink" Target="externalLinks/externalLink75.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externalLink" Target="externalLinks/externalLink21.xml"/><Relationship Id="rId152" Type="http://schemas.openxmlformats.org/officeDocument/2006/relationships/externalLink" Target="externalLinks/externalLink9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6.xml"/><Relationship Id="rId100" Type="http://schemas.openxmlformats.org/officeDocument/2006/relationships/externalLink" Target="externalLinks/externalLink39.xml"/><Relationship Id="rId105" Type="http://schemas.openxmlformats.org/officeDocument/2006/relationships/externalLink" Target="externalLinks/externalLink44.xml"/><Relationship Id="rId126" Type="http://schemas.openxmlformats.org/officeDocument/2006/relationships/externalLink" Target="externalLinks/externalLink65.xml"/><Relationship Id="rId147" Type="http://schemas.openxmlformats.org/officeDocument/2006/relationships/externalLink" Target="externalLinks/externalLink8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93" Type="http://schemas.openxmlformats.org/officeDocument/2006/relationships/externalLink" Target="externalLinks/externalLink32.xml"/><Relationship Id="rId98" Type="http://schemas.openxmlformats.org/officeDocument/2006/relationships/externalLink" Target="externalLinks/externalLink37.xml"/><Relationship Id="rId121" Type="http://schemas.openxmlformats.org/officeDocument/2006/relationships/externalLink" Target="externalLinks/externalLink60.xml"/><Relationship Id="rId142" Type="http://schemas.openxmlformats.org/officeDocument/2006/relationships/externalLink" Target="externalLinks/externalLink8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6.xml"/><Relationship Id="rId116" Type="http://schemas.openxmlformats.org/officeDocument/2006/relationships/externalLink" Target="externalLinks/externalLink55.xml"/><Relationship Id="rId137" Type="http://schemas.openxmlformats.org/officeDocument/2006/relationships/externalLink" Target="externalLinks/externalLink76.xml"/><Relationship Id="rId158"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 Id="rId111" Type="http://schemas.openxmlformats.org/officeDocument/2006/relationships/externalLink" Target="externalLinks/externalLink50.xml"/><Relationship Id="rId132" Type="http://schemas.openxmlformats.org/officeDocument/2006/relationships/externalLink" Target="externalLinks/externalLink71.xml"/><Relationship Id="rId153" Type="http://schemas.openxmlformats.org/officeDocument/2006/relationships/externalLink" Target="externalLinks/externalLink9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5.xml"/><Relationship Id="rId127" Type="http://schemas.openxmlformats.org/officeDocument/2006/relationships/externalLink" Target="externalLinks/externalLink6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94" Type="http://schemas.openxmlformats.org/officeDocument/2006/relationships/externalLink" Target="externalLinks/externalLink33.xml"/><Relationship Id="rId99" Type="http://schemas.openxmlformats.org/officeDocument/2006/relationships/externalLink" Target="externalLinks/externalLink38.xml"/><Relationship Id="rId101" Type="http://schemas.openxmlformats.org/officeDocument/2006/relationships/externalLink" Target="externalLinks/externalLink40.xml"/><Relationship Id="rId122" Type="http://schemas.openxmlformats.org/officeDocument/2006/relationships/externalLink" Target="externalLinks/externalLink61.xml"/><Relationship Id="rId143" Type="http://schemas.openxmlformats.org/officeDocument/2006/relationships/externalLink" Target="externalLinks/externalLink82.xml"/><Relationship Id="rId148" Type="http://schemas.openxmlformats.org/officeDocument/2006/relationships/externalLink" Target="externalLinks/externalLink8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7.xml"/><Relationship Id="rId89" Type="http://schemas.openxmlformats.org/officeDocument/2006/relationships/externalLink" Target="externalLinks/externalLink28.xml"/><Relationship Id="rId112" Type="http://schemas.openxmlformats.org/officeDocument/2006/relationships/externalLink" Target="externalLinks/externalLink51.xml"/><Relationship Id="rId133" Type="http://schemas.openxmlformats.org/officeDocument/2006/relationships/externalLink" Target="externalLinks/externalLink72.xml"/><Relationship Id="rId154"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8.xml"/><Relationship Id="rId102" Type="http://schemas.openxmlformats.org/officeDocument/2006/relationships/externalLink" Target="externalLinks/externalLink41.xml"/><Relationship Id="rId123" Type="http://schemas.openxmlformats.org/officeDocument/2006/relationships/externalLink" Target="externalLinks/externalLink62.xml"/><Relationship Id="rId144" Type="http://schemas.openxmlformats.org/officeDocument/2006/relationships/externalLink" Target="externalLinks/externalLink83.xml"/><Relationship Id="rId90" Type="http://schemas.openxmlformats.org/officeDocument/2006/relationships/externalLink" Target="externalLinks/externalLink2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8.xml"/><Relationship Id="rId113" Type="http://schemas.openxmlformats.org/officeDocument/2006/relationships/externalLink" Target="externalLinks/externalLink52.xml"/><Relationship Id="rId134" Type="http://schemas.openxmlformats.org/officeDocument/2006/relationships/externalLink" Target="externalLinks/externalLink73.xml"/><Relationship Id="rId80" Type="http://schemas.openxmlformats.org/officeDocument/2006/relationships/externalLink" Target="externalLinks/externalLink19.xml"/><Relationship Id="rId15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4.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6.xml"/><Relationship Id="rId1" Type="http://schemas.microsoft.com/office/2011/relationships/chartStyle" Target="style3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7.xml"/><Relationship Id="rId1" Type="http://schemas.microsoft.com/office/2011/relationships/chartStyle" Target="style3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8.xml"/><Relationship Id="rId1" Type="http://schemas.microsoft.com/office/2011/relationships/chartStyle" Target="style3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9.xml"/><Relationship Id="rId1" Type="http://schemas.microsoft.com/office/2011/relationships/chartStyle" Target="style3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11.xml"/></Relationships>
</file>

<file path=xl/charts/_rels/chart5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1.xml"/><Relationship Id="rId1" Type="http://schemas.microsoft.com/office/2011/relationships/chartStyle" Target="style41.xml"/></Relationships>
</file>

<file path=xl/charts/_rels/chart5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5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5.xml"/><Relationship Id="rId1" Type="http://schemas.microsoft.com/office/2011/relationships/chartStyle" Target="style45.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46.xml"/><Relationship Id="rId1" Type="http://schemas.microsoft.com/office/2011/relationships/chartStyle" Target="style46.xml"/></Relationships>
</file>

<file path=xl/charts/_rels/chart5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3.xml"/><Relationship Id="rId1" Type="http://schemas.microsoft.com/office/2011/relationships/chartStyle" Target="style53.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4.xml"/><Relationship Id="rId1" Type="http://schemas.microsoft.com/office/2011/relationships/chartStyle" Target="style54.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5.xml"/><Relationship Id="rId1" Type="http://schemas.microsoft.com/office/2011/relationships/chartStyle" Target="style55.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6.xml"/><Relationship Id="rId1" Type="http://schemas.microsoft.com/office/2011/relationships/chartStyle" Target="style56.xml"/></Relationships>
</file>

<file path=xl/charts/_rels/chart6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8.xml"/><Relationship Id="rId1" Type="http://schemas.microsoft.com/office/2011/relationships/chartStyle" Target="style58.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59.xml"/><Relationship Id="rId1" Type="http://schemas.microsoft.com/office/2011/relationships/chartStyle" Target="style59.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0.xml"/><Relationship Id="rId1" Type="http://schemas.microsoft.com/office/2011/relationships/chartStyle" Target="style60.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1.xml"/><Relationship Id="rId1" Type="http://schemas.microsoft.com/office/2011/relationships/chartStyle" Target="style61.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2.xml"/><Relationship Id="rId1" Type="http://schemas.microsoft.com/office/2011/relationships/chartStyle" Target="style6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63.xml"/><Relationship Id="rId1" Type="http://schemas.microsoft.com/office/2011/relationships/chartStyle" Target="style63.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64.xml"/><Relationship Id="rId1" Type="http://schemas.microsoft.com/office/2011/relationships/chartStyle" Target="style64.xml"/><Relationship Id="rId4" Type="http://schemas.openxmlformats.org/officeDocument/2006/relationships/chartUserShapes" Target="../drawings/drawing81.xml"/></Relationships>
</file>

<file path=xl/charts/_rels/chart77.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66.xml"/><Relationship Id="rId1" Type="http://schemas.microsoft.com/office/2011/relationships/chartStyle" Target="style66.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67.xml"/><Relationship Id="rId1" Type="http://schemas.microsoft.com/office/2011/relationships/chartStyle" Target="style67.xml"/><Relationship Id="rId4" Type="http://schemas.openxmlformats.org/officeDocument/2006/relationships/chartUserShapes" Target="../drawings/drawing84.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68.xml"/><Relationship Id="rId1" Type="http://schemas.microsoft.com/office/2011/relationships/chartStyle" Target="style68.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9.xml"/><Relationship Id="rId1" Type="http://schemas.microsoft.com/office/2011/relationships/chartStyle" Target="style69.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0.xml"/><Relationship Id="rId1" Type="http://schemas.microsoft.com/office/2011/relationships/chartStyle" Target="style70.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1.xml"/><Relationship Id="rId1" Type="http://schemas.microsoft.com/office/2011/relationships/chartStyle" Target="style71.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72.xml"/><Relationship Id="rId1" Type="http://schemas.microsoft.com/office/2011/relationships/chartStyle" Target="style72.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73.xml"/><Relationship Id="rId1" Type="http://schemas.microsoft.com/office/2011/relationships/chartStyle" Target="style73.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74.xml"/><Relationship Id="rId1" Type="http://schemas.microsoft.com/office/2011/relationships/chartStyle" Target="style74.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75.xml"/><Relationship Id="rId1" Type="http://schemas.microsoft.com/office/2011/relationships/chartStyle" Target="style75.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76.xml"/><Relationship Id="rId1" Type="http://schemas.microsoft.com/office/2011/relationships/chartStyle" Target="style7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19816272965874E-2"/>
          <c:y val="5.0925925925925923E-2"/>
          <c:w val="0.86566907261592296"/>
          <c:h val="0.88622585560350731"/>
        </c:manualLayout>
      </c:layout>
      <c:barChart>
        <c:barDir val="col"/>
        <c:grouping val="stacked"/>
        <c:varyColors val="0"/>
        <c:ser>
          <c:idx val="3"/>
          <c:order val="0"/>
          <c:tx>
            <c:strRef>
              <c:f>'Figure 1.1'!$C$25</c:f>
              <c:strCache>
                <c:ptCount val="1"/>
                <c:pt idx="0">
                  <c:v>Low import content</c:v>
                </c:pt>
              </c:strCache>
            </c:strRef>
          </c:tx>
          <c:spPr>
            <a:solidFill>
              <a:schemeClr val="accent4"/>
            </a:solidFill>
            <a:ln>
              <a:noFill/>
            </a:ln>
            <a:effectLst/>
          </c:spPr>
          <c:invertIfNegative val="0"/>
          <c:cat>
            <c:multiLvlStrRef>
              <c:f>'Figure 1.1'!$A$26:$B$74</c:f>
              <c:multiLvlStrCache>
                <c:ptCount val="4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lvl>
                <c:lvl>
                  <c:pt idx="0">
                    <c:v>2019</c:v>
                  </c:pt>
                  <c:pt idx="12">
                    <c:v>2020</c:v>
                  </c:pt>
                  <c:pt idx="24">
                    <c:v>2021</c:v>
                  </c:pt>
                  <c:pt idx="36">
                    <c:v>2022</c:v>
                  </c:pt>
                  <c:pt idx="48">
                    <c:v>2023</c:v>
                  </c:pt>
                </c:lvl>
              </c:multiLvlStrCache>
            </c:multiLvlStrRef>
          </c:cat>
          <c:val>
            <c:numRef>
              <c:f>'Figure 1.1'!$C$26:$C$73</c:f>
              <c:numCache>
                <c:formatCode>0.0</c:formatCode>
                <c:ptCount val="48"/>
                <c:pt idx="0">
                  <c:v>1.2882940200758775</c:v>
                </c:pt>
                <c:pt idx="1">
                  <c:v>1.2275433536783826</c:v>
                </c:pt>
                <c:pt idx="2">
                  <c:v>1.2506495310704302</c:v>
                </c:pt>
                <c:pt idx="3">
                  <c:v>1.2648611474481675</c:v>
                </c:pt>
                <c:pt idx="4">
                  <c:v>1.1954421485319751</c:v>
                </c:pt>
                <c:pt idx="5">
                  <c:v>1.1842516027076717</c:v>
                </c:pt>
                <c:pt idx="6">
                  <c:v>1.078561326168394</c:v>
                </c:pt>
                <c:pt idx="7">
                  <c:v>1.0506434947071324</c:v>
                </c:pt>
                <c:pt idx="8">
                  <c:v>1.166851234506713</c:v>
                </c:pt>
                <c:pt idx="9">
                  <c:v>1.2043389559780249</c:v>
                </c:pt>
                <c:pt idx="10">
                  <c:v>1.2147365246670652</c:v>
                </c:pt>
                <c:pt idx="11">
                  <c:v>1.2005058096702812</c:v>
                </c:pt>
                <c:pt idx="12">
                  <c:v>0.91703687228386888</c:v>
                </c:pt>
                <c:pt idx="13">
                  <c:v>0.89804089470705362</c:v>
                </c:pt>
                <c:pt idx="14">
                  <c:v>0.77664475301960112</c:v>
                </c:pt>
                <c:pt idx="15">
                  <c:v>0.63199397803571533</c:v>
                </c:pt>
                <c:pt idx="16">
                  <c:v>0.53424232598243371</c:v>
                </c:pt>
                <c:pt idx="17">
                  <c:v>0.60963472368228444</c:v>
                </c:pt>
                <c:pt idx="18">
                  <c:v>0.69901007206832899</c:v>
                </c:pt>
                <c:pt idx="19">
                  <c:v>0.67283228914195781</c:v>
                </c:pt>
                <c:pt idx="20">
                  <c:v>0.58986292359828818</c:v>
                </c:pt>
                <c:pt idx="21">
                  <c:v>0.29266487189925777</c:v>
                </c:pt>
                <c:pt idx="22">
                  <c:v>0.45975112257165979</c:v>
                </c:pt>
                <c:pt idx="23">
                  <c:v>0.74762922414482769</c:v>
                </c:pt>
                <c:pt idx="24">
                  <c:v>0.91023099200025415</c:v>
                </c:pt>
                <c:pt idx="25">
                  <c:v>0.85911563255860179</c:v>
                </c:pt>
                <c:pt idx="26">
                  <c:v>0.91333586564968905</c:v>
                </c:pt>
                <c:pt idx="27">
                  <c:v>1.0965534193124484</c:v>
                </c:pt>
                <c:pt idx="28">
                  <c:v>1.0699399698151315</c:v>
                </c:pt>
                <c:pt idx="29">
                  <c:v>0.84988858289761893</c:v>
                </c:pt>
                <c:pt idx="30">
                  <c:v>0.8478645803804804</c:v>
                </c:pt>
                <c:pt idx="31">
                  <c:v>0.97666425982167626</c:v>
                </c:pt>
                <c:pt idx="32">
                  <c:v>1.1342016680684337</c:v>
                </c:pt>
                <c:pt idx="33">
                  <c:v>1.4575281594728278</c:v>
                </c:pt>
                <c:pt idx="34">
                  <c:v>1.4643677308571421</c:v>
                </c:pt>
                <c:pt idx="35">
                  <c:v>1.3644449878233984</c:v>
                </c:pt>
                <c:pt idx="36">
                  <c:v>1.2809750696825655</c:v>
                </c:pt>
                <c:pt idx="37">
                  <c:v>1.3353292035935425</c:v>
                </c:pt>
                <c:pt idx="38">
                  <c:v>1.6026359833383752</c:v>
                </c:pt>
                <c:pt idx="39">
                  <c:v>1.8555868960007136</c:v>
                </c:pt>
                <c:pt idx="40">
                  <c:v>2.1648572125513459</c:v>
                </c:pt>
                <c:pt idx="41">
                  <c:v>2.471223793296029</c:v>
                </c:pt>
                <c:pt idx="42">
                  <c:v>2.715366229108036</c:v>
                </c:pt>
                <c:pt idx="43">
                  <c:v>2.6100383886363225</c:v>
                </c:pt>
                <c:pt idx="44">
                  <c:v>2.4236732798624203</c:v>
                </c:pt>
                <c:pt idx="45">
                  <c:v>2.2390329328462544</c:v>
                </c:pt>
              </c:numCache>
            </c:numRef>
          </c:val>
          <c:extLst>
            <c:ext xmlns:c16="http://schemas.microsoft.com/office/drawing/2014/chart" uri="{C3380CC4-5D6E-409C-BE32-E72D297353CC}">
              <c16:uniqueId val="{00000000-9CEF-493B-B274-DE2D13D45400}"/>
            </c:ext>
          </c:extLst>
        </c:ser>
        <c:ser>
          <c:idx val="4"/>
          <c:order val="1"/>
          <c:tx>
            <c:strRef>
              <c:f>'Figure 1.1'!$D$25</c:f>
              <c:strCache>
                <c:ptCount val="1"/>
                <c:pt idx="0">
                  <c:v>Other</c:v>
                </c:pt>
              </c:strCache>
            </c:strRef>
          </c:tx>
          <c:spPr>
            <a:solidFill>
              <a:schemeClr val="accent5"/>
            </a:solidFill>
            <a:ln>
              <a:noFill/>
            </a:ln>
            <a:effectLst/>
          </c:spPr>
          <c:invertIfNegative val="0"/>
          <c:cat>
            <c:multiLvlStrRef>
              <c:f>'Figure 1.1'!$A$26:$B$74</c:f>
              <c:multiLvlStrCache>
                <c:ptCount val="4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lvl>
                <c:lvl>
                  <c:pt idx="0">
                    <c:v>2019</c:v>
                  </c:pt>
                  <c:pt idx="12">
                    <c:v>2020</c:v>
                  </c:pt>
                  <c:pt idx="24">
                    <c:v>2021</c:v>
                  </c:pt>
                  <c:pt idx="36">
                    <c:v>2022</c:v>
                  </c:pt>
                  <c:pt idx="48">
                    <c:v>2023</c:v>
                  </c:pt>
                </c:lvl>
              </c:multiLvlStrCache>
            </c:multiLvlStrRef>
          </c:cat>
          <c:val>
            <c:numRef>
              <c:f>'Figure 1.1'!$D$26:$D$73</c:f>
              <c:numCache>
                <c:formatCode>0.0</c:formatCode>
                <c:ptCount val="48"/>
                <c:pt idx="0">
                  <c:v>-0.61409961823231107</c:v>
                </c:pt>
                <c:pt idx="1">
                  <c:v>-0.77951165601127403</c:v>
                </c:pt>
                <c:pt idx="2">
                  <c:v>-0.58708812501864349</c:v>
                </c:pt>
                <c:pt idx="3">
                  <c:v>-0.17354125098715989</c:v>
                </c:pt>
                <c:pt idx="4">
                  <c:v>-0.77686045102712842</c:v>
                </c:pt>
                <c:pt idx="5">
                  <c:v>-0.42513034025733631</c:v>
                </c:pt>
                <c:pt idx="6">
                  <c:v>-0.67108557000842728</c:v>
                </c:pt>
                <c:pt idx="7">
                  <c:v>-0.50054916670601068</c:v>
                </c:pt>
                <c:pt idx="8">
                  <c:v>-0.51419045802865337</c:v>
                </c:pt>
                <c:pt idx="9">
                  <c:v>-0.51246856242742411</c:v>
                </c:pt>
                <c:pt idx="10">
                  <c:v>-0.31682135655024357</c:v>
                </c:pt>
                <c:pt idx="11">
                  <c:v>-0.2803720601109736</c:v>
                </c:pt>
                <c:pt idx="12">
                  <c:v>-0.3580324907546828</c:v>
                </c:pt>
                <c:pt idx="13">
                  <c:v>-0.35815759991441354</c:v>
                </c:pt>
                <c:pt idx="14">
                  <c:v>-0.24045327166102082</c:v>
                </c:pt>
                <c:pt idx="15">
                  <c:v>-0.41999016800000311</c:v>
                </c:pt>
                <c:pt idx="16">
                  <c:v>-0.47305652322765968</c:v>
                </c:pt>
                <c:pt idx="17">
                  <c:v>-0.41481759487301806</c:v>
                </c:pt>
                <c:pt idx="18">
                  <c:v>-0.80686299747410428</c:v>
                </c:pt>
                <c:pt idx="19">
                  <c:v>-1.1824535047744291</c:v>
                </c:pt>
                <c:pt idx="20">
                  <c:v>-1.0773433185365591</c:v>
                </c:pt>
                <c:pt idx="21">
                  <c:v>-1.0889709324479779</c:v>
                </c:pt>
                <c:pt idx="22">
                  <c:v>-0.85263593553288364</c:v>
                </c:pt>
                <c:pt idx="23">
                  <c:v>-0.84175514784363992</c:v>
                </c:pt>
                <c:pt idx="24">
                  <c:v>-8.0184153460962526E-2</c:v>
                </c:pt>
                <c:pt idx="25">
                  <c:v>-0.65724489582193524</c:v>
                </c:pt>
                <c:pt idx="26">
                  <c:v>-0.92372205874152002</c:v>
                </c:pt>
                <c:pt idx="27">
                  <c:v>-0.6822162887222194</c:v>
                </c:pt>
                <c:pt idx="28">
                  <c:v>-0.1555510739520769</c:v>
                </c:pt>
                <c:pt idx="29">
                  <c:v>-0.29254161286466429</c:v>
                </c:pt>
                <c:pt idx="30">
                  <c:v>0.1967642559975884</c:v>
                </c:pt>
                <c:pt idx="31">
                  <c:v>0.52375121260595803</c:v>
                </c:pt>
                <c:pt idx="32">
                  <c:v>0.77984042283751531</c:v>
                </c:pt>
                <c:pt idx="33">
                  <c:v>1.3178181234308672</c:v>
                </c:pt>
                <c:pt idx="34">
                  <c:v>1.2866823842075314</c:v>
                </c:pt>
                <c:pt idx="35">
                  <c:v>1.2619230293192221</c:v>
                </c:pt>
                <c:pt idx="36">
                  <c:v>0.38134004047644599</c:v>
                </c:pt>
                <c:pt idx="37">
                  <c:v>0.8746300185742566</c:v>
                </c:pt>
                <c:pt idx="38">
                  <c:v>0.63458418028891028</c:v>
                </c:pt>
                <c:pt idx="39">
                  <c:v>1.2315708599973201</c:v>
                </c:pt>
                <c:pt idx="40">
                  <c:v>0.97402993287967465</c:v>
                </c:pt>
                <c:pt idx="41">
                  <c:v>0.99750956668847479</c:v>
                </c:pt>
                <c:pt idx="42">
                  <c:v>1.1549841804019039</c:v>
                </c:pt>
                <c:pt idx="43">
                  <c:v>1.3073438411808427</c:v>
                </c:pt>
                <c:pt idx="44">
                  <c:v>1.1654825920352625</c:v>
                </c:pt>
                <c:pt idx="45">
                  <c:v>1.0881730101187994</c:v>
                </c:pt>
              </c:numCache>
            </c:numRef>
          </c:val>
          <c:extLst>
            <c:ext xmlns:c16="http://schemas.microsoft.com/office/drawing/2014/chart" uri="{C3380CC4-5D6E-409C-BE32-E72D297353CC}">
              <c16:uniqueId val="{00000001-9CEF-493B-B274-DE2D13D45400}"/>
            </c:ext>
          </c:extLst>
        </c:ser>
        <c:ser>
          <c:idx val="2"/>
          <c:order val="2"/>
          <c:tx>
            <c:strRef>
              <c:f>'Figure 1.1'!$E$25</c:f>
              <c:strCache>
                <c:ptCount val="1"/>
                <c:pt idx="0">
                  <c:v>Energy and Food</c:v>
                </c:pt>
              </c:strCache>
            </c:strRef>
          </c:tx>
          <c:spPr>
            <a:solidFill>
              <a:schemeClr val="accent3"/>
            </a:solidFill>
            <a:ln>
              <a:noFill/>
            </a:ln>
            <a:effectLst/>
          </c:spPr>
          <c:invertIfNegative val="0"/>
          <c:cat>
            <c:multiLvlStrRef>
              <c:f>'Figure 1.1'!$A$26:$B$74</c:f>
              <c:multiLvlStrCache>
                <c:ptCount val="49"/>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lvl>
                <c:lvl>
                  <c:pt idx="0">
                    <c:v>2019</c:v>
                  </c:pt>
                  <c:pt idx="12">
                    <c:v>2020</c:v>
                  </c:pt>
                  <c:pt idx="24">
                    <c:v>2021</c:v>
                  </c:pt>
                  <c:pt idx="36">
                    <c:v>2022</c:v>
                  </c:pt>
                  <c:pt idx="48">
                    <c:v>2023</c:v>
                  </c:pt>
                </c:lvl>
              </c:multiLvlStrCache>
            </c:multiLvlStrRef>
          </c:cat>
          <c:val>
            <c:numRef>
              <c:f>'Figure 1.1'!$E$26:$E$73</c:f>
              <c:numCache>
                <c:formatCode>0.0</c:formatCode>
                <c:ptCount val="48"/>
                <c:pt idx="0">
                  <c:v>0.13225721105966481</c:v>
                </c:pt>
                <c:pt idx="1">
                  <c:v>0.25126900163359855</c:v>
                </c:pt>
                <c:pt idx="2">
                  <c:v>0.43096595713228381</c:v>
                </c:pt>
                <c:pt idx="3">
                  <c:v>0.6035953577762796</c:v>
                </c:pt>
                <c:pt idx="4">
                  <c:v>0.57249857999762965</c:v>
                </c:pt>
                <c:pt idx="5">
                  <c:v>0.3299876484407494</c:v>
                </c:pt>
                <c:pt idx="6">
                  <c:v>8.5620890782821896E-2</c:v>
                </c:pt>
                <c:pt idx="7">
                  <c:v>3.9876173473787122E-2</c:v>
                </c:pt>
                <c:pt idx="8">
                  <c:v>-6.0944800146701866E-2</c:v>
                </c:pt>
                <c:pt idx="9">
                  <c:v>-9.8985018056537505E-2</c:v>
                </c:pt>
                <c:pt idx="10">
                  <c:v>-0.10426437446603778</c:v>
                </c:pt>
                <c:pt idx="11">
                  <c:v>0.17221977576342806</c:v>
                </c:pt>
                <c:pt idx="12">
                  <c:v>0.54099561847080813</c:v>
                </c:pt>
                <c:pt idx="13">
                  <c:v>0.35297384806449883</c:v>
                </c:pt>
                <c:pt idx="14">
                  <c:v>-4.4065497106609966E-2</c:v>
                </c:pt>
                <c:pt idx="15">
                  <c:v>-0.50612145709453826</c:v>
                </c:pt>
                <c:pt idx="16">
                  <c:v>-0.8462692178676392</c:v>
                </c:pt>
                <c:pt idx="17">
                  <c:v>-0.78247628649780099</c:v>
                </c:pt>
                <c:pt idx="18">
                  <c:v>-0.48095963592887359</c:v>
                </c:pt>
                <c:pt idx="19">
                  <c:v>-0.56564760157183247</c:v>
                </c:pt>
                <c:pt idx="20">
                  <c:v>-0.68899019329703326</c:v>
                </c:pt>
                <c:pt idx="21">
                  <c:v>-0.67717134613104257</c:v>
                </c:pt>
                <c:pt idx="22">
                  <c:v>-0.59136715554271668</c:v>
                </c:pt>
                <c:pt idx="23">
                  <c:v>-0.88819234742102482</c:v>
                </c:pt>
                <c:pt idx="24">
                  <c:v>-0.92895880688746768</c:v>
                </c:pt>
                <c:pt idx="25">
                  <c:v>-0.59518440438661524</c:v>
                </c:pt>
                <c:pt idx="26">
                  <c:v>0.10832938603992472</c:v>
                </c:pt>
                <c:pt idx="27">
                  <c:v>0.66727545544713696</c:v>
                </c:pt>
                <c:pt idx="28">
                  <c:v>0.96493850275219095</c:v>
                </c:pt>
                <c:pt idx="29">
                  <c:v>1.0190077097699921</c:v>
                </c:pt>
                <c:pt idx="30">
                  <c:v>1.1271381922497716</c:v>
                </c:pt>
                <c:pt idx="31">
                  <c:v>1.4640114050427249</c:v>
                </c:pt>
                <c:pt idx="32">
                  <c:v>1.8557991789353023</c:v>
                </c:pt>
                <c:pt idx="33">
                  <c:v>2.3093994798081807</c:v>
                </c:pt>
                <c:pt idx="34">
                  <c:v>2.6167431254920057</c:v>
                </c:pt>
                <c:pt idx="35">
                  <c:v>3.0283938876192922</c:v>
                </c:pt>
                <c:pt idx="36">
                  <c:v>3.387189840336037</c:v>
                </c:pt>
                <c:pt idx="37">
                  <c:v>3.5156083987601336</c:v>
                </c:pt>
                <c:pt idx="38">
                  <c:v>4.7099422629871972</c:v>
                </c:pt>
                <c:pt idx="39">
                  <c:v>4.2085620883599422</c:v>
                </c:pt>
                <c:pt idx="40">
                  <c:v>5.1135400390349943</c:v>
                </c:pt>
                <c:pt idx="41">
                  <c:v>6.1335944770669144</c:v>
                </c:pt>
                <c:pt idx="42">
                  <c:v>5.6948669817944184</c:v>
                </c:pt>
                <c:pt idx="43">
                  <c:v>5.1037310139448087</c:v>
                </c:pt>
                <c:pt idx="44">
                  <c:v>5.0150506290583277</c:v>
                </c:pt>
                <c:pt idx="45">
                  <c:v>6.0655834308489718</c:v>
                </c:pt>
              </c:numCache>
            </c:numRef>
          </c:val>
          <c:extLst>
            <c:ext xmlns:c16="http://schemas.microsoft.com/office/drawing/2014/chart" uri="{C3380CC4-5D6E-409C-BE32-E72D297353CC}">
              <c16:uniqueId val="{00000002-9CEF-493B-B274-DE2D13D45400}"/>
            </c:ext>
          </c:extLst>
        </c:ser>
        <c:dLbls>
          <c:showLegendKey val="0"/>
          <c:showVal val="0"/>
          <c:showCatName val="0"/>
          <c:showSerName val="0"/>
          <c:showPercent val="0"/>
          <c:showBubbleSize val="0"/>
        </c:dLbls>
        <c:gapWidth val="0"/>
        <c:overlap val="100"/>
        <c:axId val="785703103"/>
        <c:axId val="785706431"/>
      </c:barChart>
      <c:lineChart>
        <c:grouping val="standard"/>
        <c:varyColors val="0"/>
        <c:ser>
          <c:idx val="5"/>
          <c:order val="3"/>
          <c:tx>
            <c:strRef>
              <c:f>'Figure 1.1'!$F$25</c:f>
              <c:strCache>
                <c:ptCount val="1"/>
                <c:pt idx="0">
                  <c:v>HICP</c:v>
                </c:pt>
              </c:strCache>
            </c:strRef>
          </c:tx>
          <c:spPr>
            <a:ln w="28575" cap="rnd">
              <a:solidFill>
                <a:schemeClr val="accent6"/>
              </a:solidFill>
              <a:round/>
            </a:ln>
            <a:effectLst/>
          </c:spPr>
          <c:marker>
            <c:symbol val="none"/>
          </c:marker>
          <c:cat>
            <c:multiLvlStrRef>
              <c:f>[89]contributions!$A$389:$B$436</c:f>
              <c:multiLvlStrCache>
                <c:ptCount val="48"/>
                <c:lvl>
                  <c:pt idx="0">
                    <c:v>#REF!</c:v>
                  </c:pt>
                  <c:pt idx="1">
                    <c:v>#REF!</c:v>
                  </c:pt>
                  <c:pt idx="2">
                    <c:v>#REF!</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19">
                    <c:v>#REF!</c:v>
                  </c:pt>
                  <c:pt idx="20">
                    <c:v>#REF!</c:v>
                  </c:pt>
                  <c:pt idx="21">
                    <c:v>#REF!</c:v>
                  </c:pt>
                  <c:pt idx="22">
                    <c:v>#REF!</c:v>
                  </c:pt>
                  <c:pt idx="23">
                    <c:v>#REF!</c:v>
                  </c:pt>
                  <c:pt idx="24">
                    <c:v>#REF!</c:v>
                  </c:pt>
                  <c:pt idx="25">
                    <c:v>#REF!</c:v>
                  </c:pt>
                  <c:pt idx="26">
                    <c:v>#REF!</c:v>
                  </c:pt>
                  <c:pt idx="27">
                    <c:v>#REF!</c:v>
                  </c:pt>
                  <c:pt idx="28">
                    <c:v>#REF!</c:v>
                  </c:pt>
                  <c:pt idx="29">
                    <c:v>#REF!</c:v>
                  </c:pt>
                  <c:pt idx="30">
                    <c:v>#REF!</c:v>
                  </c:pt>
                  <c:pt idx="31">
                    <c:v>#REF!</c:v>
                  </c:pt>
                  <c:pt idx="32">
                    <c:v>#REF!</c:v>
                  </c:pt>
                  <c:pt idx="33">
                    <c:v>#REF!</c:v>
                  </c:pt>
                  <c:pt idx="34">
                    <c:v>#REF!</c:v>
                  </c:pt>
                  <c:pt idx="35">
                    <c:v>#REF!</c:v>
                  </c:pt>
                  <c:pt idx="36">
                    <c:v>#REF!</c:v>
                  </c:pt>
                  <c:pt idx="37">
                    <c:v>#REF!</c:v>
                  </c:pt>
                  <c:pt idx="38">
                    <c:v>#REF!</c:v>
                  </c:pt>
                  <c:pt idx="39">
                    <c:v>#REF!</c:v>
                  </c:pt>
                  <c:pt idx="40">
                    <c:v>#REF!</c:v>
                  </c:pt>
                  <c:pt idx="41">
                    <c:v>#REF!</c:v>
                  </c:pt>
                  <c:pt idx="42">
                    <c:v>#REF!</c:v>
                  </c:pt>
                  <c:pt idx="43">
                    <c:v>#REF!</c:v>
                  </c:pt>
                  <c:pt idx="44">
                    <c:v>#REF!</c:v>
                  </c:pt>
                  <c:pt idx="45">
                    <c:v>#REF!</c:v>
                  </c:pt>
                  <c:pt idx="46">
                    <c:v>#REF!</c:v>
                  </c:pt>
                  <c:pt idx="47">
                    <c:v>#REF!</c:v>
                  </c:pt>
                </c:lvl>
                <c:lvl>
                  <c:pt idx="0">
                    <c:v>#REF!</c:v>
                  </c:pt>
                  <c:pt idx="1">
                    <c:v>#REF!</c:v>
                  </c:pt>
                  <c:pt idx="2">
                    <c:v>#REF!</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19">
                    <c:v>#REF!</c:v>
                  </c:pt>
                  <c:pt idx="20">
                    <c:v>#REF!</c:v>
                  </c:pt>
                  <c:pt idx="21">
                    <c:v>#REF!</c:v>
                  </c:pt>
                  <c:pt idx="22">
                    <c:v>#REF!</c:v>
                  </c:pt>
                  <c:pt idx="23">
                    <c:v>#REF!</c:v>
                  </c:pt>
                  <c:pt idx="24">
                    <c:v>#REF!</c:v>
                  </c:pt>
                  <c:pt idx="25">
                    <c:v>#REF!</c:v>
                  </c:pt>
                  <c:pt idx="26">
                    <c:v>#REF!</c:v>
                  </c:pt>
                  <c:pt idx="27">
                    <c:v>#REF!</c:v>
                  </c:pt>
                  <c:pt idx="28">
                    <c:v>#REF!</c:v>
                  </c:pt>
                  <c:pt idx="29">
                    <c:v>#REF!</c:v>
                  </c:pt>
                  <c:pt idx="30">
                    <c:v>#REF!</c:v>
                  </c:pt>
                  <c:pt idx="31">
                    <c:v>#REF!</c:v>
                  </c:pt>
                  <c:pt idx="32">
                    <c:v>#REF!</c:v>
                  </c:pt>
                  <c:pt idx="33">
                    <c:v>#REF!</c:v>
                  </c:pt>
                  <c:pt idx="34">
                    <c:v>#REF!</c:v>
                  </c:pt>
                  <c:pt idx="35">
                    <c:v>#REF!</c:v>
                  </c:pt>
                  <c:pt idx="36">
                    <c:v>#REF!</c:v>
                  </c:pt>
                  <c:pt idx="37">
                    <c:v>#REF!</c:v>
                  </c:pt>
                  <c:pt idx="38">
                    <c:v>#REF!</c:v>
                  </c:pt>
                  <c:pt idx="39">
                    <c:v>#REF!</c:v>
                  </c:pt>
                  <c:pt idx="40">
                    <c:v>#REF!</c:v>
                  </c:pt>
                  <c:pt idx="41">
                    <c:v>#REF!</c:v>
                  </c:pt>
                  <c:pt idx="42">
                    <c:v>#REF!</c:v>
                  </c:pt>
                  <c:pt idx="43">
                    <c:v>#REF!</c:v>
                  </c:pt>
                  <c:pt idx="44">
                    <c:v>#REF!</c:v>
                  </c:pt>
                  <c:pt idx="45">
                    <c:v>#REF!</c:v>
                  </c:pt>
                  <c:pt idx="46">
                    <c:v>#REF!</c:v>
                  </c:pt>
                  <c:pt idx="47">
                    <c:v>#REF!</c:v>
                  </c:pt>
                </c:lvl>
              </c:multiLvlStrCache>
            </c:multiLvlStrRef>
          </c:cat>
          <c:val>
            <c:numRef>
              <c:f>'Figure 1.1'!$F$26:$F$73</c:f>
              <c:numCache>
                <c:formatCode>0.0</c:formatCode>
                <c:ptCount val="48"/>
                <c:pt idx="0">
                  <c:v>0.80645161290323131</c:v>
                </c:pt>
                <c:pt idx="1">
                  <c:v>0.69930069930070715</c:v>
                </c:pt>
                <c:pt idx="2">
                  <c:v>1.0945273631840706</c:v>
                </c:pt>
                <c:pt idx="3">
                  <c:v>1.6949152542372872</c:v>
                </c:pt>
                <c:pt idx="4">
                  <c:v>0.99108027750247629</c:v>
                </c:pt>
                <c:pt idx="5">
                  <c:v>1.0891089108910847</c:v>
                </c:pt>
                <c:pt idx="6">
                  <c:v>0.49309664694278865</c:v>
                </c:pt>
                <c:pt idx="7">
                  <c:v>0.58997050147490881</c:v>
                </c:pt>
                <c:pt idx="8">
                  <c:v>0.59171597633135775</c:v>
                </c:pt>
                <c:pt idx="9">
                  <c:v>0.59288537549406328</c:v>
                </c:pt>
                <c:pt idx="10">
                  <c:v>0.79365079365078373</c:v>
                </c:pt>
                <c:pt idx="11">
                  <c:v>1.0923535253227357</c:v>
                </c:pt>
                <c:pt idx="12">
                  <c:v>1.0999999999999943</c:v>
                </c:pt>
                <c:pt idx="13">
                  <c:v>0.8928571428571388</c:v>
                </c:pt>
                <c:pt idx="14">
                  <c:v>0.49212598425197029</c:v>
                </c:pt>
                <c:pt idx="15">
                  <c:v>-0.29411764705882604</c:v>
                </c:pt>
                <c:pt idx="16">
                  <c:v>-0.78508341511286517</c:v>
                </c:pt>
                <c:pt idx="17">
                  <c:v>-0.58765915768853461</c:v>
                </c:pt>
                <c:pt idx="18">
                  <c:v>-0.58881256133464888</c:v>
                </c:pt>
                <c:pt idx="19">
                  <c:v>-1.0752688172043037</c:v>
                </c:pt>
                <c:pt idx="20">
                  <c:v>-1.1764705882353041</c:v>
                </c:pt>
                <c:pt idx="21">
                  <c:v>-1.4734774066797627</c:v>
                </c:pt>
                <c:pt idx="22">
                  <c:v>-0.98425196850394059</c:v>
                </c:pt>
                <c:pt idx="23">
                  <c:v>-0.98231827111983705</c:v>
                </c:pt>
                <c:pt idx="24">
                  <c:v>-9.891196834817606E-2</c:v>
                </c:pt>
                <c:pt idx="25">
                  <c:v>-0.39331366764994868</c:v>
                </c:pt>
                <c:pt idx="26">
                  <c:v>9.7943192948093838E-2</c:v>
                </c:pt>
                <c:pt idx="27">
                  <c:v>1.081612586037366</c:v>
                </c:pt>
                <c:pt idx="28">
                  <c:v>1.8793273986152457</c:v>
                </c:pt>
                <c:pt idx="29">
                  <c:v>1.5763546798029466</c:v>
                </c:pt>
                <c:pt idx="30">
                  <c:v>2.1717670286278405</c:v>
                </c:pt>
                <c:pt idx="31">
                  <c:v>2.964426877470359</c:v>
                </c:pt>
                <c:pt idx="32">
                  <c:v>3.7698412698412511</c:v>
                </c:pt>
                <c:pt idx="33">
                  <c:v>5.0847457627118757</c:v>
                </c:pt>
                <c:pt idx="34">
                  <c:v>5.3677932405566793</c:v>
                </c:pt>
                <c:pt idx="35">
                  <c:v>5.6547619047619122</c:v>
                </c:pt>
                <c:pt idx="36">
                  <c:v>5.0495049504950487</c:v>
                </c:pt>
                <c:pt idx="37">
                  <c:v>5.7255676209279329</c:v>
                </c:pt>
                <c:pt idx="38">
                  <c:v>6.9471624266144829</c:v>
                </c:pt>
                <c:pt idx="39">
                  <c:v>7.2957198443579756</c:v>
                </c:pt>
                <c:pt idx="40">
                  <c:v>8.2524271844660149</c:v>
                </c:pt>
                <c:pt idx="41">
                  <c:v>9.6023278370514191</c:v>
                </c:pt>
                <c:pt idx="42">
                  <c:v>9.5652173913043583</c:v>
                </c:pt>
                <c:pt idx="43">
                  <c:v>9.0211132437619739</c:v>
                </c:pt>
                <c:pt idx="44">
                  <c:v>8.6042065009560105</c:v>
                </c:pt>
                <c:pt idx="45">
                  <c:v>9.3927893738140256</c:v>
                </c:pt>
              </c:numCache>
            </c:numRef>
          </c:val>
          <c:smooth val="0"/>
          <c:extLst>
            <c:ext xmlns:c16="http://schemas.microsoft.com/office/drawing/2014/chart" uri="{C3380CC4-5D6E-409C-BE32-E72D297353CC}">
              <c16:uniqueId val="{00000003-9CEF-493B-B274-DE2D13D45400}"/>
            </c:ext>
          </c:extLst>
        </c:ser>
        <c:dLbls>
          <c:showLegendKey val="0"/>
          <c:showVal val="0"/>
          <c:showCatName val="0"/>
          <c:showSerName val="0"/>
          <c:showPercent val="0"/>
          <c:showBubbleSize val="0"/>
        </c:dLbls>
        <c:marker val="1"/>
        <c:smooth val="0"/>
        <c:axId val="785703103"/>
        <c:axId val="785706431"/>
      </c:lineChart>
      <c:catAx>
        <c:axId val="78570310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85706431"/>
        <c:crosses val="autoZero"/>
        <c:auto val="1"/>
        <c:lblAlgn val="ctr"/>
        <c:lblOffset val="100"/>
        <c:noMultiLvlLbl val="0"/>
      </c:catAx>
      <c:valAx>
        <c:axId val="785706431"/>
        <c:scaling>
          <c:orientation val="minMax"/>
          <c:max val="12"/>
          <c:min val="-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785703103"/>
        <c:crosses val="autoZero"/>
        <c:crossBetween val="between"/>
        <c:majorUnit val="2"/>
      </c:valAx>
      <c:spPr>
        <a:noFill/>
        <a:ln>
          <a:noFill/>
        </a:ln>
        <a:effectLst/>
      </c:spPr>
    </c:plotArea>
    <c:legend>
      <c:legendPos val="t"/>
      <c:layout>
        <c:manualLayout>
          <c:xMode val="edge"/>
          <c:yMode val="edge"/>
          <c:x val="9.4870525204967943E-2"/>
          <c:y val="3.0241935483870969E-2"/>
          <c:w val="0.61438266093027027"/>
          <c:h val="0.327372523495046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strRef>
              <c:f>'Figure 1.6'!$A$46</c:f>
              <c:strCache>
                <c:ptCount val="1"/>
                <c:pt idx="0">
                  <c:v>Real wages per hour worked</c:v>
                </c:pt>
              </c:strCache>
            </c:strRef>
          </c:tx>
          <c:spPr>
            <a:ln w="28575" cap="rnd">
              <a:solidFill>
                <a:srgbClr val="4F093C"/>
              </a:solidFill>
              <a:round/>
            </a:ln>
            <a:effectLst/>
          </c:spPr>
          <c:marker>
            <c:symbol val="none"/>
          </c:marker>
          <c:dPt>
            <c:idx val="30"/>
            <c:marker>
              <c:symbol val="none"/>
            </c:marker>
            <c:bubble3D val="0"/>
            <c:spPr>
              <a:ln w="28575" cap="rnd">
                <a:solidFill>
                  <a:srgbClr val="4F093C"/>
                </a:solidFill>
                <a:prstDash val="solid"/>
                <a:round/>
              </a:ln>
              <a:effectLst/>
            </c:spPr>
            <c:extLst>
              <c:ext xmlns:c16="http://schemas.microsoft.com/office/drawing/2014/chart" uri="{C3380CC4-5D6E-409C-BE32-E72D297353CC}">
                <c16:uniqueId val="{00000001-C1E1-4245-A5E0-78152C3A61F5}"/>
              </c:ext>
            </c:extLst>
          </c:dPt>
          <c:cat>
            <c:multiLvlStrRef>
              <c:f>'Figure 1.6'!$B$44:$AC$45</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1.6'!$B$46:$AC$46</c:f>
              <c:numCache>
                <c:formatCode>General</c:formatCode>
                <c:ptCount val="28"/>
                <c:pt idx="0">
                  <c:v>21.464546339033241</c:v>
                </c:pt>
                <c:pt idx="1">
                  <c:v>21.359477431852628</c:v>
                </c:pt>
                <c:pt idx="2">
                  <c:v>21.075718912970817</c:v>
                </c:pt>
                <c:pt idx="3">
                  <c:v>21.187097641805558</c:v>
                </c:pt>
                <c:pt idx="4">
                  <c:v>21.70905636009163</c:v>
                </c:pt>
                <c:pt idx="5">
                  <c:v>21.708533421847246</c:v>
                </c:pt>
                <c:pt idx="6">
                  <c:v>21.623948513061279</c:v>
                </c:pt>
                <c:pt idx="7">
                  <c:v>21.735223515109155</c:v>
                </c:pt>
                <c:pt idx="8">
                  <c:v>22.63042030831398</c:v>
                </c:pt>
                <c:pt idx="9">
                  <c:v>22.463136004367428</c:v>
                </c:pt>
                <c:pt idx="10">
                  <c:v>22.087217503442659</c:v>
                </c:pt>
                <c:pt idx="11">
                  <c:v>22.726409497873281</c:v>
                </c:pt>
                <c:pt idx="12">
                  <c:v>24.318296464601005</c:v>
                </c:pt>
                <c:pt idx="13">
                  <c:v>26.72901004635677</c:v>
                </c:pt>
                <c:pt idx="14">
                  <c:v>23.53461952234618</c:v>
                </c:pt>
                <c:pt idx="15">
                  <c:v>25.558386404054477</c:v>
                </c:pt>
                <c:pt idx="16">
                  <c:v>26.666402221672929</c:v>
                </c:pt>
                <c:pt idx="17">
                  <c:v>24.996219329592432</c:v>
                </c:pt>
                <c:pt idx="18">
                  <c:v>24.711802937946988</c:v>
                </c:pt>
                <c:pt idx="19">
                  <c:v>24.459866958836354</c:v>
                </c:pt>
                <c:pt idx="20">
                  <c:v>24.882341760681562</c:v>
                </c:pt>
                <c:pt idx="21">
                  <c:v>23.748612487326582</c:v>
                </c:pt>
              </c:numCache>
            </c:numRef>
          </c:val>
          <c:smooth val="0"/>
          <c:extLst>
            <c:ext xmlns:c16="http://schemas.microsoft.com/office/drawing/2014/chart" uri="{C3380CC4-5D6E-409C-BE32-E72D297353CC}">
              <c16:uniqueId val="{00000002-C1E1-4245-A5E0-78152C3A61F5}"/>
            </c:ext>
          </c:extLst>
        </c:ser>
        <c:ser>
          <c:idx val="3"/>
          <c:order val="1"/>
          <c:tx>
            <c:strRef>
              <c:f>'Figure 1.6'!$A$47</c:f>
              <c:strCache>
                <c:ptCount val="1"/>
                <c:pt idx="0">
                  <c:v>Trend 2014-2019</c:v>
                </c:pt>
              </c:strCache>
            </c:strRef>
          </c:tx>
          <c:spPr>
            <a:ln w="28575" cap="rnd">
              <a:solidFill>
                <a:srgbClr val="4F093C"/>
              </a:solidFill>
              <a:prstDash val="sysDot"/>
              <a:round/>
            </a:ln>
            <a:effectLst/>
          </c:spPr>
          <c:marker>
            <c:symbol val="none"/>
          </c:marker>
          <c:cat>
            <c:multiLvlStrRef>
              <c:f>'Figure 1.6'!$B$44:$AC$45</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1.6'!$B$47:$AC$47</c:f>
              <c:numCache>
                <c:formatCode>General</c:formatCode>
                <c:ptCount val="28"/>
                <c:pt idx="0">
                  <c:v>21.055154304908132</c:v>
                </c:pt>
                <c:pt idx="1">
                  <c:v>21.18755808930441</c:v>
                </c:pt>
                <c:pt idx="2">
                  <c:v>21.319961873700688</c:v>
                </c:pt>
                <c:pt idx="3">
                  <c:v>21.452365658096966</c:v>
                </c:pt>
                <c:pt idx="4">
                  <c:v>21.584769442493247</c:v>
                </c:pt>
                <c:pt idx="5">
                  <c:v>21.717173226889525</c:v>
                </c:pt>
                <c:pt idx="6">
                  <c:v>21.849577011285803</c:v>
                </c:pt>
                <c:pt idx="7">
                  <c:v>21.981980795682084</c:v>
                </c:pt>
                <c:pt idx="8">
                  <c:v>22.114384580078362</c:v>
                </c:pt>
                <c:pt idx="9">
                  <c:v>22.246788364474639</c:v>
                </c:pt>
                <c:pt idx="10">
                  <c:v>22.379192148870917</c:v>
                </c:pt>
                <c:pt idx="11">
                  <c:v>22.511595933267198</c:v>
                </c:pt>
                <c:pt idx="12">
                  <c:v>22.643999717663476</c:v>
                </c:pt>
                <c:pt idx="13">
                  <c:v>22.776403502059754</c:v>
                </c:pt>
                <c:pt idx="14">
                  <c:v>22.908807286456032</c:v>
                </c:pt>
                <c:pt idx="15">
                  <c:v>23.041211070852313</c:v>
                </c:pt>
                <c:pt idx="16">
                  <c:v>23.173614855248591</c:v>
                </c:pt>
                <c:pt idx="17">
                  <c:v>23.306018639644869</c:v>
                </c:pt>
                <c:pt idx="18">
                  <c:v>23.43842242404115</c:v>
                </c:pt>
                <c:pt idx="19">
                  <c:v>23.570826208437428</c:v>
                </c:pt>
                <c:pt idx="20">
                  <c:v>23.703229992833705</c:v>
                </c:pt>
                <c:pt idx="21">
                  <c:v>23.835633777229983</c:v>
                </c:pt>
                <c:pt idx="22">
                  <c:v>23.968037561626261</c:v>
                </c:pt>
                <c:pt idx="23">
                  <c:v>24.100441346022542</c:v>
                </c:pt>
                <c:pt idx="24">
                  <c:v>24.23284513041882</c:v>
                </c:pt>
                <c:pt idx="25">
                  <c:v>24.365248914815098</c:v>
                </c:pt>
                <c:pt idx="26">
                  <c:v>24.497652699211379</c:v>
                </c:pt>
                <c:pt idx="27">
                  <c:v>24.630056483607657</c:v>
                </c:pt>
              </c:numCache>
            </c:numRef>
          </c:val>
          <c:smooth val="0"/>
          <c:extLst>
            <c:ext xmlns:c16="http://schemas.microsoft.com/office/drawing/2014/chart" uri="{C3380CC4-5D6E-409C-BE32-E72D297353CC}">
              <c16:uniqueId val="{00000003-C1E1-4245-A5E0-78152C3A61F5}"/>
            </c:ext>
          </c:extLst>
        </c:ser>
        <c:ser>
          <c:idx val="0"/>
          <c:order val="2"/>
          <c:tx>
            <c:strRef>
              <c:f>'Figure 1.6'!$A$48</c:f>
              <c:strCache>
                <c:ptCount val="1"/>
                <c:pt idx="0">
                  <c:v>Budget 2023 implied profile</c:v>
                </c:pt>
              </c:strCache>
            </c:strRef>
          </c:tx>
          <c:spPr>
            <a:ln w="28575" cap="rnd">
              <a:solidFill>
                <a:srgbClr val="4F093C"/>
              </a:solidFill>
              <a:prstDash val="sysDash"/>
              <a:round/>
            </a:ln>
            <a:effectLst/>
          </c:spPr>
          <c:marker>
            <c:symbol val="none"/>
          </c:marker>
          <c:cat>
            <c:multiLvlStrRef>
              <c:f>'Figure 1.6'!$B$44:$AC$45</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2017</c:v>
                  </c:pt>
                  <c:pt idx="4">
                    <c:v>2018</c:v>
                  </c:pt>
                  <c:pt idx="8">
                    <c:v>2019</c:v>
                  </c:pt>
                  <c:pt idx="12">
                    <c:v>2020</c:v>
                  </c:pt>
                  <c:pt idx="16">
                    <c:v>2021</c:v>
                  </c:pt>
                  <c:pt idx="20">
                    <c:v>2022</c:v>
                  </c:pt>
                  <c:pt idx="24">
                    <c:v>2023</c:v>
                  </c:pt>
                </c:lvl>
              </c:multiLvlStrCache>
            </c:multiLvlStrRef>
          </c:cat>
          <c:val>
            <c:numRef>
              <c:f>'Figure 1.6'!$B$48:$AC$48</c:f>
              <c:numCache>
                <c:formatCode>General</c:formatCode>
                <c:ptCount val="28"/>
                <c:pt idx="20">
                  <c:v>24.882341760681562</c:v>
                </c:pt>
                <c:pt idx="21">
                  <c:v>23.748612487326582</c:v>
                </c:pt>
                <c:pt idx="22">
                  <c:v>22.834311174042757</c:v>
                </c:pt>
                <c:pt idx="23">
                  <c:v>22.213909721822432</c:v>
                </c:pt>
                <c:pt idx="24">
                  <c:v>22.915824905103218</c:v>
                </c:pt>
                <c:pt idx="25">
                  <c:v>22.872237595809885</c:v>
                </c:pt>
                <c:pt idx="26">
                  <c:v>22.831907850616972</c:v>
                </c:pt>
                <c:pt idx="27">
                  <c:v>23.04258400164429</c:v>
                </c:pt>
              </c:numCache>
            </c:numRef>
          </c:val>
          <c:smooth val="0"/>
          <c:extLst>
            <c:ext xmlns:c16="http://schemas.microsoft.com/office/drawing/2014/chart" uri="{C3380CC4-5D6E-409C-BE32-E72D297353CC}">
              <c16:uniqueId val="{00000004-C1E1-4245-A5E0-78152C3A61F5}"/>
            </c:ext>
          </c:extLst>
        </c:ser>
        <c:dLbls>
          <c:showLegendKey val="0"/>
          <c:showVal val="0"/>
          <c:showCatName val="0"/>
          <c:showSerName val="0"/>
          <c:showPercent val="0"/>
          <c:showBubbleSize val="0"/>
        </c:dLbls>
        <c:smooth val="0"/>
        <c:axId val="1257024143"/>
        <c:axId val="1257025807"/>
      </c:lineChart>
      <c:catAx>
        <c:axId val="1257024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57025807"/>
        <c:crosses val="autoZero"/>
        <c:auto val="1"/>
        <c:lblAlgn val="ctr"/>
        <c:lblOffset val="100"/>
        <c:noMultiLvlLbl val="0"/>
      </c:catAx>
      <c:valAx>
        <c:axId val="1257025807"/>
        <c:scaling>
          <c:orientation val="minMax"/>
          <c:min val="18"/>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57024143"/>
        <c:crosses val="autoZero"/>
        <c:crossBetween val="between"/>
      </c:valAx>
      <c:spPr>
        <a:noFill/>
        <a:ln>
          <a:noFill/>
        </a:ln>
        <a:effectLst/>
      </c:spPr>
    </c:plotArea>
    <c:legend>
      <c:legendPos val="t"/>
      <c:layout>
        <c:manualLayout>
          <c:xMode val="edge"/>
          <c:yMode val="edge"/>
          <c:x val="0.22013564002599095"/>
          <c:y val="0.63311816078010885"/>
          <c:w val="0.77941114359974017"/>
          <c:h val="0.20059028041027196"/>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1.6'!$A$52</c:f>
              <c:strCache>
                <c:ptCount val="1"/>
                <c:pt idx="0">
                  <c:v>Software development</c:v>
                </c:pt>
              </c:strCache>
            </c:strRef>
          </c:tx>
          <c:spPr>
            <a:ln w="28575" cap="rnd">
              <a:solidFill>
                <a:schemeClr val="accent1"/>
              </a:solidFill>
              <a:round/>
            </a:ln>
            <a:effectLst/>
          </c:spPr>
          <c:marker>
            <c:symbol val="none"/>
          </c:marker>
          <c:cat>
            <c:multiLvlStrRef>
              <c:f>'Figure 1.6'!$B$50:$APE$51</c:f>
              <c:multiLvlStrCache>
                <c:ptCount val="1096"/>
                <c:lvl>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Feb</c:v>
                  </c:pt>
                  <c:pt idx="32">
                    <c:v>Feb</c:v>
                  </c:pt>
                  <c:pt idx="33">
                    <c:v>Feb</c:v>
                  </c:pt>
                  <c:pt idx="34">
                    <c:v>Feb</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c:v>
                  </c:pt>
                  <c:pt idx="123">
                    <c:v>May</c:v>
                  </c:pt>
                  <c:pt idx="124">
                    <c:v>May</c:v>
                  </c:pt>
                  <c:pt idx="125">
                    <c:v>May</c:v>
                  </c:pt>
                  <c:pt idx="126">
                    <c:v>May</c:v>
                  </c:pt>
                  <c:pt idx="127">
                    <c:v>May</c:v>
                  </c:pt>
                  <c:pt idx="128">
                    <c:v>May</c:v>
                  </c:pt>
                  <c:pt idx="129">
                    <c:v>May</c:v>
                  </c:pt>
                  <c:pt idx="130">
                    <c:v>May</c:v>
                  </c:pt>
                  <c:pt idx="131">
                    <c:v>May</c:v>
                  </c:pt>
                  <c:pt idx="132">
                    <c:v>May</c:v>
                  </c:pt>
                  <c:pt idx="133">
                    <c:v>May</c:v>
                  </c:pt>
                  <c:pt idx="134">
                    <c:v>May</c:v>
                  </c:pt>
                  <c:pt idx="135">
                    <c:v>May</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c:v>
                  </c:pt>
                  <c:pt idx="153">
                    <c:v>Jun</c:v>
                  </c:pt>
                  <c:pt idx="154">
                    <c:v>Jun</c:v>
                  </c:pt>
                  <c:pt idx="155">
                    <c:v>Jun</c:v>
                  </c:pt>
                  <c:pt idx="156">
                    <c:v>Jun</c:v>
                  </c:pt>
                  <c:pt idx="157">
                    <c:v>Jun</c:v>
                  </c:pt>
                  <c:pt idx="158">
                    <c:v>Jun</c:v>
                  </c:pt>
                  <c:pt idx="159">
                    <c:v>Jun</c:v>
                  </c:pt>
                  <c:pt idx="160">
                    <c:v>Jun</c:v>
                  </c:pt>
                  <c:pt idx="161">
                    <c:v>Jun</c:v>
                  </c:pt>
                  <c:pt idx="162">
                    <c:v>Jun</c:v>
                  </c:pt>
                  <c:pt idx="163">
                    <c:v>Jun</c:v>
                  </c:pt>
                  <c:pt idx="164">
                    <c:v>Jun</c:v>
                  </c:pt>
                  <c:pt idx="165">
                    <c:v>Jun</c:v>
                  </c:pt>
                  <c:pt idx="166">
                    <c:v>Jun</c:v>
                  </c:pt>
                  <c:pt idx="167">
                    <c:v>Jun</c:v>
                  </c:pt>
                  <c:pt idx="168">
                    <c:v>Jun</c:v>
                  </c:pt>
                  <c:pt idx="169">
                    <c:v>Jun</c:v>
                  </c:pt>
                  <c:pt idx="170">
                    <c:v>Jun</c:v>
                  </c:pt>
                  <c:pt idx="171">
                    <c:v>Jun</c:v>
                  </c:pt>
                  <c:pt idx="172">
                    <c:v>Jun</c:v>
                  </c:pt>
                  <c:pt idx="173">
                    <c:v>Jun</c:v>
                  </c:pt>
                  <c:pt idx="174">
                    <c:v>Jun</c:v>
                  </c:pt>
                  <c:pt idx="175">
                    <c:v>Jun</c:v>
                  </c:pt>
                  <c:pt idx="176">
                    <c:v>Jun</c:v>
                  </c:pt>
                  <c:pt idx="177">
                    <c:v>Jun</c:v>
                  </c:pt>
                  <c:pt idx="178">
                    <c:v>Jun</c:v>
                  </c:pt>
                  <c:pt idx="179">
                    <c:v>Jun</c:v>
                  </c:pt>
                  <c:pt idx="180">
                    <c:v>Jun</c:v>
                  </c:pt>
                  <c:pt idx="181">
                    <c:v>Jun</c:v>
                  </c:pt>
                  <c:pt idx="182">
                    <c:v>Jul</c:v>
                  </c:pt>
                  <c:pt idx="183">
                    <c:v>Jul</c:v>
                  </c:pt>
                  <c:pt idx="184">
                    <c:v>Jul</c:v>
                  </c:pt>
                  <c:pt idx="185">
                    <c:v>Jul</c:v>
                  </c:pt>
                  <c:pt idx="186">
                    <c:v>Jul</c:v>
                  </c:pt>
                  <c:pt idx="187">
                    <c:v>Jul</c:v>
                  </c:pt>
                  <c:pt idx="188">
                    <c:v>Jul</c:v>
                  </c:pt>
                  <c:pt idx="189">
                    <c:v>Jul</c:v>
                  </c:pt>
                  <c:pt idx="190">
                    <c:v>Jul</c:v>
                  </c:pt>
                  <c:pt idx="191">
                    <c:v>Jul</c:v>
                  </c:pt>
                  <c:pt idx="192">
                    <c:v>Jul</c:v>
                  </c:pt>
                  <c:pt idx="193">
                    <c:v>Jul</c:v>
                  </c:pt>
                  <c:pt idx="194">
                    <c:v>Jul</c:v>
                  </c:pt>
                  <c:pt idx="195">
                    <c:v>Jul</c:v>
                  </c:pt>
                  <c:pt idx="196">
                    <c:v>Jul</c:v>
                  </c:pt>
                  <c:pt idx="197">
                    <c:v>Jul</c:v>
                  </c:pt>
                  <c:pt idx="198">
                    <c:v>Jul</c:v>
                  </c:pt>
                  <c:pt idx="199">
                    <c:v>Jul</c:v>
                  </c:pt>
                  <c:pt idx="200">
                    <c:v>Jul</c:v>
                  </c:pt>
                  <c:pt idx="201">
                    <c:v>Jul</c:v>
                  </c:pt>
                  <c:pt idx="202">
                    <c:v>Jul</c:v>
                  </c:pt>
                  <c:pt idx="203">
                    <c:v>Jul</c:v>
                  </c:pt>
                  <c:pt idx="204">
                    <c:v>Jul</c:v>
                  </c:pt>
                  <c:pt idx="205">
                    <c:v>Jul</c:v>
                  </c:pt>
                  <c:pt idx="206">
                    <c:v>Jul</c:v>
                  </c:pt>
                  <c:pt idx="207">
                    <c:v>Jul</c:v>
                  </c:pt>
                  <c:pt idx="208">
                    <c:v>Jul</c:v>
                  </c:pt>
                  <c:pt idx="209">
                    <c:v>Jul</c:v>
                  </c:pt>
                  <c:pt idx="210">
                    <c:v>Jul</c:v>
                  </c:pt>
                  <c:pt idx="211">
                    <c:v>Jul</c:v>
                  </c:pt>
                  <c:pt idx="212">
                    <c:v>Jul</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c:v>
                  </c:pt>
                  <c:pt idx="245">
                    <c:v>Sep</c:v>
                  </c:pt>
                  <c:pt idx="246">
                    <c:v>Sep</c:v>
                  </c:pt>
                  <c:pt idx="247">
                    <c:v>Sep</c:v>
                  </c:pt>
                  <c:pt idx="248">
                    <c:v>Sep</c:v>
                  </c:pt>
                  <c:pt idx="249">
                    <c:v>Sep</c:v>
                  </c:pt>
                  <c:pt idx="250">
                    <c:v>Sep</c:v>
                  </c:pt>
                  <c:pt idx="251">
                    <c:v>Sep</c:v>
                  </c:pt>
                  <c:pt idx="252">
                    <c:v>Sep</c:v>
                  </c:pt>
                  <c:pt idx="253">
                    <c:v>Sep</c:v>
                  </c:pt>
                  <c:pt idx="254">
                    <c:v>Sep</c:v>
                  </c:pt>
                  <c:pt idx="255">
                    <c:v>Sep</c:v>
                  </c:pt>
                  <c:pt idx="256">
                    <c:v>Sep</c:v>
                  </c:pt>
                  <c:pt idx="257">
                    <c:v>Sep</c:v>
                  </c:pt>
                  <c:pt idx="258">
                    <c:v>Sep</c:v>
                  </c:pt>
                  <c:pt idx="259">
                    <c:v>Sep</c:v>
                  </c:pt>
                  <c:pt idx="260">
                    <c:v>Sep</c:v>
                  </c:pt>
                  <c:pt idx="261">
                    <c:v>Sep</c:v>
                  </c:pt>
                  <c:pt idx="262">
                    <c:v>Sep</c:v>
                  </c:pt>
                  <c:pt idx="263">
                    <c:v>Sep</c:v>
                  </c:pt>
                  <c:pt idx="264">
                    <c:v>Sep</c:v>
                  </c:pt>
                  <c:pt idx="265">
                    <c:v>Sep</c:v>
                  </c:pt>
                  <c:pt idx="266">
                    <c:v>Sep</c:v>
                  </c:pt>
                  <c:pt idx="267">
                    <c:v>Sep</c:v>
                  </c:pt>
                  <c:pt idx="268">
                    <c:v>Sep</c:v>
                  </c:pt>
                  <c:pt idx="269">
                    <c:v>Sep</c:v>
                  </c:pt>
                  <c:pt idx="270">
                    <c:v>Sep</c:v>
                  </c:pt>
                  <c:pt idx="271">
                    <c:v>Sep</c:v>
                  </c:pt>
                  <c:pt idx="272">
                    <c:v>Sep</c:v>
                  </c:pt>
                  <c:pt idx="273">
                    <c:v>Sep</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Nov</c:v>
                  </c:pt>
                  <c:pt idx="306">
                    <c:v>Nov</c:v>
                  </c:pt>
                  <c:pt idx="307">
                    <c:v>Nov</c:v>
                  </c:pt>
                  <c:pt idx="308">
                    <c:v>Nov</c:v>
                  </c:pt>
                  <c:pt idx="309">
                    <c:v>Nov</c:v>
                  </c:pt>
                  <c:pt idx="310">
                    <c:v>Nov</c:v>
                  </c:pt>
                  <c:pt idx="311">
                    <c:v>Nov</c:v>
                  </c:pt>
                  <c:pt idx="312">
                    <c:v>Nov</c:v>
                  </c:pt>
                  <c:pt idx="313">
                    <c:v>Nov</c:v>
                  </c:pt>
                  <c:pt idx="314">
                    <c:v>Nov</c:v>
                  </c:pt>
                  <c:pt idx="315">
                    <c:v>Nov</c:v>
                  </c:pt>
                  <c:pt idx="316">
                    <c:v>Nov</c:v>
                  </c:pt>
                  <c:pt idx="317">
                    <c:v>Nov</c:v>
                  </c:pt>
                  <c:pt idx="318">
                    <c:v>Nov</c:v>
                  </c:pt>
                  <c:pt idx="319">
                    <c:v>Nov</c:v>
                  </c:pt>
                  <c:pt idx="320">
                    <c:v>Nov</c:v>
                  </c:pt>
                  <c:pt idx="321">
                    <c:v>Nov</c:v>
                  </c:pt>
                  <c:pt idx="322">
                    <c:v>Nov</c:v>
                  </c:pt>
                  <c:pt idx="323">
                    <c:v>Nov</c:v>
                  </c:pt>
                  <c:pt idx="324">
                    <c:v>Nov</c:v>
                  </c:pt>
                  <c:pt idx="325">
                    <c:v>Nov</c:v>
                  </c:pt>
                  <c:pt idx="326">
                    <c:v>Nov</c:v>
                  </c:pt>
                  <c:pt idx="327">
                    <c:v>Nov</c:v>
                  </c:pt>
                  <c:pt idx="328">
                    <c:v>Nov</c:v>
                  </c:pt>
                  <c:pt idx="329">
                    <c:v>Nov</c:v>
                  </c:pt>
                  <c:pt idx="330">
                    <c:v>Nov</c:v>
                  </c:pt>
                  <c:pt idx="331">
                    <c:v>Nov</c:v>
                  </c:pt>
                  <c:pt idx="332">
                    <c:v>Nov</c:v>
                  </c:pt>
                  <c:pt idx="333">
                    <c:v>Nov</c:v>
                  </c:pt>
                  <c:pt idx="334">
                    <c:v>Nov</c:v>
                  </c:pt>
                  <c:pt idx="335">
                    <c:v>Dec</c:v>
                  </c:pt>
                  <c:pt idx="336">
                    <c:v>Dec</c:v>
                  </c:pt>
                  <c:pt idx="337">
                    <c:v>Dec</c:v>
                  </c:pt>
                  <c:pt idx="338">
                    <c:v>Dec</c:v>
                  </c:pt>
                  <c:pt idx="339">
                    <c:v>Dec</c:v>
                  </c:pt>
                  <c:pt idx="340">
                    <c:v>Dec</c:v>
                  </c:pt>
                  <c:pt idx="341">
                    <c:v>Dec</c:v>
                  </c:pt>
                  <c:pt idx="342">
                    <c:v>Dec</c:v>
                  </c:pt>
                  <c:pt idx="343">
                    <c:v>Dec</c:v>
                  </c:pt>
                  <c:pt idx="344">
                    <c:v>Dec</c:v>
                  </c:pt>
                  <c:pt idx="345">
                    <c:v>Dec</c:v>
                  </c:pt>
                  <c:pt idx="346">
                    <c:v>Dec</c:v>
                  </c:pt>
                  <c:pt idx="347">
                    <c:v>Dec</c:v>
                  </c:pt>
                  <c:pt idx="348">
                    <c:v>Dec</c:v>
                  </c:pt>
                  <c:pt idx="349">
                    <c:v>Dec</c:v>
                  </c:pt>
                  <c:pt idx="350">
                    <c:v>Dec</c:v>
                  </c:pt>
                  <c:pt idx="351">
                    <c:v>Dec</c:v>
                  </c:pt>
                  <c:pt idx="352">
                    <c:v>Dec</c:v>
                  </c:pt>
                  <c:pt idx="353">
                    <c:v>Dec</c:v>
                  </c:pt>
                  <c:pt idx="354">
                    <c:v>Dec</c:v>
                  </c:pt>
                  <c:pt idx="355">
                    <c:v>Dec</c:v>
                  </c:pt>
                  <c:pt idx="356">
                    <c:v>Dec</c:v>
                  </c:pt>
                  <c:pt idx="357">
                    <c:v>Dec</c:v>
                  </c:pt>
                  <c:pt idx="358">
                    <c:v>Dec</c:v>
                  </c:pt>
                  <c:pt idx="359">
                    <c:v>Dec</c:v>
                  </c:pt>
                  <c:pt idx="360">
                    <c:v>Dec</c:v>
                  </c:pt>
                  <c:pt idx="361">
                    <c:v>Dec</c:v>
                  </c:pt>
                  <c:pt idx="362">
                    <c:v>Dec</c:v>
                  </c:pt>
                  <c:pt idx="363">
                    <c:v>Dec</c:v>
                  </c:pt>
                  <c:pt idx="364">
                    <c:v>Dec</c:v>
                  </c:pt>
                  <c:pt idx="365">
                    <c:v>Dec</c:v>
                  </c:pt>
                  <c:pt idx="366">
                    <c:v>Jan</c:v>
                  </c:pt>
                  <c:pt idx="367">
                    <c:v>Jan</c:v>
                  </c:pt>
                  <c:pt idx="368">
                    <c:v>Jan</c:v>
                  </c:pt>
                  <c:pt idx="369">
                    <c:v>Jan</c:v>
                  </c:pt>
                  <c:pt idx="370">
                    <c:v>Jan</c:v>
                  </c:pt>
                  <c:pt idx="371">
                    <c:v>Jan</c:v>
                  </c:pt>
                  <c:pt idx="372">
                    <c:v>Jan</c:v>
                  </c:pt>
                  <c:pt idx="373">
                    <c:v>Jan</c:v>
                  </c:pt>
                  <c:pt idx="374">
                    <c:v>Jan</c:v>
                  </c:pt>
                  <c:pt idx="375">
                    <c:v>Jan</c:v>
                  </c:pt>
                  <c:pt idx="376">
                    <c:v>Jan</c:v>
                  </c:pt>
                  <c:pt idx="377">
                    <c:v>Jan</c:v>
                  </c:pt>
                  <c:pt idx="378">
                    <c:v>Jan</c:v>
                  </c:pt>
                  <c:pt idx="379">
                    <c:v>Jan</c:v>
                  </c:pt>
                  <c:pt idx="380">
                    <c:v>Jan</c:v>
                  </c:pt>
                  <c:pt idx="381">
                    <c:v>Jan</c:v>
                  </c:pt>
                  <c:pt idx="382">
                    <c:v>Jan</c:v>
                  </c:pt>
                  <c:pt idx="383">
                    <c:v>Jan</c:v>
                  </c:pt>
                  <c:pt idx="384">
                    <c:v>Jan</c:v>
                  </c:pt>
                  <c:pt idx="385">
                    <c:v>Jan</c:v>
                  </c:pt>
                  <c:pt idx="386">
                    <c:v>Jan</c:v>
                  </c:pt>
                  <c:pt idx="387">
                    <c:v>Jan</c:v>
                  </c:pt>
                  <c:pt idx="388">
                    <c:v>Jan</c:v>
                  </c:pt>
                  <c:pt idx="389">
                    <c:v>Jan</c:v>
                  </c:pt>
                  <c:pt idx="390">
                    <c:v>Jan</c:v>
                  </c:pt>
                  <c:pt idx="391">
                    <c:v>Jan</c:v>
                  </c:pt>
                  <c:pt idx="392">
                    <c:v>Jan</c:v>
                  </c:pt>
                  <c:pt idx="393">
                    <c:v>Jan</c:v>
                  </c:pt>
                  <c:pt idx="394">
                    <c:v>Jan</c:v>
                  </c:pt>
                  <c:pt idx="395">
                    <c:v>Jan</c:v>
                  </c:pt>
                  <c:pt idx="396">
                    <c:v>Jan</c:v>
                  </c:pt>
                  <c:pt idx="397">
                    <c:v>Feb</c:v>
                  </c:pt>
                  <c:pt idx="398">
                    <c:v>Feb</c:v>
                  </c:pt>
                  <c:pt idx="399">
                    <c:v>Feb</c:v>
                  </c:pt>
                  <c:pt idx="400">
                    <c:v>Feb</c:v>
                  </c:pt>
                  <c:pt idx="401">
                    <c:v>Feb</c:v>
                  </c:pt>
                  <c:pt idx="402">
                    <c:v>Feb</c:v>
                  </c:pt>
                  <c:pt idx="403">
                    <c:v>Feb</c:v>
                  </c:pt>
                  <c:pt idx="404">
                    <c:v>Feb</c:v>
                  </c:pt>
                  <c:pt idx="405">
                    <c:v>Feb</c:v>
                  </c:pt>
                  <c:pt idx="406">
                    <c:v>Feb</c:v>
                  </c:pt>
                  <c:pt idx="407">
                    <c:v>Feb</c:v>
                  </c:pt>
                  <c:pt idx="408">
                    <c:v>Feb</c:v>
                  </c:pt>
                  <c:pt idx="409">
                    <c:v>Feb</c:v>
                  </c:pt>
                  <c:pt idx="410">
                    <c:v>Feb</c:v>
                  </c:pt>
                  <c:pt idx="411">
                    <c:v>Feb</c:v>
                  </c:pt>
                  <c:pt idx="412">
                    <c:v>Feb</c:v>
                  </c:pt>
                  <c:pt idx="413">
                    <c:v>Feb</c:v>
                  </c:pt>
                  <c:pt idx="414">
                    <c:v>Feb</c:v>
                  </c:pt>
                  <c:pt idx="415">
                    <c:v>Feb</c:v>
                  </c:pt>
                  <c:pt idx="416">
                    <c:v>Feb</c:v>
                  </c:pt>
                  <c:pt idx="417">
                    <c:v>Feb</c:v>
                  </c:pt>
                  <c:pt idx="418">
                    <c:v>Feb</c:v>
                  </c:pt>
                  <c:pt idx="419">
                    <c:v>Feb</c:v>
                  </c:pt>
                  <c:pt idx="420">
                    <c:v>Feb</c:v>
                  </c:pt>
                  <c:pt idx="421">
                    <c:v>Feb</c:v>
                  </c:pt>
                  <c:pt idx="422">
                    <c:v>Feb</c:v>
                  </c:pt>
                  <c:pt idx="423">
                    <c:v>Feb</c:v>
                  </c:pt>
                  <c:pt idx="424">
                    <c:v>Feb</c:v>
                  </c:pt>
                  <c:pt idx="425">
                    <c:v>Mar</c:v>
                  </c:pt>
                  <c:pt idx="426">
                    <c:v>Mar</c:v>
                  </c:pt>
                  <c:pt idx="427">
                    <c:v>Mar</c:v>
                  </c:pt>
                  <c:pt idx="428">
                    <c:v>Mar</c:v>
                  </c:pt>
                  <c:pt idx="429">
                    <c:v>Mar</c:v>
                  </c:pt>
                  <c:pt idx="430">
                    <c:v>Mar</c:v>
                  </c:pt>
                  <c:pt idx="431">
                    <c:v>Mar</c:v>
                  </c:pt>
                  <c:pt idx="432">
                    <c:v>Mar</c:v>
                  </c:pt>
                  <c:pt idx="433">
                    <c:v>Mar</c:v>
                  </c:pt>
                  <c:pt idx="434">
                    <c:v>Mar</c:v>
                  </c:pt>
                  <c:pt idx="435">
                    <c:v>Mar</c:v>
                  </c:pt>
                  <c:pt idx="436">
                    <c:v>Mar</c:v>
                  </c:pt>
                  <c:pt idx="437">
                    <c:v>Mar</c:v>
                  </c:pt>
                  <c:pt idx="438">
                    <c:v>Mar</c:v>
                  </c:pt>
                  <c:pt idx="439">
                    <c:v>Mar</c:v>
                  </c:pt>
                  <c:pt idx="440">
                    <c:v>Mar</c:v>
                  </c:pt>
                  <c:pt idx="441">
                    <c:v>Mar</c:v>
                  </c:pt>
                  <c:pt idx="442">
                    <c:v>Mar</c:v>
                  </c:pt>
                  <c:pt idx="443">
                    <c:v>Mar</c:v>
                  </c:pt>
                  <c:pt idx="444">
                    <c:v>Mar</c:v>
                  </c:pt>
                  <c:pt idx="445">
                    <c:v>Mar</c:v>
                  </c:pt>
                  <c:pt idx="446">
                    <c:v>Mar</c:v>
                  </c:pt>
                  <c:pt idx="447">
                    <c:v>Mar</c:v>
                  </c:pt>
                  <c:pt idx="448">
                    <c:v>Mar</c:v>
                  </c:pt>
                  <c:pt idx="449">
                    <c:v>Mar</c:v>
                  </c:pt>
                  <c:pt idx="450">
                    <c:v>Mar</c:v>
                  </c:pt>
                  <c:pt idx="451">
                    <c:v>Mar</c:v>
                  </c:pt>
                  <c:pt idx="452">
                    <c:v>Mar</c:v>
                  </c:pt>
                  <c:pt idx="453">
                    <c:v>Mar</c:v>
                  </c:pt>
                  <c:pt idx="454">
                    <c:v>Mar</c:v>
                  </c:pt>
                  <c:pt idx="455">
                    <c:v>Mar</c:v>
                  </c:pt>
                  <c:pt idx="456">
                    <c:v>Apr</c:v>
                  </c:pt>
                  <c:pt idx="457">
                    <c:v>Apr</c:v>
                  </c:pt>
                  <c:pt idx="458">
                    <c:v>Apr</c:v>
                  </c:pt>
                  <c:pt idx="459">
                    <c:v>Apr</c:v>
                  </c:pt>
                  <c:pt idx="460">
                    <c:v>Apr</c:v>
                  </c:pt>
                  <c:pt idx="461">
                    <c:v>Apr</c:v>
                  </c:pt>
                  <c:pt idx="462">
                    <c:v>Apr</c:v>
                  </c:pt>
                  <c:pt idx="463">
                    <c:v>Apr</c:v>
                  </c:pt>
                  <c:pt idx="464">
                    <c:v>Apr</c:v>
                  </c:pt>
                  <c:pt idx="465">
                    <c:v>Apr</c:v>
                  </c:pt>
                  <c:pt idx="466">
                    <c:v>Apr</c:v>
                  </c:pt>
                  <c:pt idx="467">
                    <c:v>Apr</c:v>
                  </c:pt>
                  <c:pt idx="468">
                    <c:v>Apr</c:v>
                  </c:pt>
                  <c:pt idx="469">
                    <c:v>Apr</c:v>
                  </c:pt>
                  <c:pt idx="470">
                    <c:v>Apr</c:v>
                  </c:pt>
                  <c:pt idx="471">
                    <c:v>Apr</c:v>
                  </c:pt>
                  <c:pt idx="472">
                    <c:v>Apr</c:v>
                  </c:pt>
                  <c:pt idx="473">
                    <c:v>Apr</c:v>
                  </c:pt>
                  <c:pt idx="474">
                    <c:v>Apr</c:v>
                  </c:pt>
                  <c:pt idx="475">
                    <c:v>Apr</c:v>
                  </c:pt>
                  <c:pt idx="476">
                    <c:v>Apr</c:v>
                  </c:pt>
                  <c:pt idx="477">
                    <c:v>Apr</c:v>
                  </c:pt>
                  <c:pt idx="478">
                    <c:v>Apr</c:v>
                  </c:pt>
                  <c:pt idx="479">
                    <c:v>Apr</c:v>
                  </c:pt>
                  <c:pt idx="480">
                    <c:v>Apr</c:v>
                  </c:pt>
                  <c:pt idx="481">
                    <c:v>Apr</c:v>
                  </c:pt>
                  <c:pt idx="482">
                    <c:v>Apr</c:v>
                  </c:pt>
                  <c:pt idx="483">
                    <c:v>Apr</c:v>
                  </c:pt>
                  <c:pt idx="484">
                    <c:v>Apr</c:v>
                  </c:pt>
                  <c:pt idx="485">
                    <c:v>Apr</c:v>
                  </c:pt>
                  <c:pt idx="486">
                    <c:v>May</c:v>
                  </c:pt>
                  <c:pt idx="487">
                    <c:v>May</c:v>
                  </c:pt>
                  <c:pt idx="488">
                    <c:v>May</c:v>
                  </c:pt>
                  <c:pt idx="489">
                    <c:v>May</c:v>
                  </c:pt>
                  <c:pt idx="490">
                    <c:v>May</c:v>
                  </c:pt>
                  <c:pt idx="491">
                    <c:v>May</c:v>
                  </c:pt>
                  <c:pt idx="492">
                    <c:v>May</c:v>
                  </c:pt>
                  <c:pt idx="493">
                    <c:v>May</c:v>
                  </c:pt>
                  <c:pt idx="494">
                    <c:v>May</c:v>
                  </c:pt>
                  <c:pt idx="495">
                    <c:v>May</c:v>
                  </c:pt>
                  <c:pt idx="496">
                    <c:v>May</c:v>
                  </c:pt>
                  <c:pt idx="497">
                    <c:v>May</c:v>
                  </c:pt>
                  <c:pt idx="498">
                    <c:v>May</c:v>
                  </c:pt>
                  <c:pt idx="499">
                    <c:v>May</c:v>
                  </c:pt>
                  <c:pt idx="500">
                    <c:v>May</c:v>
                  </c:pt>
                  <c:pt idx="501">
                    <c:v>May</c:v>
                  </c:pt>
                  <c:pt idx="502">
                    <c:v>May</c:v>
                  </c:pt>
                  <c:pt idx="503">
                    <c:v>May</c:v>
                  </c:pt>
                  <c:pt idx="504">
                    <c:v>May</c:v>
                  </c:pt>
                  <c:pt idx="505">
                    <c:v>May</c:v>
                  </c:pt>
                  <c:pt idx="506">
                    <c:v>May</c:v>
                  </c:pt>
                  <c:pt idx="507">
                    <c:v>May</c:v>
                  </c:pt>
                  <c:pt idx="508">
                    <c:v>May</c:v>
                  </c:pt>
                  <c:pt idx="509">
                    <c:v>May</c:v>
                  </c:pt>
                  <c:pt idx="510">
                    <c:v>May</c:v>
                  </c:pt>
                  <c:pt idx="511">
                    <c:v>May</c:v>
                  </c:pt>
                  <c:pt idx="512">
                    <c:v>May</c:v>
                  </c:pt>
                  <c:pt idx="513">
                    <c:v>May</c:v>
                  </c:pt>
                  <c:pt idx="514">
                    <c:v>May</c:v>
                  </c:pt>
                  <c:pt idx="515">
                    <c:v>May</c:v>
                  </c:pt>
                  <c:pt idx="516">
                    <c:v>May</c:v>
                  </c:pt>
                  <c:pt idx="517">
                    <c:v>Jun</c:v>
                  </c:pt>
                  <c:pt idx="518">
                    <c:v>Jun</c:v>
                  </c:pt>
                  <c:pt idx="519">
                    <c:v>Jun</c:v>
                  </c:pt>
                  <c:pt idx="520">
                    <c:v>Jun</c:v>
                  </c:pt>
                  <c:pt idx="521">
                    <c:v>Jun</c:v>
                  </c:pt>
                  <c:pt idx="522">
                    <c:v>Jun</c:v>
                  </c:pt>
                  <c:pt idx="523">
                    <c:v>Jun</c:v>
                  </c:pt>
                  <c:pt idx="524">
                    <c:v>Jun</c:v>
                  </c:pt>
                  <c:pt idx="525">
                    <c:v>Jun</c:v>
                  </c:pt>
                  <c:pt idx="526">
                    <c:v>Jun</c:v>
                  </c:pt>
                  <c:pt idx="527">
                    <c:v>Jun</c:v>
                  </c:pt>
                  <c:pt idx="528">
                    <c:v>Jun</c:v>
                  </c:pt>
                  <c:pt idx="529">
                    <c:v>Jun</c:v>
                  </c:pt>
                  <c:pt idx="530">
                    <c:v>Jun</c:v>
                  </c:pt>
                  <c:pt idx="531">
                    <c:v>Jun</c:v>
                  </c:pt>
                  <c:pt idx="532">
                    <c:v>Jun</c:v>
                  </c:pt>
                  <c:pt idx="533">
                    <c:v>Jun</c:v>
                  </c:pt>
                  <c:pt idx="534">
                    <c:v>Jun</c:v>
                  </c:pt>
                  <c:pt idx="535">
                    <c:v>Jun</c:v>
                  </c:pt>
                  <c:pt idx="536">
                    <c:v>Jun</c:v>
                  </c:pt>
                  <c:pt idx="537">
                    <c:v>Jun</c:v>
                  </c:pt>
                  <c:pt idx="538">
                    <c:v>Jun</c:v>
                  </c:pt>
                  <c:pt idx="539">
                    <c:v>Jun</c:v>
                  </c:pt>
                  <c:pt idx="540">
                    <c:v>Jun</c:v>
                  </c:pt>
                  <c:pt idx="541">
                    <c:v>Jun</c:v>
                  </c:pt>
                  <c:pt idx="542">
                    <c:v>Jun</c:v>
                  </c:pt>
                  <c:pt idx="543">
                    <c:v>Jun</c:v>
                  </c:pt>
                  <c:pt idx="544">
                    <c:v>Jun</c:v>
                  </c:pt>
                  <c:pt idx="545">
                    <c:v>Jun</c:v>
                  </c:pt>
                  <c:pt idx="546">
                    <c:v>Jun</c:v>
                  </c:pt>
                  <c:pt idx="547">
                    <c:v>Jul</c:v>
                  </c:pt>
                  <c:pt idx="548">
                    <c:v>Jul</c:v>
                  </c:pt>
                  <c:pt idx="549">
                    <c:v>Jul</c:v>
                  </c:pt>
                  <c:pt idx="550">
                    <c:v>Jul</c:v>
                  </c:pt>
                  <c:pt idx="551">
                    <c:v>Jul</c:v>
                  </c:pt>
                  <c:pt idx="552">
                    <c:v>Jul</c:v>
                  </c:pt>
                  <c:pt idx="553">
                    <c:v>Jul</c:v>
                  </c:pt>
                  <c:pt idx="554">
                    <c:v>Jul</c:v>
                  </c:pt>
                  <c:pt idx="555">
                    <c:v>Jul</c:v>
                  </c:pt>
                  <c:pt idx="556">
                    <c:v>Jul</c:v>
                  </c:pt>
                  <c:pt idx="557">
                    <c:v>Jul</c:v>
                  </c:pt>
                  <c:pt idx="558">
                    <c:v>Jul</c:v>
                  </c:pt>
                  <c:pt idx="559">
                    <c:v>Jul</c:v>
                  </c:pt>
                  <c:pt idx="560">
                    <c:v>Jul</c:v>
                  </c:pt>
                  <c:pt idx="561">
                    <c:v>Jul</c:v>
                  </c:pt>
                  <c:pt idx="562">
                    <c:v>Jul</c:v>
                  </c:pt>
                  <c:pt idx="563">
                    <c:v>Jul</c:v>
                  </c:pt>
                  <c:pt idx="564">
                    <c:v>Jul</c:v>
                  </c:pt>
                  <c:pt idx="565">
                    <c:v>Jul</c:v>
                  </c:pt>
                  <c:pt idx="566">
                    <c:v>Jul</c:v>
                  </c:pt>
                  <c:pt idx="567">
                    <c:v>Jul</c:v>
                  </c:pt>
                  <c:pt idx="568">
                    <c:v>Jul</c:v>
                  </c:pt>
                  <c:pt idx="569">
                    <c:v>Jul</c:v>
                  </c:pt>
                  <c:pt idx="570">
                    <c:v>Jul</c:v>
                  </c:pt>
                  <c:pt idx="571">
                    <c:v>Jul</c:v>
                  </c:pt>
                  <c:pt idx="572">
                    <c:v>Jul</c:v>
                  </c:pt>
                  <c:pt idx="573">
                    <c:v>Jul</c:v>
                  </c:pt>
                  <c:pt idx="574">
                    <c:v>Jul</c:v>
                  </c:pt>
                  <c:pt idx="575">
                    <c:v>Jul</c:v>
                  </c:pt>
                  <c:pt idx="576">
                    <c:v>Jul</c:v>
                  </c:pt>
                  <c:pt idx="577">
                    <c:v>Jul</c:v>
                  </c:pt>
                  <c:pt idx="578">
                    <c:v>Aug</c:v>
                  </c:pt>
                  <c:pt idx="579">
                    <c:v>Aug</c:v>
                  </c:pt>
                  <c:pt idx="580">
                    <c:v>Aug</c:v>
                  </c:pt>
                  <c:pt idx="581">
                    <c:v>Aug</c:v>
                  </c:pt>
                  <c:pt idx="582">
                    <c:v>Aug</c:v>
                  </c:pt>
                  <c:pt idx="583">
                    <c:v>Aug</c:v>
                  </c:pt>
                  <c:pt idx="584">
                    <c:v>Aug</c:v>
                  </c:pt>
                  <c:pt idx="585">
                    <c:v>Aug</c:v>
                  </c:pt>
                  <c:pt idx="586">
                    <c:v>Aug</c:v>
                  </c:pt>
                  <c:pt idx="587">
                    <c:v>Aug</c:v>
                  </c:pt>
                  <c:pt idx="588">
                    <c:v>Aug</c:v>
                  </c:pt>
                  <c:pt idx="589">
                    <c:v>Aug</c:v>
                  </c:pt>
                  <c:pt idx="590">
                    <c:v>Aug</c:v>
                  </c:pt>
                  <c:pt idx="591">
                    <c:v>Aug</c:v>
                  </c:pt>
                  <c:pt idx="592">
                    <c:v>Aug</c:v>
                  </c:pt>
                  <c:pt idx="593">
                    <c:v>Aug</c:v>
                  </c:pt>
                  <c:pt idx="594">
                    <c:v>Aug</c:v>
                  </c:pt>
                  <c:pt idx="595">
                    <c:v>Aug</c:v>
                  </c:pt>
                  <c:pt idx="596">
                    <c:v>Aug</c:v>
                  </c:pt>
                  <c:pt idx="597">
                    <c:v>Aug</c:v>
                  </c:pt>
                  <c:pt idx="598">
                    <c:v>Aug</c:v>
                  </c:pt>
                  <c:pt idx="599">
                    <c:v>Aug</c:v>
                  </c:pt>
                  <c:pt idx="600">
                    <c:v>Aug</c:v>
                  </c:pt>
                  <c:pt idx="601">
                    <c:v>Aug</c:v>
                  </c:pt>
                  <c:pt idx="602">
                    <c:v>Aug</c:v>
                  </c:pt>
                  <c:pt idx="603">
                    <c:v>Aug</c:v>
                  </c:pt>
                  <c:pt idx="604">
                    <c:v>Aug</c:v>
                  </c:pt>
                  <c:pt idx="605">
                    <c:v>Aug</c:v>
                  </c:pt>
                  <c:pt idx="606">
                    <c:v>Aug</c:v>
                  </c:pt>
                  <c:pt idx="607">
                    <c:v>Aug</c:v>
                  </c:pt>
                  <c:pt idx="608">
                    <c:v>Aug</c:v>
                  </c:pt>
                  <c:pt idx="609">
                    <c:v>Sep</c:v>
                  </c:pt>
                  <c:pt idx="610">
                    <c:v>Sep</c:v>
                  </c:pt>
                  <c:pt idx="611">
                    <c:v>Sep</c:v>
                  </c:pt>
                  <c:pt idx="612">
                    <c:v>Sep</c:v>
                  </c:pt>
                  <c:pt idx="613">
                    <c:v>Sep</c:v>
                  </c:pt>
                  <c:pt idx="614">
                    <c:v>Sep</c:v>
                  </c:pt>
                  <c:pt idx="615">
                    <c:v>Sep</c:v>
                  </c:pt>
                  <c:pt idx="616">
                    <c:v>Sep</c:v>
                  </c:pt>
                  <c:pt idx="617">
                    <c:v>Sep</c:v>
                  </c:pt>
                  <c:pt idx="618">
                    <c:v>Sep</c:v>
                  </c:pt>
                  <c:pt idx="619">
                    <c:v>Sep</c:v>
                  </c:pt>
                  <c:pt idx="620">
                    <c:v>Sep</c:v>
                  </c:pt>
                  <c:pt idx="621">
                    <c:v>Sep</c:v>
                  </c:pt>
                  <c:pt idx="622">
                    <c:v>Sep</c:v>
                  </c:pt>
                  <c:pt idx="623">
                    <c:v>Sep</c:v>
                  </c:pt>
                  <c:pt idx="624">
                    <c:v>Sep</c:v>
                  </c:pt>
                  <c:pt idx="625">
                    <c:v>Sep</c:v>
                  </c:pt>
                  <c:pt idx="626">
                    <c:v>Sep</c:v>
                  </c:pt>
                  <c:pt idx="627">
                    <c:v>Sep</c:v>
                  </c:pt>
                  <c:pt idx="628">
                    <c:v>Sep</c:v>
                  </c:pt>
                  <c:pt idx="629">
                    <c:v>Sep</c:v>
                  </c:pt>
                  <c:pt idx="630">
                    <c:v>Sep</c:v>
                  </c:pt>
                  <c:pt idx="631">
                    <c:v>Sep</c:v>
                  </c:pt>
                  <c:pt idx="632">
                    <c:v>Sep</c:v>
                  </c:pt>
                  <c:pt idx="633">
                    <c:v>Sep</c:v>
                  </c:pt>
                  <c:pt idx="634">
                    <c:v>Sep</c:v>
                  </c:pt>
                  <c:pt idx="635">
                    <c:v>Sep</c:v>
                  </c:pt>
                  <c:pt idx="636">
                    <c:v>Sep</c:v>
                  </c:pt>
                  <c:pt idx="637">
                    <c:v>Sep</c:v>
                  </c:pt>
                  <c:pt idx="638">
                    <c:v>Sep</c:v>
                  </c:pt>
                  <c:pt idx="639">
                    <c:v>Oct</c:v>
                  </c:pt>
                  <c:pt idx="640">
                    <c:v>Oct</c:v>
                  </c:pt>
                  <c:pt idx="641">
                    <c:v>Oct</c:v>
                  </c:pt>
                  <c:pt idx="642">
                    <c:v>Oct</c:v>
                  </c:pt>
                  <c:pt idx="643">
                    <c:v>Oct</c:v>
                  </c:pt>
                  <c:pt idx="644">
                    <c:v>Oct</c:v>
                  </c:pt>
                  <c:pt idx="645">
                    <c:v>Oct</c:v>
                  </c:pt>
                  <c:pt idx="646">
                    <c:v>Oct</c:v>
                  </c:pt>
                  <c:pt idx="647">
                    <c:v>Oct</c:v>
                  </c:pt>
                  <c:pt idx="648">
                    <c:v>Oct</c:v>
                  </c:pt>
                  <c:pt idx="649">
                    <c:v>Oct</c:v>
                  </c:pt>
                  <c:pt idx="650">
                    <c:v>Oct</c:v>
                  </c:pt>
                  <c:pt idx="651">
                    <c:v>Oct</c:v>
                  </c:pt>
                  <c:pt idx="652">
                    <c:v>Oct</c:v>
                  </c:pt>
                  <c:pt idx="653">
                    <c:v>Oct</c:v>
                  </c:pt>
                  <c:pt idx="654">
                    <c:v>Oct</c:v>
                  </c:pt>
                  <c:pt idx="655">
                    <c:v>Oct</c:v>
                  </c:pt>
                  <c:pt idx="656">
                    <c:v>Oct</c:v>
                  </c:pt>
                  <c:pt idx="657">
                    <c:v>Oct</c:v>
                  </c:pt>
                  <c:pt idx="658">
                    <c:v>Oct</c:v>
                  </c:pt>
                  <c:pt idx="659">
                    <c:v>Oct</c:v>
                  </c:pt>
                  <c:pt idx="660">
                    <c:v>Oct</c:v>
                  </c:pt>
                  <c:pt idx="661">
                    <c:v>Oct</c:v>
                  </c:pt>
                  <c:pt idx="662">
                    <c:v>Oct</c:v>
                  </c:pt>
                  <c:pt idx="663">
                    <c:v>Oct</c:v>
                  </c:pt>
                  <c:pt idx="664">
                    <c:v>Oct</c:v>
                  </c:pt>
                  <c:pt idx="665">
                    <c:v>Oct</c:v>
                  </c:pt>
                  <c:pt idx="666">
                    <c:v>Oct</c:v>
                  </c:pt>
                  <c:pt idx="667">
                    <c:v>Oct</c:v>
                  </c:pt>
                  <c:pt idx="668">
                    <c:v>Oct</c:v>
                  </c:pt>
                  <c:pt idx="669">
                    <c:v>Oct</c:v>
                  </c:pt>
                  <c:pt idx="670">
                    <c:v>Nov</c:v>
                  </c:pt>
                  <c:pt idx="671">
                    <c:v>Nov</c:v>
                  </c:pt>
                  <c:pt idx="672">
                    <c:v>Nov</c:v>
                  </c:pt>
                  <c:pt idx="673">
                    <c:v>Nov</c:v>
                  </c:pt>
                  <c:pt idx="674">
                    <c:v>Nov</c:v>
                  </c:pt>
                  <c:pt idx="675">
                    <c:v>Nov</c:v>
                  </c:pt>
                  <c:pt idx="676">
                    <c:v>Nov</c:v>
                  </c:pt>
                  <c:pt idx="677">
                    <c:v>Nov</c:v>
                  </c:pt>
                  <c:pt idx="678">
                    <c:v>Nov</c:v>
                  </c:pt>
                  <c:pt idx="679">
                    <c:v>Nov</c:v>
                  </c:pt>
                  <c:pt idx="680">
                    <c:v>Nov</c:v>
                  </c:pt>
                  <c:pt idx="681">
                    <c:v>Nov</c:v>
                  </c:pt>
                  <c:pt idx="682">
                    <c:v>Nov</c:v>
                  </c:pt>
                  <c:pt idx="683">
                    <c:v>Nov</c:v>
                  </c:pt>
                  <c:pt idx="684">
                    <c:v>Nov</c:v>
                  </c:pt>
                  <c:pt idx="685">
                    <c:v>Nov</c:v>
                  </c:pt>
                  <c:pt idx="686">
                    <c:v>Nov</c:v>
                  </c:pt>
                  <c:pt idx="687">
                    <c:v>Nov</c:v>
                  </c:pt>
                  <c:pt idx="688">
                    <c:v>Nov</c:v>
                  </c:pt>
                  <c:pt idx="689">
                    <c:v>Nov</c:v>
                  </c:pt>
                  <c:pt idx="690">
                    <c:v>Nov</c:v>
                  </c:pt>
                  <c:pt idx="691">
                    <c:v>Nov</c:v>
                  </c:pt>
                  <c:pt idx="692">
                    <c:v>Nov</c:v>
                  </c:pt>
                  <c:pt idx="693">
                    <c:v>Nov</c:v>
                  </c:pt>
                  <c:pt idx="694">
                    <c:v>Nov</c:v>
                  </c:pt>
                  <c:pt idx="695">
                    <c:v>Nov</c:v>
                  </c:pt>
                  <c:pt idx="696">
                    <c:v>Nov</c:v>
                  </c:pt>
                  <c:pt idx="697">
                    <c:v>Nov</c:v>
                  </c:pt>
                  <c:pt idx="698">
                    <c:v>Nov</c:v>
                  </c:pt>
                  <c:pt idx="699">
                    <c:v>Nov</c:v>
                  </c:pt>
                  <c:pt idx="700">
                    <c:v>Dec</c:v>
                  </c:pt>
                  <c:pt idx="701">
                    <c:v>Dec</c:v>
                  </c:pt>
                  <c:pt idx="702">
                    <c:v>Dec</c:v>
                  </c:pt>
                  <c:pt idx="703">
                    <c:v>Dec</c:v>
                  </c:pt>
                  <c:pt idx="704">
                    <c:v>Dec</c:v>
                  </c:pt>
                  <c:pt idx="705">
                    <c:v>Dec</c:v>
                  </c:pt>
                  <c:pt idx="706">
                    <c:v>Dec</c:v>
                  </c:pt>
                  <c:pt idx="707">
                    <c:v>Dec</c:v>
                  </c:pt>
                  <c:pt idx="708">
                    <c:v>Dec</c:v>
                  </c:pt>
                  <c:pt idx="709">
                    <c:v>Dec</c:v>
                  </c:pt>
                  <c:pt idx="710">
                    <c:v>Dec</c:v>
                  </c:pt>
                  <c:pt idx="711">
                    <c:v>Dec</c:v>
                  </c:pt>
                  <c:pt idx="712">
                    <c:v>Dec</c:v>
                  </c:pt>
                  <c:pt idx="713">
                    <c:v>Dec</c:v>
                  </c:pt>
                  <c:pt idx="714">
                    <c:v>Dec</c:v>
                  </c:pt>
                  <c:pt idx="715">
                    <c:v>Dec</c:v>
                  </c:pt>
                  <c:pt idx="716">
                    <c:v>Dec</c:v>
                  </c:pt>
                  <c:pt idx="717">
                    <c:v>Dec</c:v>
                  </c:pt>
                  <c:pt idx="718">
                    <c:v>Dec</c:v>
                  </c:pt>
                  <c:pt idx="719">
                    <c:v>Dec</c:v>
                  </c:pt>
                  <c:pt idx="720">
                    <c:v>Dec</c:v>
                  </c:pt>
                  <c:pt idx="721">
                    <c:v>Dec</c:v>
                  </c:pt>
                  <c:pt idx="722">
                    <c:v>Dec</c:v>
                  </c:pt>
                  <c:pt idx="723">
                    <c:v>Dec</c:v>
                  </c:pt>
                  <c:pt idx="724">
                    <c:v>Dec</c:v>
                  </c:pt>
                  <c:pt idx="725">
                    <c:v>Dec</c:v>
                  </c:pt>
                  <c:pt idx="726">
                    <c:v>Dec</c:v>
                  </c:pt>
                  <c:pt idx="727">
                    <c:v>Dec</c:v>
                  </c:pt>
                  <c:pt idx="728">
                    <c:v>Dec</c:v>
                  </c:pt>
                  <c:pt idx="729">
                    <c:v>Dec</c:v>
                  </c:pt>
                  <c:pt idx="730">
                    <c:v>Dec</c:v>
                  </c:pt>
                  <c:pt idx="731">
                    <c:v>Jan</c:v>
                  </c:pt>
                  <c:pt idx="732">
                    <c:v>Jan</c:v>
                  </c:pt>
                  <c:pt idx="733">
                    <c:v>Jan</c:v>
                  </c:pt>
                  <c:pt idx="734">
                    <c:v>Jan</c:v>
                  </c:pt>
                  <c:pt idx="735">
                    <c:v>Jan</c:v>
                  </c:pt>
                  <c:pt idx="736">
                    <c:v>Jan</c:v>
                  </c:pt>
                  <c:pt idx="737">
                    <c:v>Jan</c:v>
                  </c:pt>
                  <c:pt idx="738">
                    <c:v>Jan</c:v>
                  </c:pt>
                  <c:pt idx="739">
                    <c:v>Jan</c:v>
                  </c:pt>
                  <c:pt idx="740">
                    <c:v>Jan</c:v>
                  </c:pt>
                  <c:pt idx="741">
                    <c:v>Jan</c:v>
                  </c:pt>
                  <c:pt idx="742">
                    <c:v>Jan</c:v>
                  </c:pt>
                  <c:pt idx="743">
                    <c:v>Jan</c:v>
                  </c:pt>
                  <c:pt idx="744">
                    <c:v>Jan</c:v>
                  </c:pt>
                  <c:pt idx="745">
                    <c:v>Jan</c:v>
                  </c:pt>
                  <c:pt idx="746">
                    <c:v>Jan</c:v>
                  </c:pt>
                  <c:pt idx="747">
                    <c:v>Jan</c:v>
                  </c:pt>
                  <c:pt idx="748">
                    <c:v>Jan</c:v>
                  </c:pt>
                  <c:pt idx="749">
                    <c:v>Jan</c:v>
                  </c:pt>
                  <c:pt idx="750">
                    <c:v>Jan</c:v>
                  </c:pt>
                  <c:pt idx="751">
                    <c:v>Jan</c:v>
                  </c:pt>
                  <c:pt idx="752">
                    <c:v>Jan</c:v>
                  </c:pt>
                  <c:pt idx="753">
                    <c:v>Jan</c:v>
                  </c:pt>
                  <c:pt idx="754">
                    <c:v>Jan</c:v>
                  </c:pt>
                  <c:pt idx="755">
                    <c:v>Jan</c:v>
                  </c:pt>
                  <c:pt idx="756">
                    <c:v>Jan</c:v>
                  </c:pt>
                  <c:pt idx="757">
                    <c:v>Jan</c:v>
                  </c:pt>
                  <c:pt idx="758">
                    <c:v>Jan</c:v>
                  </c:pt>
                  <c:pt idx="759">
                    <c:v>Jan</c:v>
                  </c:pt>
                  <c:pt idx="760">
                    <c:v>Jan</c:v>
                  </c:pt>
                  <c:pt idx="761">
                    <c:v>Jan</c:v>
                  </c:pt>
                  <c:pt idx="762">
                    <c:v>Feb</c:v>
                  </c:pt>
                  <c:pt idx="763">
                    <c:v>Feb</c:v>
                  </c:pt>
                  <c:pt idx="764">
                    <c:v>Feb</c:v>
                  </c:pt>
                  <c:pt idx="765">
                    <c:v>Feb</c:v>
                  </c:pt>
                  <c:pt idx="766">
                    <c:v>Feb</c:v>
                  </c:pt>
                  <c:pt idx="767">
                    <c:v>Feb</c:v>
                  </c:pt>
                  <c:pt idx="768">
                    <c:v>Feb</c:v>
                  </c:pt>
                  <c:pt idx="769">
                    <c:v>Feb</c:v>
                  </c:pt>
                  <c:pt idx="770">
                    <c:v>Feb</c:v>
                  </c:pt>
                  <c:pt idx="771">
                    <c:v>Feb</c:v>
                  </c:pt>
                  <c:pt idx="772">
                    <c:v>Feb</c:v>
                  </c:pt>
                  <c:pt idx="773">
                    <c:v>Feb</c:v>
                  </c:pt>
                  <c:pt idx="774">
                    <c:v>Feb</c:v>
                  </c:pt>
                  <c:pt idx="775">
                    <c:v>Feb</c:v>
                  </c:pt>
                  <c:pt idx="776">
                    <c:v>Feb</c:v>
                  </c:pt>
                  <c:pt idx="777">
                    <c:v>Feb</c:v>
                  </c:pt>
                  <c:pt idx="778">
                    <c:v>Feb</c:v>
                  </c:pt>
                  <c:pt idx="779">
                    <c:v>Feb</c:v>
                  </c:pt>
                  <c:pt idx="780">
                    <c:v>Feb</c:v>
                  </c:pt>
                  <c:pt idx="781">
                    <c:v>Feb</c:v>
                  </c:pt>
                  <c:pt idx="782">
                    <c:v>Feb</c:v>
                  </c:pt>
                  <c:pt idx="783">
                    <c:v>Feb</c:v>
                  </c:pt>
                  <c:pt idx="784">
                    <c:v>Feb</c:v>
                  </c:pt>
                  <c:pt idx="785">
                    <c:v>Feb</c:v>
                  </c:pt>
                  <c:pt idx="786">
                    <c:v>Feb</c:v>
                  </c:pt>
                  <c:pt idx="787">
                    <c:v>Feb</c:v>
                  </c:pt>
                  <c:pt idx="788">
                    <c:v>Feb</c:v>
                  </c:pt>
                  <c:pt idx="789">
                    <c:v>Feb</c:v>
                  </c:pt>
                  <c:pt idx="790">
                    <c:v>Mar</c:v>
                  </c:pt>
                  <c:pt idx="791">
                    <c:v>Mar</c:v>
                  </c:pt>
                  <c:pt idx="792">
                    <c:v>Mar</c:v>
                  </c:pt>
                  <c:pt idx="793">
                    <c:v>Mar</c:v>
                  </c:pt>
                  <c:pt idx="794">
                    <c:v>Mar</c:v>
                  </c:pt>
                  <c:pt idx="795">
                    <c:v>Mar</c:v>
                  </c:pt>
                  <c:pt idx="796">
                    <c:v>Mar</c:v>
                  </c:pt>
                  <c:pt idx="797">
                    <c:v>Mar</c:v>
                  </c:pt>
                  <c:pt idx="798">
                    <c:v>Mar</c:v>
                  </c:pt>
                  <c:pt idx="799">
                    <c:v>Mar</c:v>
                  </c:pt>
                  <c:pt idx="800">
                    <c:v>Mar</c:v>
                  </c:pt>
                  <c:pt idx="801">
                    <c:v>Mar</c:v>
                  </c:pt>
                  <c:pt idx="802">
                    <c:v>Mar</c:v>
                  </c:pt>
                  <c:pt idx="803">
                    <c:v>Mar</c:v>
                  </c:pt>
                  <c:pt idx="804">
                    <c:v>Mar</c:v>
                  </c:pt>
                  <c:pt idx="805">
                    <c:v>Mar</c:v>
                  </c:pt>
                  <c:pt idx="806">
                    <c:v>Mar</c:v>
                  </c:pt>
                  <c:pt idx="807">
                    <c:v>Mar</c:v>
                  </c:pt>
                  <c:pt idx="808">
                    <c:v>Mar</c:v>
                  </c:pt>
                  <c:pt idx="809">
                    <c:v>Mar</c:v>
                  </c:pt>
                  <c:pt idx="810">
                    <c:v>Mar</c:v>
                  </c:pt>
                  <c:pt idx="811">
                    <c:v>Mar</c:v>
                  </c:pt>
                  <c:pt idx="812">
                    <c:v>Mar</c:v>
                  </c:pt>
                  <c:pt idx="813">
                    <c:v>Mar</c:v>
                  </c:pt>
                  <c:pt idx="814">
                    <c:v>Mar</c:v>
                  </c:pt>
                  <c:pt idx="815">
                    <c:v>Mar</c:v>
                  </c:pt>
                  <c:pt idx="816">
                    <c:v>Mar</c:v>
                  </c:pt>
                  <c:pt idx="817">
                    <c:v>Mar</c:v>
                  </c:pt>
                  <c:pt idx="818">
                    <c:v>Mar</c:v>
                  </c:pt>
                  <c:pt idx="819">
                    <c:v>Mar</c:v>
                  </c:pt>
                  <c:pt idx="820">
                    <c:v>Mar</c:v>
                  </c:pt>
                  <c:pt idx="821">
                    <c:v>Apr</c:v>
                  </c:pt>
                  <c:pt idx="822">
                    <c:v>Apr</c:v>
                  </c:pt>
                  <c:pt idx="823">
                    <c:v>Apr</c:v>
                  </c:pt>
                  <c:pt idx="824">
                    <c:v>Apr</c:v>
                  </c:pt>
                  <c:pt idx="825">
                    <c:v>Apr</c:v>
                  </c:pt>
                  <c:pt idx="826">
                    <c:v>Apr</c:v>
                  </c:pt>
                  <c:pt idx="827">
                    <c:v>Apr</c:v>
                  </c:pt>
                  <c:pt idx="828">
                    <c:v>Apr</c:v>
                  </c:pt>
                  <c:pt idx="829">
                    <c:v>Apr</c:v>
                  </c:pt>
                  <c:pt idx="830">
                    <c:v>Apr</c:v>
                  </c:pt>
                  <c:pt idx="831">
                    <c:v>Apr</c:v>
                  </c:pt>
                  <c:pt idx="832">
                    <c:v>Apr</c:v>
                  </c:pt>
                  <c:pt idx="833">
                    <c:v>Apr</c:v>
                  </c:pt>
                  <c:pt idx="834">
                    <c:v>Apr</c:v>
                  </c:pt>
                  <c:pt idx="835">
                    <c:v>Apr</c:v>
                  </c:pt>
                  <c:pt idx="836">
                    <c:v>Apr</c:v>
                  </c:pt>
                  <c:pt idx="837">
                    <c:v>Apr</c:v>
                  </c:pt>
                  <c:pt idx="838">
                    <c:v>Apr</c:v>
                  </c:pt>
                  <c:pt idx="839">
                    <c:v>Apr</c:v>
                  </c:pt>
                  <c:pt idx="840">
                    <c:v>Apr</c:v>
                  </c:pt>
                  <c:pt idx="841">
                    <c:v>Apr</c:v>
                  </c:pt>
                  <c:pt idx="842">
                    <c:v>Apr</c:v>
                  </c:pt>
                  <c:pt idx="843">
                    <c:v>Apr</c:v>
                  </c:pt>
                  <c:pt idx="844">
                    <c:v>Apr</c:v>
                  </c:pt>
                  <c:pt idx="845">
                    <c:v>Apr</c:v>
                  </c:pt>
                  <c:pt idx="846">
                    <c:v>Apr</c:v>
                  </c:pt>
                  <c:pt idx="847">
                    <c:v>Apr</c:v>
                  </c:pt>
                  <c:pt idx="848">
                    <c:v>Apr</c:v>
                  </c:pt>
                  <c:pt idx="849">
                    <c:v>Apr</c:v>
                  </c:pt>
                  <c:pt idx="850">
                    <c:v>Apr</c:v>
                  </c:pt>
                  <c:pt idx="851">
                    <c:v>May</c:v>
                  </c:pt>
                  <c:pt idx="852">
                    <c:v>May</c:v>
                  </c:pt>
                  <c:pt idx="853">
                    <c:v>May</c:v>
                  </c:pt>
                  <c:pt idx="854">
                    <c:v>May</c:v>
                  </c:pt>
                  <c:pt idx="855">
                    <c:v>May</c:v>
                  </c:pt>
                  <c:pt idx="856">
                    <c:v>May</c:v>
                  </c:pt>
                  <c:pt idx="857">
                    <c:v>May</c:v>
                  </c:pt>
                  <c:pt idx="858">
                    <c:v>May</c:v>
                  </c:pt>
                  <c:pt idx="859">
                    <c:v>May</c:v>
                  </c:pt>
                  <c:pt idx="860">
                    <c:v>May</c:v>
                  </c:pt>
                  <c:pt idx="861">
                    <c:v>May</c:v>
                  </c:pt>
                  <c:pt idx="862">
                    <c:v>May</c:v>
                  </c:pt>
                  <c:pt idx="863">
                    <c:v>May</c:v>
                  </c:pt>
                  <c:pt idx="864">
                    <c:v>May</c:v>
                  </c:pt>
                  <c:pt idx="865">
                    <c:v>May</c:v>
                  </c:pt>
                  <c:pt idx="866">
                    <c:v>May</c:v>
                  </c:pt>
                  <c:pt idx="867">
                    <c:v>May</c:v>
                  </c:pt>
                  <c:pt idx="868">
                    <c:v>May</c:v>
                  </c:pt>
                  <c:pt idx="869">
                    <c:v>May</c:v>
                  </c:pt>
                  <c:pt idx="870">
                    <c:v>May</c:v>
                  </c:pt>
                  <c:pt idx="871">
                    <c:v>May</c:v>
                  </c:pt>
                  <c:pt idx="872">
                    <c:v>May</c:v>
                  </c:pt>
                  <c:pt idx="873">
                    <c:v>May</c:v>
                  </c:pt>
                  <c:pt idx="874">
                    <c:v>May</c:v>
                  </c:pt>
                  <c:pt idx="875">
                    <c:v>May</c:v>
                  </c:pt>
                  <c:pt idx="876">
                    <c:v>May</c:v>
                  </c:pt>
                  <c:pt idx="877">
                    <c:v>May</c:v>
                  </c:pt>
                  <c:pt idx="878">
                    <c:v>May</c:v>
                  </c:pt>
                  <c:pt idx="879">
                    <c:v>May</c:v>
                  </c:pt>
                  <c:pt idx="880">
                    <c:v>May</c:v>
                  </c:pt>
                  <c:pt idx="881">
                    <c:v>May</c:v>
                  </c:pt>
                  <c:pt idx="882">
                    <c:v>Jun</c:v>
                  </c:pt>
                  <c:pt idx="883">
                    <c:v>Jun</c:v>
                  </c:pt>
                  <c:pt idx="884">
                    <c:v>Jun</c:v>
                  </c:pt>
                  <c:pt idx="885">
                    <c:v>Jun</c:v>
                  </c:pt>
                  <c:pt idx="886">
                    <c:v>Jun</c:v>
                  </c:pt>
                  <c:pt idx="887">
                    <c:v>Jun</c:v>
                  </c:pt>
                  <c:pt idx="888">
                    <c:v>Jun</c:v>
                  </c:pt>
                  <c:pt idx="889">
                    <c:v>Jun</c:v>
                  </c:pt>
                  <c:pt idx="890">
                    <c:v>Jun</c:v>
                  </c:pt>
                  <c:pt idx="891">
                    <c:v>Jun</c:v>
                  </c:pt>
                  <c:pt idx="892">
                    <c:v>Jun</c:v>
                  </c:pt>
                  <c:pt idx="893">
                    <c:v>Jun</c:v>
                  </c:pt>
                  <c:pt idx="894">
                    <c:v>Jun</c:v>
                  </c:pt>
                  <c:pt idx="895">
                    <c:v>Jun</c:v>
                  </c:pt>
                  <c:pt idx="896">
                    <c:v>Jun</c:v>
                  </c:pt>
                  <c:pt idx="897">
                    <c:v>Jun</c:v>
                  </c:pt>
                  <c:pt idx="898">
                    <c:v>Jun</c:v>
                  </c:pt>
                  <c:pt idx="899">
                    <c:v>Jun</c:v>
                  </c:pt>
                  <c:pt idx="900">
                    <c:v>Jun</c:v>
                  </c:pt>
                  <c:pt idx="901">
                    <c:v>Jun</c:v>
                  </c:pt>
                  <c:pt idx="902">
                    <c:v>Jun</c:v>
                  </c:pt>
                  <c:pt idx="903">
                    <c:v>Jun</c:v>
                  </c:pt>
                  <c:pt idx="904">
                    <c:v>Jun</c:v>
                  </c:pt>
                  <c:pt idx="905">
                    <c:v>Jun</c:v>
                  </c:pt>
                  <c:pt idx="906">
                    <c:v>Jun</c:v>
                  </c:pt>
                  <c:pt idx="907">
                    <c:v>Jun</c:v>
                  </c:pt>
                  <c:pt idx="908">
                    <c:v>Jun</c:v>
                  </c:pt>
                  <c:pt idx="909">
                    <c:v>Jun</c:v>
                  </c:pt>
                  <c:pt idx="910">
                    <c:v>Jun</c:v>
                  </c:pt>
                  <c:pt idx="911">
                    <c:v>Jun</c:v>
                  </c:pt>
                  <c:pt idx="912">
                    <c:v>Jul</c:v>
                  </c:pt>
                  <c:pt idx="913">
                    <c:v>Jul</c:v>
                  </c:pt>
                  <c:pt idx="914">
                    <c:v>Jul</c:v>
                  </c:pt>
                  <c:pt idx="915">
                    <c:v>Jul</c:v>
                  </c:pt>
                  <c:pt idx="916">
                    <c:v>Jul</c:v>
                  </c:pt>
                  <c:pt idx="917">
                    <c:v>Jul</c:v>
                  </c:pt>
                  <c:pt idx="918">
                    <c:v>Jul</c:v>
                  </c:pt>
                  <c:pt idx="919">
                    <c:v>Jul</c:v>
                  </c:pt>
                  <c:pt idx="920">
                    <c:v>Jul</c:v>
                  </c:pt>
                  <c:pt idx="921">
                    <c:v>Jul</c:v>
                  </c:pt>
                  <c:pt idx="922">
                    <c:v>Jul</c:v>
                  </c:pt>
                  <c:pt idx="923">
                    <c:v>Jul</c:v>
                  </c:pt>
                  <c:pt idx="924">
                    <c:v>Jul</c:v>
                  </c:pt>
                  <c:pt idx="925">
                    <c:v>Jul</c:v>
                  </c:pt>
                  <c:pt idx="926">
                    <c:v>Jul</c:v>
                  </c:pt>
                  <c:pt idx="927">
                    <c:v>Jul</c:v>
                  </c:pt>
                  <c:pt idx="928">
                    <c:v>Jul</c:v>
                  </c:pt>
                  <c:pt idx="929">
                    <c:v>Jul</c:v>
                  </c:pt>
                  <c:pt idx="930">
                    <c:v>Jul</c:v>
                  </c:pt>
                  <c:pt idx="931">
                    <c:v>Jul</c:v>
                  </c:pt>
                  <c:pt idx="932">
                    <c:v>Jul</c:v>
                  </c:pt>
                  <c:pt idx="933">
                    <c:v>Jul</c:v>
                  </c:pt>
                  <c:pt idx="934">
                    <c:v>Jul</c:v>
                  </c:pt>
                  <c:pt idx="935">
                    <c:v>Jul</c:v>
                  </c:pt>
                  <c:pt idx="936">
                    <c:v>Jul</c:v>
                  </c:pt>
                  <c:pt idx="937">
                    <c:v>Jul</c:v>
                  </c:pt>
                  <c:pt idx="938">
                    <c:v>Jul</c:v>
                  </c:pt>
                  <c:pt idx="939">
                    <c:v>Jul</c:v>
                  </c:pt>
                  <c:pt idx="940">
                    <c:v>Jul</c:v>
                  </c:pt>
                  <c:pt idx="941">
                    <c:v>Jul</c:v>
                  </c:pt>
                  <c:pt idx="942">
                    <c:v>Jul</c:v>
                  </c:pt>
                  <c:pt idx="943">
                    <c:v>Aug</c:v>
                  </c:pt>
                  <c:pt idx="944">
                    <c:v>Aug</c:v>
                  </c:pt>
                  <c:pt idx="945">
                    <c:v>Aug</c:v>
                  </c:pt>
                  <c:pt idx="946">
                    <c:v>Aug</c:v>
                  </c:pt>
                  <c:pt idx="947">
                    <c:v>Aug</c:v>
                  </c:pt>
                  <c:pt idx="948">
                    <c:v>Aug</c:v>
                  </c:pt>
                  <c:pt idx="949">
                    <c:v>Aug</c:v>
                  </c:pt>
                  <c:pt idx="950">
                    <c:v>Aug</c:v>
                  </c:pt>
                  <c:pt idx="951">
                    <c:v>Aug</c:v>
                  </c:pt>
                  <c:pt idx="952">
                    <c:v>Aug</c:v>
                  </c:pt>
                  <c:pt idx="953">
                    <c:v>Aug</c:v>
                  </c:pt>
                  <c:pt idx="954">
                    <c:v>Aug</c:v>
                  </c:pt>
                  <c:pt idx="955">
                    <c:v>Aug</c:v>
                  </c:pt>
                  <c:pt idx="956">
                    <c:v>Aug</c:v>
                  </c:pt>
                  <c:pt idx="957">
                    <c:v>Aug</c:v>
                  </c:pt>
                  <c:pt idx="958">
                    <c:v>Aug</c:v>
                  </c:pt>
                  <c:pt idx="959">
                    <c:v>Aug</c:v>
                  </c:pt>
                  <c:pt idx="960">
                    <c:v>Aug</c:v>
                  </c:pt>
                  <c:pt idx="961">
                    <c:v>Aug</c:v>
                  </c:pt>
                  <c:pt idx="962">
                    <c:v>Aug</c:v>
                  </c:pt>
                  <c:pt idx="963">
                    <c:v>Aug</c:v>
                  </c:pt>
                  <c:pt idx="964">
                    <c:v>Aug</c:v>
                  </c:pt>
                  <c:pt idx="965">
                    <c:v>Aug</c:v>
                  </c:pt>
                  <c:pt idx="966">
                    <c:v>Aug</c:v>
                  </c:pt>
                  <c:pt idx="967">
                    <c:v>Aug</c:v>
                  </c:pt>
                  <c:pt idx="968">
                    <c:v>Aug</c:v>
                  </c:pt>
                  <c:pt idx="969">
                    <c:v>Aug</c:v>
                  </c:pt>
                  <c:pt idx="970">
                    <c:v>Aug</c:v>
                  </c:pt>
                  <c:pt idx="971">
                    <c:v>Aug</c:v>
                  </c:pt>
                  <c:pt idx="972">
                    <c:v>Aug</c:v>
                  </c:pt>
                  <c:pt idx="973">
                    <c:v>Aug</c:v>
                  </c:pt>
                  <c:pt idx="974">
                    <c:v>Sep</c:v>
                  </c:pt>
                  <c:pt idx="975">
                    <c:v>Sep</c:v>
                  </c:pt>
                  <c:pt idx="976">
                    <c:v>Sep</c:v>
                  </c:pt>
                  <c:pt idx="977">
                    <c:v>Sep</c:v>
                  </c:pt>
                  <c:pt idx="978">
                    <c:v>Sep</c:v>
                  </c:pt>
                  <c:pt idx="979">
                    <c:v>Sep</c:v>
                  </c:pt>
                  <c:pt idx="980">
                    <c:v>Sep</c:v>
                  </c:pt>
                  <c:pt idx="981">
                    <c:v>Sep</c:v>
                  </c:pt>
                  <c:pt idx="982">
                    <c:v>Sep</c:v>
                  </c:pt>
                  <c:pt idx="983">
                    <c:v>Sep</c:v>
                  </c:pt>
                  <c:pt idx="984">
                    <c:v>Sep</c:v>
                  </c:pt>
                  <c:pt idx="985">
                    <c:v>Sep</c:v>
                  </c:pt>
                  <c:pt idx="986">
                    <c:v>Sep</c:v>
                  </c:pt>
                  <c:pt idx="987">
                    <c:v>Sep</c:v>
                  </c:pt>
                  <c:pt idx="988">
                    <c:v>Sep</c:v>
                  </c:pt>
                  <c:pt idx="989">
                    <c:v>Sep</c:v>
                  </c:pt>
                  <c:pt idx="990">
                    <c:v>Sep</c:v>
                  </c:pt>
                  <c:pt idx="991">
                    <c:v>Sep</c:v>
                  </c:pt>
                  <c:pt idx="992">
                    <c:v>Sep</c:v>
                  </c:pt>
                  <c:pt idx="993">
                    <c:v>Sep</c:v>
                  </c:pt>
                  <c:pt idx="994">
                    <c:v>Sep</c:v>
                  </c:pt>
                  <c:pt idx="995">
                    <c:v>Sep</c:v>
                  </c:pt>
                  <c:pt idx="996">
                    <c:v>Sep</c:v>
                  </c:pt>
                  <c:pt idx="997">
                    <c:v>Sep</c:v>
                  </c:pt>
                  <c:pt idx="998">
                    <c:v>Sep</c:v>
                  </c:pt>
                  <c:pt idx="999">
                    <c:v>Sep</c:v>
                  </c:pt>
                  <c:pt idx="1000">
                    <c:v>Sep</c:v>
                  </c:pt>
                  <c:pt idx="1001">
                    <c:v>Sep</c:v>
                  </c:pt>
                  <c:pt idx="1002">
                    <c:v>Sep</c:v>
                  </c:pt>
                  <c:pt idx="1003">
                    <c:v>Sep</c:v>
                  </c:pt>
                  <c:pt idx="1004">
                    <c:v>Oct</c:v>
                  </c:pt>
                  <c:pt idx="1005">
                    <c:v>Oct</c:v>
                  </c:pt>
                  <c:pt idx="1006">
                    <c:v>Oct</c:v>
                  </c:pt>
                  <c:pt idx="1007">
                    <c:v>Oct</c:v>
                  </c:pt>
                  <c:pt idx="1008">
                    <c:v>Oct</c:v>
                  </c:pt>
                  <c:pt idx="1009">
                    <c:v>Oct</c:v>
                  </c:pt>
                  <c:pt idx="1010">
                    <c:v>Oct</c:v>
                  </c:pt>
                  <c:pt idx="1011">
                    <c:v>Oct</c:v>
                  </c:pt>
                  <c:pt idx="1012">
                    <c:v>Oct</c:v>
                  </c:pt>
                  <c:pt idx="1013">
                    <c:v>Oct</c:v>
                  </c:pt>
                  <c:pt idx="1014">
                    <c:v>Oct</c:v>
                  </c:pt>
                  <c:pt idx="1015">
                    <c:v>Oct</c:v>
                  </c:pt>
                  <c:pt idx="1016">
                    <c:v>Oct</c:v>
                  </c:pt>
                  <c:pt idx="1017">
                    <c:v>Oct</c:v>
                  </c:pt>
                  <c:pt idx="1018">
                    <c:v>Oct</c:v>
                  </c:pt>
                  <c:pt idx="1019">
                    <c:v>Oct</c:v>
                  </c:pt>
                  <c:pt idx="1020">
                    <c:v>Oct</c:v>
                  </c:pt>
                  <c:pt idx="1021">
                    <c:v>Oct</c:v>
                  </c:pt>
                  <c:pt idx="1022">
                    <c:v>Oct</c:v>
                  </c:pt>
                  <c:pt idx="1023">
                    <c:v>Oct</c:v>
                  </c:pt>
                  <c:pt idx="1024">
                    <c:v>Oct</c:v>
                  </c:pt>
                  <c:pt idx="1025">
                    <c:v>Oct</c:v>
                  </c:pt>
                  <c:pt idx="1026">
                    <c:v>Oct</c:v>
                  </c:pt>
                  <c:pt idx="1027">
                    <c:v>Oct</c:v>
                  </c:pt>
                  <c:pt idx="1028">
                    <c:v>Oct</c:v>
                  </c:pt>
                  <c:pt idx="1029">
                    <c:v>Oct</c:v>
                  </c:pt>
                  <c:pt idx="1030">
                    <c:v>Oct</c:v>
                  </c:pt>
                  <c:pt idx="1031">
                    <c:v>Oct</c:v>
                  </c:pt>
                  <c:pt idx="1032">
                    <c:v>Oct</c:v>
                  </c:pt>
                  <c:pt idx="1033">
                    <c:v>Oct</c:v>
                  </c:pt>
                  <c:pt idx="1034">
                    <c:v>Oct</c:v>
                  </c:pt>
                  <c:pt idx="1035">
                    <c:v>Nov</c:v>
                  </c:pt>
                  <c:pt idx="1036">
                    <c:v>Nov</c:v>
                  </c:pt>
                  <c:pt idx="1037">
                    <c:v>Nov</c:v>
                  </c:pt>
                  <c:pt idx="1038">
                    <c:v>Nov</c:v>
                  </c:pt>
                  <c:pt idx="1039">
                    <c:v>Nov</c:v>
                  </c:pt>
                  <c:pt idx="1040">
                    <c:v>Nov</c:v>
                  </c:pt>
                  <c:pt idx="1041">
                    <c:v>Nov</c:v>
                  </c:pt>
                  <c:pt idx="1042">
                    <c:v>Nov</c:v>
                  </c:pt>
                  <c:pt idx="1043">
                    <c:v>Nov</c:v>
                  </c:pt>
                  <c:pt idx="1044">
                    <c:v>Nov</c:v>
                  </c:pt>
                  <c:pt idx="1045">
                    <c:v>Nov</c:v>
                  </c:pt>
                  <c:pt idx="1046">
                    <c:v>Nov</c:v>
                  </c:pt>
                  <c:pt idx="1047">
                    <c:v>Nov</c:v>
                  </c:pt>
                  <c:pt idx="1048">
                    <c:v>Nov</c:v>
                  </c:pt>
                  <c:pt idx="1049">
                    <c:v>Nov</c:v>
                  </c:pt>
                  <c:pt idx="1050">
                    <c:v>Nov</c:v>
                  </c:pt>
                  <c:pt idx="1051">
                    <c:v>Nov</c:v>
                  </c:pt>
                  <c:pt idx="1052">
                    <c:v>Nov</c:v>
                  </c:pt>
                  <c:pt idx="1053">
                    <c:v>Nov</c:v>
                  </c:pt>
                  <c:pt idx="1054">
                    <c:v>Nov</c:v>
                  </c:pt>
                  <c:pt idx="1055">
                    <c:v>Nov</c:v>
                  </c:pt>
                  <c:pt idx="1056">
                    <c:v>Nov</c:v>
                  </c:pt>
                  <c:pt idx="1057">
                    <c:v>Nov</c:v>
                  </c:pt>
                  <c:pt idx="1058">
                    <c:v>Nov</c:v>
                  </c:pt>
                  <c:pt idx="1059">
                    <c:v>Nov</c:v>
                  </c:pt>
                  <c:pt idx="1060">
                    <c:v>Nov</c:v>
                  </c:pt>
                  <c:pt idx="1061">
                    <c:v>Nov</c:v>
                  </c:pt>
                  <c:pt idx="1062">
                    <c:v>Nov</c:v>
                  </c:pt>
                  <c:pt idx="1063">
                    <c:v>Nov</c:v>
                  </c:pt>
                  <c:pt idx="1064">
                    <c:v>Nov</c:v>
                  </c:pt>
                  <c:pt idx="1065">
                    <c:v>Dec</c:v>
                  </c:pt>
                  <c:pt idx="1066">
                    <c:v>Dec</c:v>
                  </c:pt>
                  <c:pt idx="1067">
                    <c:v>Dec</c:v>
                  </c:pt>
                  <c:pt idx="1068">
                    <c:v>Dec</c:v>
                  </c:pt>
                  <c:pt idx="1069">
                    <c:v>Dec</c:v>
                  </c:pt>
                  <c:pt idx="1070">
                    <c:v>Dec</c:v>
                  </c:pt>
                  <c:pt idx="1071">
                    <c:v>Dec</c:v>
                  </c:pt>
                  <c:pt idx="1072">
                    <c:v>Dec</c:v>
                  </c:pt>
                  <c:pt idx="1073">
                    <c:v>Dec</c:v>
                  </c:pt>
                  <c:pt idx="1074">
                    <c:v>Dec</c:v>
                  </c:pt>
                  <c:pt idx="1075">
                    <c:v>Dec</c:v>
                  </c:pt>
                  <c:pt idx="1076">
                    <c:v>Dec</c:v>
                  </c:pt>
                  <c:pt idx="1077">
                    <c:v>Dec</c:v>
                  </c:pt>
                  <c:pt idx="1078">
                    <c:v>Dec</c:v>
                  </c:pt>
                  <c:pt idx="1079">
                    <c:v>Dec</c:v>
                  </c:pt>
                  <c:pt idx="1080">
                    <c:v>Dec</c:v>
                  </c:pt>
                  <c:pt idx="1081">
                    <c:v>Dec</c:v>
                  </c:pt>
                  <c:pt idx="1082">
                    <c:v>Dec</c:v>
                  </c:pt>
                  <c:pt idx="1083">
                    <c:v>Dec</c:v>
                  </c:pt>
                  <c:pt idx="1084">
                    <c:v>Dec</c:v>
                  </c:pt>
                  <c:pt idx="1085">
                    <c:v>Dec</c:v>
                  </c:pt>
                  <c:pt idx="1086">
                    <c:v>Dec</c:v>
                  </c:pt>
                  <c:pt idx="1087">
                    <c:v>Dec</c:v>
                  </c:pt>
                  <c:pt idx="1088">
                    <c:v>Dec</c:v>
                  </c:pt>
                  <c:pt idx="1089">
                    <c:v>Dec</c:v>
                  </c:pt>
                  <c:pt idx="1090">
                    <c:v>Dec</c:v>
                  </c:pt>
                  <c:pt idx="1091">
                    <c:v>Dec</c:v>
                  </c:pt>
                  <c:pt idx="1092">
                    <c:v>Dec</c:v>
                  </c:pt>
                  <c:pt idx="1093">
                    <c:v>Dec</c:v>
                  </c:pt>
                  <c:pt idx="1094">
                    <c:v>Dec</c:v>
                  </c:pt>
                  <c:pt idx="1095">
                    <c:v>Dec</c:v>
                  </c:pt>
                </c:lvl>
                <c:lvl>
                  <c:pt idx="0">
                    <c:v>2020</c:v>
                  </c:pt>
                  <c:pt idx="366">
                    <c:v>2021</c:v>
                  </c:pt>
                  <c:pt idx="731">
                    <c:v>2022</c:v>
                  </c:pt>
                </c:lvl>
              </c:multiLvlStrCache>
            </c:multiLvlStrRef>
          </c:cat>
          <c:val>
            <c:numRef>
              <c:f>'Figure 1.6'!$B$52:$APE$52</c:f>
              <c:numCache>
                <c:formatCode>General</c:formatCode>
                <c:ptCount val="1096"/>
                <c:pt idx="31">
                  <c:v>-2.7050002110296002E-2</c:v>
                </c:pt>
                <c:pt idx="32">
                  <c:v>-0.58716731835135605</c:v>
                </c:pt>
                <c:pt idx="33">
                  <c:v>-1.1018096525649601</c:v>
                </c:pt>
                <c:pt idx="34">
                  <c:v>-1.5267719665396999</c:v>
                </c:pt>
                <c:pt idx="35">
                  <c:v>-1.6935317571375299</c:v>
                </c:pt>
                <c:pt idx="36">
                  <c:v>-2.1486496584030501</c:v>
                </c:pt>
                <c:pt idx="37">
                  <c:v>-2.6246264817004801</c:v>
                </c:pt>
                <c:pt idx="38">
                  <c:v>-2.9549026873790498</c:v>
                </c:pt>
                <c:pt idx="39">
                  <c:v>-3.0867495214510199</c:v>
                </c:pt>
                <c:pt idx="40">
                  <c:v>-3.1859142060742802</c:v>
                </c:pt>
                <c:pt idx="41">
                  <c:v>-3.7135393642587702</c:v>
                </c:pt>
                <c:pt idx="42">
                  <c:v>-4.1562224648719601</c:v>
                </c:pt>
                <c:pt idx="43">
                  <c:v>-4.5002291575613098</c:v>
                </c:pt>
                <c:pt idx="44">
                  <c:v>-4.5778172129465604</c:v>
                </c:pt>
                <c:pt idx="45">
                  <c:v>-4.9766529593086899</c:v>
                </c:pt>
                <c:pt idx="46">
                  <c:v>-5.5995312388410996</c:v>
                </c:pt>
                <c:pt idx="47">
                  <c:v>-5.9521277970145601</c:v>
                </c:pt>
                <c:pt idx="48">
                  <c:v>-5.76858053102913</c:v>
                </c:pt>
                <c:pt idx="49">
                  <c:v>-5.8121771810209797</c:v>
                </c:pt>
                <c:pt idx="50">
                  <c:v>-5.6678995787808697</c:v>
                </c:pt>
                <c:pt idx="51">
                  <c:v>-5.6064047934311203</c:v>
                </c:pt>
                <c:pt idx="52">
                  <c:v>-5.2292475893356603</c:v>
                </c:pt>
                <c:pt idx="53">
                  <c:v>-4.6222815879026804</c:v>
                </c:pt>
                <c:pt idx="54">
                  <c:v>-4.0126299719699103</c:v>
                </c:pt>
                <c:pt idx="55">
                  <c:v>-3.5852757136606601</c:v>
                </c:pt>
                <c:pt idx="56">
                  <c:v>-3.2715094977381498</c:v>
                </c:pt>
                <c:pt idx="57">
                  <c:v>-3.1265648425312502</c:v>
                </c:pt>
                <c:pt idx="58">
                  <c:v>-3.25566359608775</c:v>
                </c:pt>
                <c:pt idx="59">
                  <c:v>-3.3787876055033399</c:v>
                </c:pt>
                <c:pt idx="60">
                  <c:v>-3.60604594592259</c:v>
                </c:pt>
                <c:pt idx="61">
                  <c:v>-4.1641988733288304</c:v>
                </c:pt>
                <c:pt idx="62">
                  <c:v>-4.59222611374439</c:v>
                </c:pt>
                <c:pt idx="63">
                  <c:v>-5.0177690461887297</c:v>
                </c:pt>
                <c:pt idx="64">
                  <c:v>-5.3354246722900998</c:v>
                </c:pt>
                <c:pt idx="65">
                  <c:v>-5.48369550321424</c:v>
                </c:pt>
                <c:pt idx="66">
                  <c:v>-5.5428554645378298</c:v>
                </c:pt>
                <c:pt idx="67">
                  <c:v>-5.58527343794613</c:v>
                </c:pt>
                <c:pt idx="68">
                  <c:v>-5.5724746854357701</c:v>
                </c:pt>
                <c:pt idx="69">
                  <c:v>-5.4633596742982702</c:v>
                </c:pt>
                <c:pt idx="70">
                  <c:v>-5.3765569545180201</c:v>
                </c:pt>
                <c:pt idx="71">
                  <c:v>-5.2678611423324897</c:v>
                </c:pt>
                <c:pt idx="72">
                  <c:v>-5.31278357704453</c:v>
                </c:pt>
                <c:pt idx="73">
                  <c:v>-5.3342462279424101</c:v>
                </c:pt>
                <c:pt idx="74">
                  <c:v>-5.5581891582239598</c:v>
                </c:pt>
                <c:pt idx="75">
                  <c:v>-5.8972803619072103</c:v>
                </c:pt>
                <c:pt idx="76">
                  <c:v>-6.5117764093894399</c:v>
                </c:pt>
                <c:pt idx="77">
                  <c:v>-6.8167906250105004</c:v>
                </c:pt>
                <c:pt idx="78">
                  <c:v>-7.3547744428842901</c:v>
                </c:pt>
                <c:pt idx="79">
                  <c:v>-8.2479985476179891</c:v>
                </c:pt>
                <c:pt idx="80">
                  <c:v>-9.4390782902831791</c:v>
                </c:pt>
                <c:pt idx="81">
                  <c:v>-10.5521784999191</c:v>
                </c:pt>
                <c:pt idx="82">
                  <c:v>-11.2661779799115</c:v>
                </c:pt>
                <c:pt idx="83">
                  <c:v>-12.082437899685999</c:v>
                </c:pt>
                <c:pt idx="84">
                  <c:v>-13.0506789449095</c:v>
                </c:pt>
                <c:pt idx="85">
                  <c:v>-13.950356008637</c:v>
                </c:pt>
                <c:pt idx="86">
                  <c:v>-14.488430778632001</c:v>
                </c:pt>
                <c:pt idx="87">
                  <c:v>-15.0130530452748</c:v>
                </c:pt>
                <c:pt idx="88">
                  <c:v>-15.598950789710299</c:v>
                </c:pt>
                <c:pt idx="89">
                  <c:v>-16.286546640197798</c:v>
                </c:pt>
                <c:pt idx="90">
                  <c:v>-16.786158376804</c:v>
                </c:pt>
                <c:pt idx="91">
                  <c:v>-17.575268735593699</c:v>
                </c:pt>
                <c:pt idx="92">
                  <c:v>-18.355712156714201</c:v>
                </c:pt>
                <c:pt idx="93">
                  <c:v>-18.898014215612498</c:v>
                </c:pt>
                <c:pt idx="94">
                  <c:v>-19.3213560120019</c:v>
                </c:pt>
                <c:pt idx="95">
                  <c:v>-19.572619504533101</c:v>
                </c:pt>
                <c:pt idx="96">
                  <c:v>-20.042186450834699</c:v>
                </c:pt>
                <c:pt idx="97">
                  <c:v>-20.511585860834298</c:v>
                </c:pt>
                <c:pt idx="98">
                  <c:v>-20.797163797804799</c:v>
                </c:pt>
                <c:pt idx="99">
                  <c:v>-21.372104598224201</c:v>
                </c:pt>
                <c:pt idx="100">
                  <c:v>-21.910295904732699</c:v>
                </c:pt>
                <c:pt idx="101">
                  <c:v>-22.3872704257275</c:v>
                </c:pt>
                <c:pt idx="102">
                  <c:v>-22.959740948617</c:v>
                </c:pt>
                <c:pt idx="103">
                  <c:v>-23.4242699076209</c:v>
                </c:pt>
                <c:pt idx="104">
                  <c:v>-23.925243632312402</c:v>
                </c:pt>
                <c:pt idx="105">
                  <c:v>-24.396263837328899</c:v>
                </c:pt>
                <c:pt idx="106">
                  <c:v>-24.651236193845602</c:v>
                </c:pt>
                <c:pt idx="107">
                  <c:v>-25.090696902524801</c:v>
                </c:pt>
                <c:pt idx="108">
                  <c:v>-25.444543648030098</c:v>
                </c:pt>
                <c:pt idx="109">
                  <c:v>-25.906240644823299</c:v>
                </c:pt>
                <c:pt idx="110">
                  <c:v>-26.426446079515401</c:v>
                </c:pt>
                <c:pt idx="111">
                  <c:v>-27.022436418361799</c:v>
                </c:pt>
                <c:pt idx="112">
                  <c:v>-27.524397024017802</c:v>
                </c:pt>
                <c:pt idx="113">
                  <c:v>-27.908671762085401</c:v>
                </c:pt>
                <c:pt idx="114">
                  <c:v>-28.379951562105799</c:v>
                </c:pt>
                <c:pt idx="115">
                  <c:v>-28.944394023950299</c:v>
                </c:pt>
                <c:pt idx="116">
                  <c:v>-29.731330958094699</c:v>
                </c:pt>
                <c:pt idx="117">
                  <c:v>-30.354803562245799</c:v>
                </c:pt>
                <c:pt idx="118">
                  <c:v>-30.697699224161301</c:v>
                </c:pt>
                <c:pt idx="119">
                  <c:v>-31.062045031556899</c:v>
                </c:pt>
                <c:pt idx="120">
                  <c:v>-31.384585946214699</c:v>
                </c:pt>
                <c:pt idx="121">
                  <c:v>-31.625380273432</c:v>
                </c:pt>
                <c:pt idx="122">
                  <c:v>-31.721560430599101</c:v>
                </c:pt>
                <c:pt idx="123">
                  <c:v>-31.569275107277701</c:v>
                </c:pt>
                <c:pt idx="124">
                  <c:v>-31.5200329032144</c:v>
                </c:pt>
                <c:pt idx="125">
                  <c:v>-31.7987539906952</c:v>
                </c:pt>
                <c:pt idx="126">
                  <c:v>-31.901178715243802</c:v>
                </c:pt>
                <c:pt idx="127">
                  <c:v>-32.0763108662725</c:v>
                </c:pt>
                <c:pt idx="128">
                  <c:v>-32.100462007004701</c:v>
                </c:pt>
                <c:pt idx="129">
                  <c:v>-32.122239528610002</c:v>
                </c:pt>
                <c:pt idx="130">
                  <c:v>-32.051543116611697</c:v>
                </c:pt>
                <c:pt idx="131">
                  <c:v>-32.002426951159997</c:v>
                </c:pt>
                <c:pt idx="132">
                  <c:v>-31.7868936219263</c:v>
                </c:pt>
                <c:pt idx="133">
                  <c:v>-31.996286355496299</c:v>
                </c:pt>
                <c:pt idx="134">
                  <c:v>-32.0503710393048</c:v>
                </c:pt>
                <c:pt idx="135">
                  <c:v>-32.360540867942802</c:v>
                </c:pt>
                <c:pt idx="136">
                  <c:v>-32.684565976934103</c:v>
                </c:pt>
                <c:pt idx="137">
                  <c:v>-33.211621082045902</c:v>
                </c:pt>
                <c:pt idx="138">
                  <c:v>-33.548716283258301</c:v>
                </c:pt>
                <c:pt idx="139">
                  <c:v>-33.828605682752503</c:v>
                </c:pt>
                <c:pt idx="140">
                  <c:v>-33.881531810980498</c:v>
                </c:pt>
                <c:pt idx="141">
                  <c:v>-33.780501513998097</c:v>
                </c:pt>
                <c:pt idx="142">
                  <c:v>-33.311297156991102</c:v>
                </c:pt>
                <c:pt idx="143">
                  <c:v>-33.095657827695902</c:v>
                </c:pt>
                <c:pt idx="144">
                  <c:v>-32.946889640299098</c:v>
                </c:pt>
                <c:pt idx="145">
                  <c:v>-33.080930884170101</c:v>
                </c:pt>
                <c:pt idx="146">
                  <c:v>-33.177105215112498</c:v>
                </c:pt>
                <c:pt idx="147">
                  <c:v>-32.9660542059599</c:v>
                </c:pt>
                <c:pt idx="148">
                  <c:v>-32.985012055098899</c:v>
                </c:pt>
                <c:pt idx="149">
                  <c:v>-33.086965363181697</c:v>
                </c:pt>
                <c:pt idx="150">
                  <c:v>-32.8080800760127</c:v>
                </c:pt>
                <c:pt idx="151">
                  <c:v>-32.614126025378901</c:v>
                </c:pt>
                <c:pt idx="152">
                  <c:v>-32.480738059658997</c:v>
                </c:pt>
                <c:pt idx="153">
                  <c:v>-32.383859746165797</c:v>
                </c:pt>
                <c:pt idx="154">
                  <c:v>-32.675099323817797</c:v>
                </c:pt>
                <c:pt idx="155">
                  <c:v>-33.0396925954539</c:v>
                </c:pt>
                <c:pt idx="156">
                  <c:v>-33.299175068652403</c:v>
                </c:pt>
                <c:pt idx="157">
                  <c:v>-33.807159616151097</c:v>
                </c:pt>
                <c:pt idx="158">
                  <c:v>-33.798676122566597</c:v>
                </c:pt>
                <c:pt idx="159">
                  <c:v>-33.777014290097704</c:v>
                </c:pt>
                <c:pt idx="160">
                  <c:v>-33.8307389957086</c:v>
                </c:pt>
                <c:pt idx="161">
                  <c:v>-33.952956305322303</c:v>
                </c:pt>
                <c:pt idx="162">
                  <c:v>-33.916030473190503</c:v>
                </c:pt>
                <c:pt idx="163">
                  <c:v>-34.091181877002199</c:v>
                </c:pt>
                <c:pt idx="164">
                  <c:v>-34.223492855645397</c:v>
                </c:pt>
                <c:pt idx="165">
                  <c:v>-34.568037910967199</c:v>
                </c:pt>
                <c:pt idx="166">
                  <c:v>-34.802235718772003</c:v>
                </c:pt>
                <c:pt idx="167">
                  <c:v>-34.874200547103598</c:v>
                </c:pt>
                <c:pt idx="168">
                  <c:v>-34.784380850531399</c:v>
                </c:pt>
                <c:pt idx="169">
                  <c:v>-34.690141584207097</c:v>
                </c:pt>
                <c:pt idx="170">
                  <c:v>-34.586923163538998</c:v>
                </c:pt>
                <c:pt idx="171">
                  <c:v>-34.386313664296097</c:v>
                </c:pt>
                <c:pt idx="172">
                  <c:v>-34.282094216052101</c:v>
                </c:pt>
                <c:pt idx="173">
                  <c:v>-34.156768341419998</c:v>
                </c:pt>
                <c:pt idx="174">
                  <c:v>-33.992089389683898</c:v>
                </c:pt>
                <c:pt idx="175">
                  <c:v>-33.932432191037698</c:v>
                </c:pt>
                <c:pt idx="176">
                  <c:v>-33.8802603081404</c:v>
                </c:pt>
                <c:pt idx="177">
                  <c:v>-33.835362835403402</c:v>
                </c:pt>
                <c:pt idx="178">
                  <c:v>-33.885837961107796</c:v>
                </c:pt>
                <c:pt idx="179">
                  <c:v>-33.665775297815998</c:v>
                </c:pt>
                <c:pt idx="180">
                  <c:v>-33.501827388970803</c:v>
                </c:pt>
                <c:pt idx="181">
                  <c:v>-33.644495532841603</c:v>
                </c:pt>
                <c:pt idx="182">
                  <c:v>-33.759410559005801</c:v>
                </c:pt>
                <c:pt idx="183">
                  <c:v>-33.913392158542599</c:v>
                </c:pt>
                <c:pt idx="184">
                  <c:v>-34.188602636219699</c:v>
                </c:pt>
                <c:pt idx="185">
                  <c:v>-34.383612125369702</c:v>
                </c:pt>
                <c:pt idx="186">
                  <c:v>-34.6518338896662</c:v>
                </c:pt>
                <c:pt idx="187">
                  <c:v>-34.835070746689603</c:v>
                </c:pt>
                <c:pt idx="188">
                  <c:v>-34.903364436943797</c:v>
                </c:pt>
                <c:pt idx="189">
                  <c:v>-34.9426071663244</c:v>
                </c:pt>
                <c:pt idx="190">
                  <c:v>-35.312318915217197</c:v>
                </c:pt>
                <c:pt idx="191">
                  <c:v>-35.411173037218198</c:v>
                </c:pt>
                <c:pt idx="192">
                  <c:v>-35.516313765506197</c:v>
                </c:pt>
                <c:pt idx="193">
                  <c:v>-35.4325579290661</c:v>
                </c:pt>
                <c:pt idx="194">
                  <c:v>-35.425079169047898</c:v>
                </c:pt>
                <c:pt idx="195">
                  <c:v>-35.354668720145398</c:v>
                </c:pt>
                <c:pt idx="196">
                  <c:v>-35.829675808020397</c:v>
                </c:pt>
                <c:pt idx="197">
                  <c:v>-35.599839229144003</c:v>
                </c:pt>
                <c:pt idx="198">
                  <c:v>-35.628185993161097</c:v>
                </c:pt>
                <c:pt idx="199">
                  <c:v>-35.533653098888003</c:v>
                </c:pt>
                <c:pt idx="200">
                  <c:v>-35.509929156404297</c:v>
                </c:pt>
                <c:pt idx="201">
                  <c:v>-35.4974951718672</c:v>
                </c:pt>
                <c:pt idx="202">
                  <c:v>-35.707624281422497</c:v>
                </c:pt>
                <c:pt idx="203">
                  <c:v>-35.200261133860003</c:v>
                </c:pt>
                <c:pt idx="204">
                  <c:v>-35.170603392530403</c:v>
                </c:pt>
                <c:pt idx="205">
                  <c:v>-35.033708675885798</c:v>
                </c:pt>
                <c:pt idx="206">
                  <c:v>-34.825011750374699</c:v>
                </c:pt>
                <c:pt idx="207">
                  <c:v>-34.920068238048799</c:v>
                </c:pt>
                <c:pt idx="208">
                  <c:v>-35.237613348796501</c:v>
                </c:pt>
                <c:pt idx="209">
                  <c:v>-34.949848200776103</c:v>
                </c:pt>
                <c:pt idx="210">
                  <c:v>-34.878429139229603</c:v>
                </c:pt>
                <c:pt idx="211">
                  <c:v>-34.711495843297598</c:v>
                </c:pt>
                <c:pt idx="212">
                  <c:v>-34.469717188376002</c:v>
                </c:pt>
                <c:pt idx="213">
                  <c:v>-34.526198902619299</c:v>
                </c:pt>
                <c:pt idx="214">
                  <c:v>-34.485544356757003</c:v>
                </c:pt>
                <c:pt idx="215">
                  <c:v>-34.206797277089301</c:v>
                </c:pt>
                <c:pt idx="216">
                  <c:v>-34.411101173232602</c:v>
                </c:pt>
                <c:pt idx="217">
                  <c:v>-34.6760810226614</c:v>
                </c:pt>
                <c:pt idx="218">
                  <c:v>-34.740119737987897</c:v>
                </c:pt>
                <c:pt idx="219">
                  <c:v>-34.718636785397401</c:v>
                </c:pt>
                <c:pt idx="220">
                  <c:v>-34.561635031242297</c:v>
                </c:pt>
                <c:pt idx="221">
                  <c:v>-34.428263327317701</c:v>
                </c:pt>
                <c:pt idx="222">
                  <c:v>-34.331302990842403</c:v>
                </c:pt>
                <c:pt idx="223">
                  <c:v>-33.907733444022902</c:v>
                </c:pt>
                <c:pt idx="224">
                  <c:v>-33.331812694537398</c:v>
                </c:pt>
                <c:pt idx="225">
                  <c:v>-33.026078409298101</c:v>
                </c:pt>
                <c:pt idx="226">
                  <c:v>-33.095682126375998</c:v>
                </c:pt>
                <c:pt idx="227">
                  <c:v>-33.309178780735401</c:v>
                </c:pt>
                <c:pt idx="228">
                  <c:v>-33.357990439628601</c:v>
                </c:pt>
                <c:pt idx="229">
                  <c:v>-33.366845572440901</c:v>
                </c:pt>
                <c:pt idx="230">
                  <c:v>-33.516199067000301</c:v>
                </c:pt>
                <c:pt idx="231">
                  <c:v>-33.676079778357597</c:v>
                </c:pt>
                <c:pt idx="232">
                  <c:v>-33.704343720745598</c:v>
                </c:pt>
                <c:pt idx="233">
                  <c:v>-33.5656696503845</c:v>
                </c:pt>
                <c:pt idx="234">
                  <c:v>-33.336289209699103</c:v>
                </c:pt>
                <c:pt idx="235">
                  <c:v>-32.992316126449097</c:v>
                </c:pt>
                <c:pt idx="236">
                  <c:v>-32.714736316413003</c:v>
                </c:pt>
                <c:pt idx="237">
                  <c:v>-32.3553084801949</c:v>
                </c:pt>
                <c:pt idx="238">
                  <c:v>-32.241316647516904</c:v>
                </c:pt>
                <c:pt idx="239">
                  <c:v>-32.073676758273898</c:v>
                </c:pt>
                <c:pt idx="240">
                  <c:v>-32.105057785804497</c:v>
                </c:pt>
                <c:pt idx="241">
                  <c:v>-31.8901229997538</c:v>
                </c:pt>
                <c:pt idx="242">
                  <c:v>-31.911629120729899</c:v>
                </c:pt>
                <c:pt idx="243">
                  <c:v>-31.834288324497798</c:v>
                </c:pt>
                <c:pt idx="244">
                  <c:v>-32.041162242629397</c:v>
                </c:pt>
                <c:pt idx="245">
                  <c:v>-32.008870612035203</c:v>
                </c:pt>
                <c:pt idx="246">
                  <c:v>-32.185502122765499</c:v>
                </c:pt>
                <c:pt idx="247">
                  <c:v>-32.044398874941898</c:v>
                </c:pt>
                <c:pt idx="248">
                  <c:v>-32.192875150732299</c:v>
                </c:pt>
                <c:pt idx="249">
                  <c:v>-32.188505918098201</c:v>
                </c:pt>
                <c:pt idx="250">
                  <c:v>-32.237153300135503</c:v>
                </c:pt>
                <c:pt idx="251">
                  <c:v>-32.164783604487297</c:v>
                </c:pt>
                <c:pt idx="252">
                  <c:v>-32.223533326948001</c:v>
                </c:pt>
                <c:pt idx="253">
                  <c:v>-32.1816952485011</c:v>
                </c:pt>
                <c:pt idx="254">
                  <c:v>-32.213209920746301</c:v>
                </c:pt>
                <c:pt idx="255">
                  <c:v>-32.247187348963799</c:v>
                </c:pt>
                <c:pt idx="256">
                  <c:v>-32.548808197294697</c:v>
                </c:pt>
                <c:pt idx="257">
                  <c:v>-32.821401396867799</c:v>
                </c:pt>
                <c:pt idx="258">
                  <c:v>-33.020789863204897</c:v>
                </c:pt>
                <c:pt idx="259">
                  <c:v>-32.831189427691498</c:v>
                </c:pt>
                <c:pt idx="260">
                  <c:v>-32.587403620282302</c:v>
                </c:pt>
                <c:pt idx="261">
                  <c:v>-32.473055974516903</c:v>
                </c:pt>
                <c:pt idx="262">
                  <c:v>-32.479482422798199</c:v>
                </c:pt>
                <c:pt idx="263">
                  <c:v>-32.306863256778797</c:v>
                </c:pt>
                <c:pt idx="264">
                  <c:v>-32.172917524991199</c:v>
                </c:pt>
                <c:pt idx="265">
                  <c:v>-32.187318565687399</c:v>
                </c:pt>
                <c:pt idx="266">
                  <c:v>-32.286667382768798</c:v>
                </c:pt>
                <c:pt idx="267">
                  <c:v>-32.4446796363112</c:v>
                </c:pt>
                <c:pt idx="268">
                  <c:v>-32.413253806483901</c:v>
                </c:pt>
                <c:pt idx="269">
                  <c:v>-32.285247527936399</c:v>
                </c:pt>
                <c:pt idx="270">
                  <c:v>-32.143689081624402</c:v>
                </c:pt>
                <c:pt idx="271">
                  <c:v>-32.063509216375103</c:v>
                </c:pt>
                <c:pt idx="272">
                  <c:v>-31.934342597803901</c:v>
                </c:pt>
                <c:pt idx="273">
                  <c:v>-31.959111818598402</c:v>
                </c:pt>
                <c:pt idx="274">
                  <c:v>-32.014999700279603</c:v>
                </c:pt>
                <c:pt idx="275">
                  <c:v>-32.040984381355898</c:v>
                </c:pt>
                <c:pt idx="276">
                  <c:v>-32.070387895127503</c:v>
                </c:pt>
                <c:pt idx="277">
                  <c:v>-32.118986522137298</c:v>
                </c:pt>
                <c:pt idx="278">
                  <c:v>-32.105824889546298</c:v>
                </c:pt>
                <c:pt idx="279">
                  <c:v>-32.140159111516503</c:v>
                </c:pt>
                <c:pt idx="280">
                  <c:v>-32.032972889373099</c:v>
                </c:pt>
                <c:pt idx="281">
                  <c:v>-31.802753187522399</c:v>
                </c:pt>
                <c:pt idx="282">
                  <c:v>-31.589897723799101</c:v>
                </c:pt>
                <c:pt idx="283">
                  <c:v>-31.2684168846645</c:v>
                </c:pt>
                <c:pt idx="284">
                  <c:v>-30.958555100030502</c:v>
                </c:pt>
                <c:pt idx="285">
                  <c:v>-30.537154551432302</c:v>
                </c:pt>
                <c:pt idx="286">
                  <c:v>-30.6592646763626</c:v>
                </c:pt>
                <c:pt idx="287">
                  <c:v>-30.901738335499498</c:v>
                </c:pt>
                <c:pt idx="288">
                  <c:v>-31.006171055476401</c:v>
                </c:pt>
                <c:pt idx="289">
                  <c:v>-31.190861154934701</c:v>
                </c:pt>
                <c:pt idx="290">
                  <c:v>-31.318315196379601</c:v>
                </c:pt>
                <c:pt idx="291">
                  <c:v>-31.5567206964081</c:v>
                </c:pt>
                <c:pt idx="292">
                  <c:v>-31.858272484130701</c:v>
                </c:pt>
                <c:pt idx="293">
                  <c:v>-31.549423834480798</c:v>
                </c:pt>
                <c:pt idx="294">
                  <c:v>-31.094275260489798</c:v>
                </c:pt>
                <c:pt idx="295">
                  <c:v>-30.8351348885882</c:v>
                </c:pt>
                <c:pt idx="296">
                  <c:v>-30.564288583509601</c:v>
                </c:pt>
                <c:pt idx="297">
                  <c:v>-30.453408743011501</c:v>
                </c:pt>
                <c:pt idx="298">
                  <c:v>-30.2020878601089</c:v>
                </c:pt>
                <c:pt idx="299">
                  <c:v>-30.0278533462028</c:v>
                </c:pt>
                <c:pt idx="300">
                  <c:v>-29.698395454035399</c:v>
                </c:pt>
                <c:pt idx="301">
                  <c:v>-29.561674914017601</c:v>
                </c:pt>
                <c:pt idx="302">
                  <c:v>-29.4095408275147</c:v>
                </c:pt>
                <c:pt idx="303">
                  <c:v>-29.407995216639801</c:v>
                </c:pt>
                <c:pt idx="304">
                  <c:v>-29.338232687179701</c:v>
                </c:pt>
                <c:pt idx="305">
                  <c:v>-29.4638953414916</c:v>
                </c:pt>
                <c:pt idx="306">
                  <c:v>-29.421421832144301</c:v>
                </c:pt>
                <c:pt idx="307">
                  <c:v>-29.431516261769499</c:v>
                </c:pt>
                <c:pt idx="308">
                  <c:v>-29.327980688570399</c:v>
                </c:pt>
                <c:pt idx="309">
                  <c:v>-29.255765720731699</c:v>
                </c:pt>
                <c:pt idx="310">
                  <c:v>-29.1001772514661</c:v>
                </c:pt>
                <c:pt idx="311">
                  <c:v>-28.864055092863399</c:v>
                </c:pt>
                <c:pt idx="312">
                  <c:v>-28.351631426757301</c:v>
                </c:pt>
                <c:pt idx="313">
                  <c:v>-27.963712526266999</c:v>
                </c:pt>
                <c:pt idx="314">
                  <c:v>-27.604025175712302</c:v>
                </c:pt>
                <c:pt idx="315">
                  <c:v>-27.421176195860099</c:v>
                </c:pt>
                <c:pt idx="316">
                  <c:v>-27.2133561783692</c:v>
                </c:pt>
                <c:pt idx="317">
                  <c:v>-26.9613478371807</c:v>
                </c:pt>
                <c:pt idx="318">
                  <c:v>-27.076833235665799</c:v>
                </c:pt>
                <c:pt idx="319">
                  <c:v>-27.0198995969366</c:v>
                </c:pt>
                <c:pt idx="320">
                  <c:v>-26.954477568911202</c:v>
                </c:pt>
                <c:pt idx="321">
                  <c:v>-26.898157769647899</c:v>
                </c:pt>
                <c:pt idx="322">
                  <c:v>-26.7393241638825</c:v>
                </c:pt>
                <c:pt idx="323">
                  <c:v>-26.548463244228799</c:v>
                </c:pt>
                <c:pt idx="324">
                  <c:v>-26.395344261529999</c:v>
                </c:pt>
                <c:pt idx="325">
                  <c:v>-26.079332807548699</c:v>
                </c:pt>
                <c:pt idx="326">
                  <c:v>-25.863850787600001</c:v>
                </c:pt>
                <c:pt idx="327">
                  <c:v>-25.6557083642507</c:v>
                </c:pt>
                <c:pt idx="328">
                  <c:v>-25.6943003929802</c:v>
                </c:pt>
                <c:pt idx="329">
                  <c:v>-25.501917231944098</c:v>
                </c:pt>
                <c:pt idx="330">
                  <c:v>-25.321458780951598</c:v>
                </c:pt>
                <c:pt idx="331">
                  <c:v>-25.152706221893698</c:v>
                </c:pt>
                <c:pt idx="332">
                  <c:v>-24.8247442478438</c:v>
                </c:pt>
                <c:pt idx="333">
                  <c:v>-24.669925847861901</c:v>
                </c:pt>
                <c:pt idx="334">
                  <c:v>-24.5212686225228</c:v>
                </c:pt>
                <c:pt idx="335">
                  <c:v>-24.268223864014999</c:v>
                </c:pt>
                <c:pt idx="336">
                  <c:v>-24.333475957247099</c:v>
                </c:pt>
                <c:pt idx="337">
                  <c:v>-24.285900395846799</c:v>
                </c:pt>
                <c:pt idx="338">
                  <c:v>-24.2711773088127</c:v>
                </c:pt>
                <c:pt idx="339">
                  <c:v>-24.272885613352301</c:v>
                </c:pt>
                <c:pt idx="340">
                  <c:v>-24.302615483956899</c:v>
                </c:pt>
                <c:pt idx="341">
                  <c:v>-24.254382682643801</c:v>
                </c:pt>
                <c:pt idx="342">
                  <c:v>-24.1802760771618</c:v>
                </c:pt>
                <c:pt idx="343">
                  <c:v>-23.822170946480401</c:v>
                </c:pt>
                <c:pt idx="344">
                  <c:v>-23.768221104403899</c:v>
                </c:pt>
                <c:pt idx="345">
                  <c:v>-23.4535986474766</c:v>
                </c:pt>
                <c:pt idx="346">
                  <c:v>-23.387080662720201</c:v>
                </c:pt>
                <c:pt idx="347">
                  <c:v>-23.1612370039106</c:v>
                </c:pt>
                <c:pt idx="348">
                  <c:v>-22.997868574180501</c:v>
                </c:pt>
                <c:pt idx="349">
                  <c:v>-22.754069355833401</c:v>
                </c:pt>
                <c:pt idx="350">
                  <c:v>-22.7444879428494</c:v>
                </c:pt>
                <c:pt idx="351">
                  <c:v>-22.5255972283394</c:v>
                </c:pt>
                <c:pt idx="352">
                  <c:v>-22.363054498339299</c:v>
                </c:pt>
                <c:pt idx="353">
                  <c:v>-22.144436340811801</c:v>
                </c:pt>
                <c:pt idx="354">
                  <c:v>-22.027007041687799</c:v>
                </c:pt>
                <c:pt idx="355">
                  <c:v>-21.885455852233001</c:v>
                </c:pt>
                <c:pt idx="356">
                  <c:v>-21.862442560523601</c:v>
                </c:pt>
                <c:pt idx="357">
                  <c:v>-21.7219903567334</c:v>
                </c:pt>
                <c:pt idx="358">
                  <c:v>-21.498833436030299</c:v>
                </c:pt>
                <c:pt idx="359">
                  <c:v>-21.4921653224078</c:v>
                </c:pt>
                <c:pt idx="360">
                  <c:v>-21.355264050538299</c:v>
                </c:pt>
                <c:pt idx="361">
                  <c:v>-21.269152530041499</c:v>
                </c:pt>
                <c:pt idx="362">
                  <c:v>-21.066130797525101</c:v>
                </c:pt>
                <c:pt idx="363">
                  <c:v>-20.980928534168999</c:v>
                </c:pt>
                <c:pt idx="364">
                  <c:v>-20.8820924371886</c:v>
                </c:pt>
                <c:pt idx="365">
                  <c:v>-21.053830838536499</c:v>
                </c:pt>
                <c:pt idx="366">
                  <c:v>-21.163433487093201</c:v>
                </c:pt>
                <c:pt idx="367">
                  <c:v>-21.5330451206185</c:v>
                </c:pt>
                <c:pt idx="368">
                  <c:v>-21.9200406561277</c:v>
                </c:pt>
                <c:pt idx="369">
                  <c:v>-22.3928514767812</c:v>
                </c:pt>
                <c:pt idx="370">
                  <c:v>-22.627580359721399</c:v>
                </c:pt>
                <c:pt idx="371">
                  <c:v>-22.734249425256898</c:v>
                </c:pt>
                <c:pt idx="372">
                  <c:v>-22.6552736226676</c:v>
                </c:pt>
                <c:pt idx="373">
                  <c:v>-22.363094023629198</c:v>
                </c:pt>
                <c:pt idx="374">
                  <c:v>-21.7978149359718</c:v>
                </c:pt>
                <c:pt idx="375">
                  <c:v>-20.963933283715399</c:v>
                </c:pt>
                <c:pt idx="376">
                  <c:v>-20.047338556302801</c:v>
                </c:pt>
                <c:pt idx="377">
                  <c:v>-19.208138308538501</c:v>
                </c:pt>
                <c:pt idx="378">
                  <c:v>-18.322604443710102</c:v>
                </c:pt>
                <c:pt idx="379">
                  <c:v>-17.375289516230701</c:v>
                </c:pt>
                <c:pt idx="380">
                  <c:v>-16.4633415628191</c:v>
                </c:pt>
                <c:pt idx="381">
                  <c:v>-15.4839885182364</c:v>
                </c:pt>
                <c:pt idx="382">
                  <c:v>-14.7985783390668</c:v>
                </c:pt>
                <c:pt idx="383">
                  <c:v>-14.329160589358899</c:v>
                </c:pt>
                <c:pt idx="384">
                  <c:v>-13.714261174838899</c:v>
                </c:pt>
                <c:pt idx="385">
                  <c:v>-13.2881420325763</c:v>
                </c:pt>
                <c:pt idx="386">
                  <c:v>-13.053950045673499</c:v>
                </c:pt>
                <c:pt idx="387">
                  <c:v>-12.8253941460873</c:v>
                </c:pt>
                <c:pt idx="388">
                  <c:v>-13.2006257348951</c:v>
                </c:pt>
                <c:pt idx="389">
                  <c:v>-13.059595799926401</c:v>
                </c:pt>
                <c:pt idx="390">
                  <c:v>-12.9844156623587</c:v>
                </c:pt>
                <c:pt idx="391">
                  <c:v>-13.070613839464601</c:v>
                </c:pt>
                <c:pt idx="392">
                  <c:v>-12.9854557471372</c:v>
                </c:pt>
                <c:pt idx="393">
                  <c:v>-12.7753187697618</c:v>
                </c:pt>
                <c:pt idx="394">
                  <c:v>-12.523695210424499</c:v>
                </c:pt>
                <c:pt idx="395">
                  <c:v>-11.943450658259</c:v>
                </c:pt>
                <c:pt idx="396">
                  <c:v>-11.6131782971564</c:v>
                </c:pt>
                <c:pt idx="397">
                  <c:v>-11.2976581675885</c:v>
                </c:pt>
                <c:pt idx="398">
                  <c:v>-10.7341705227555</c:v>
                </c:pt>
                <c:pt idx="399">
                  <c:v>-10.360695658009201</c:v>
                </c:pt>
                <c:pt idx="400">
                  <c:v>-10.089002336721499</c:v>
                </c:pt>
                <c:pt idx="401">
                  <c:v>-9.8487660544787605</c:v>
                </c:pt>
                <c:pt idx="402">
                  <c:v>-9.8178283972148908</c:v>
                </c:pt>
                <c:pt idx="403">
                  <c:v>-9.7045867115919595</c:v>
                </c:pt>
                <c:pt idx="404">
                  <c:v>-9.5554731574520702</c:v>
                </c:pt>
                <c:pt idx="405">
                  <c:v>-9.2797401180118495</c:v>
                </c:pt>
                <c:pt idx="406">
                  <c:v>-9.2278751710760094</c:v>
                </c:pt>
                <c:pt idx="407">
                  <c:v>-8.9194479709509995</c:v>
                </c:pt>
                <c:pt idx="408">
                  <c:v>-8.6728627439623693</c:v>
                </c:pt>
                <c:pt idx="409">
                  <c:v>-8.0721259052322907</c:v>
                </c:pt>
                <c:pt idx="410">
                  <c:v>-7.8321879983162601</c:v>
                </c:pt>
                <c:pt idx="411">
                  <c:v>-7.5228580762434003</c:v>
                </c:pt>
                <c:pt idx="412">
                  <c:v>-7.6124066810181201</c:v>
                </c:pt>
                <c:pt idx="413">
                  <c:v>-7.4196543030107902</c:v>
                </c:pt>
                <c:pt idx="414">
                  <c:v>-7.5131388643948096</c:v>
                </c:pt>
                <c:pt idx="415">
                  <c:v>-7.7168404270424302</c:v>
                </c:pt>
                <c:pt idx="416">
                  <c:v>-8.4387571486540303</c:v>
                </c:pt>
                <c:pt idx="417">
                  <c:v>-8.4808330421385296</c:v>
                </c:pt>
                <c:pt idx="418">
                  <c:v>-8.5761510311842102</c:v>
                </c:pt>
                <c:pt idx="419">
                  <c:v>-8.49036977322233</c:v>
                </c:pt>
                <c:pt idx="420">
                  <c:v>-8.4052623257676</c:v>
                </c:pt>
                <c:pt idx="421">
                  <c:v>-8.0800208897939694</c:v>
                </c:pt>
                <c:pt idx="422">
                  <c:v>-7.7952435889547598</c:v>
                </c:pt>
                <c:pt idx="423">
                  <c:v>-7.4336033592447404</c:v>
                </c:pt>
                <c:pt idx="424">
                  <c:v>-7.2925245923670996</c:v>
                </c:pt>
                <c:pt idx="425">
                  <c:v>-7.17327518716551</c:v>
                </c:pt>
                <c:pt idx="426">
                  <c:v>-7.2817206354966402</c:v>
                </c:pt>
                <c:pt idx="427">
                  <c:v>-7.55537704635399</c:v>
                </c:pt>
                <c:pt idx="428">
                  <c:v>-7.9134127226044804</c:v>
                </c:pt>
                <c:pt idx="429">
                  <c:v>-8.0243388669783204</c:v>
                </c:pt>
                <c:pt idx="430">
                  <c:v>-8.1084578780367895</c:v>
                </c:pt>
                <c:pt idx="431">
                  <c:v>-8.2926385129738804</c:v>
                </c:pt>
                <c:pt idx="432">
                  <c:v>-8.2686149374318099</c:v>
                </c:pt>
                <c:pt idx="433">
                  <c:v>-8.0539911556609294</c:v>
                </c:pt>
                <c:pt idx="434">
                  <c:v>-7.8722259002985</c:v>
                </c:pt>
                <c:pt idx="435">
                  <c:v>-7.1671360295606599</c:v>
                </c:pt>
                <c:pt idx="436">
                  <c:v>-6.3508657265692401</c:v>
                </c:pt>
                <c:pt idx="437">
                  <c:v>-5.2832702362892503</c:v>
                </c:pt>
                <c:pt idx="438">
                  <c:v>-4.3344527423537</c:v>
                </c:pt>
                <c:pt idx="439">
                  <c:v>-3.4893622705791798</c:v>
                </c:pt>
                <c:pt idx="440">
                  <c:v>-2.5994699769571299</c:v>
                </c:pt>
                <c:pt idx="441">
                  <c:v>-1.6602522730945299</c:v>
                </c:pt>
                <c:pt idx="442">
                  <c:v>-1.2917051937559001</c:v>
                </c:pt>
                <c:pt idx="443">
                  <c:v>-1.1502846333971699</c:v>
                </c:pt>
                <c:pt idx="444">
                  <c:v>-0.96575432492462798</c:v>
                </c:pt>
                <c:pt idx="445">
                  <c:v>-0.79126499072371703</c:v>
                </c:pt>
                <c:pt idx="446">
                  <c:v>-0.72008936501211096</c:v>
                </c:pt>
                <c:pt idx="447">
                  <c:v>-0.568140233220504</c:v>
                </c:pt>
                <c:pt idx="448">
                  <c:v>-0.16609823645955499</c:v>
                </c:pt>
                <c:pt idx="449">
                  <c:v>0.241147481685378</c:v>
                </c:pt>
                <c:pt idx="450">
                  <c:v>0.46725359093651198</c:v>
                </c:pt>
                <c:pt idx="451">
                  <c:v>0.95247380137419801</c:v>
                </c:pt>
                <c:pt idx="452">
                  <c:v>1.2659043970916399</c:v>
                </c:pt>
                <c:pt idx="453">
                  <c:v>1.5278572342879</c:v>
                </c:pt>
                <c:pt idx="454">
                  <c:v>1.7183454767828199</c:v>
                </c:pt>
                <c:pt idx="455">
                  <c:v>1.6490848451219</c:v>
                </c:pt>
                <c:pt idx="456">
                  <c:v>1.41899044782607</c:v>
                </c:pt>
                <c:pt idx="457">
                  <c:v>1.5403251976296299</c:v>
                </c:pt>
                <c:pt idx="458">
                  <c:v>1.2515771286917501</c:v>
                </c:pt>
                <c:pt idx="459">
                  <c:v>1.2476769068675599</c:v>
                </c:pt>
                <c:pt idx="460">
                  <c:v>1.4680882930300001</c:v>
                </c:pt>
                <c:pt idx="461">
                  <c:v>1.4535933912825501</c:v>
                </c:pt>
                <c:pt idx="462">
                  <c:v>1.5424489481085299</c:v>
                </c:pt>
                <c:pt idx="463">
                  <c:v>1.8370487236044</c:v>
                </c:pt>
                <c:pt idx="464">
                  <c:v>1.9989177941819101</c:v>
                </c:pt>
                <c:pt idx="465">
                  <c:v>2.18555147974857</c:v>
                </c:pt>
                <c:pt idx="466">
                  <c:v>2.6018182942030501</c:v>
                </c:pt>
                <c:pt idx="467">
                  <c:v>3.0685938097480898</c:v>
                </c:pt>
                <c:pt idx="468">
                  <c:v>3.9351347504464198</c:v>
                </c:pt>
                <c:pt idx="469">
                  <c:v>4.7598983469778497</c:v>
                </c:pt>
                <c:pt idx="470">
                  <c:v>5.5201893348542503</c:v>
                </c:pt>
                <c:pt idx="471">
                  <c:v>6.1581127057243696</c:v>
                </c:pt>
                <c:pt idx="472">
                  <c:v>6.9823096030490897</c:v>
                </c:pt>
                <c:pt idx="473">
                  <c:v>7.4598096682442003</c:v>
                </c:pt>
                <c:pt idx="474">
                  <c:v>7.7490087342554803</c:v>
                </c:pt>
                <c:pt idx="475">
                  <c:v>7.6692121942037303</c:v>
                </c:pt>
                <c:pt idx="476">
                  <c:v>7.4882166085439099</c:v>
                </c:pt>
                <c:pt idx="477">
                  <c:v>7.3023562253468501</c:v>
                </c:pt>
                <c:pt idx="478">
                  <c:v>7.0180723400316696</c:v>
                </c:pt>
                <c:pt idx="479">
                  <c:v>6.7304172154808697</c:v>
                </c:pt>
                <c:pt idx="480">
                  <c:v>6.3744328770268401</c:v>
                </c:pt>
                <c:pt idx="481">
                  <c:v>6.0664733519448104</c:v>
                </c:pt>
                <c:pt idx="482">
                  <c:v>5.9600662487356004</c:v>
                </c:pt>
                <c:pt idx="483">
                  <c:v>5.9443476703589804</c:v>
                </c:pt>
                <c:pt idx="484">
                  <c:v>6.1082448520289701</c:v>
                </c:pt>
                <c:pt idx="485">
                  <c:v>6.4601458731164696</c:v>
                </c:pt>
                <c:pt idx="486">
                  <c:v>6.7314898099465603</c:v>
                </c:pt>
                <c:pt idx="487">
                  <c:v>7.1316464071839301</c:v>
                </c:pt>
                <c:pt idx="488">
                  <c:v>7.4057791416512098</c:v>
                </c:pt>
                <c:pt idx="489">
                  <c:v>7.78838936042479</c:v>
                </c:pt>
                <c:pt idx="490">
                  <c:v>8.2563270001206703</c:v>
                </c:pt>
                <c:pt idx="491">
                  <c:v>8.59656107577322</c:v>
                </c:pt>
                <c:pt idx="492">
                  <c:v>9.0193882931793894</c:v>
                </c:pt>
                <c:pt idx="493">
                  <c:v>9.4866507544953294</c:v>
                </c:pt>
                <c:pt idx="494">
                  <c:v>9.8969339022024503</c:v>
                </c:pt>
                <c:pt idx="495">
                  <c:v>10.549494513871601</c:v>
                </c:pt>
                <c:pt idx="496">
                  <c:v>11.0443038204599</c:v>
                </c:pt>
                <c:pt idx="497">
                  <c:v>11.5143816178074</c:v>
                </c:pt>
                <c:pt idx="498">
                  <c:v>11.931857285928301</c:v>
                </c:pt>
                <c:pt idx="499">
                  <c:v>12.2801132622841</c:v>
                </c:pt>
                <c:pt idx="500">
                  <c:v>12.570851329950401</c:v>
                </c:pt>
                <c:pt idx="501">
                  <c:v>12.7815734416799</c:v>
                </c:pt>
                <c:pt idx="502">
                  <c:v>12.9529872573573</c:v>
                </c:pt>
                <c:pt idx="503">
                  <c:v>12.933934048320999</c:v>
                </c:pt>
                <c:pt idx="504">
                  <c:v>12.785350549450699</c:v>
                </c:pt>
                <c:pt idx="505">
                  <c:v>12.9103282942381</c:v>
                </c:pt>
                <c:pt idx="506">
                  <c:v>13.058852461756199</c:v>
                </c:pt>
                <c:pt idx="507">
                  <c:v>12.823162351709099</c:v>
                </c:pt>
                <c:pt idx="508">
                  <c:v>12.983297878264599</c:v>
                </c:pt>
                <c:pt idx="509">
                  <c:v>13.023482124309901</c:v>
                </c:pt>
                <c:pt idx="510">
                  <c:v>13.0972432422995</c:v>
                </c:pt>
                <c:pt idx="511">
                  <c:v>13.316814110413301</c:v>
                </c:pt>
                <c:pt idx="512">
                  <c:v>13.306724037664999</c:v>
                </c:pt>
                <c:pt idx="513">
                  <c:v>13.175212030672</c:v>
                </c:pt>
                <c:pt idx="514">
                  <c:v>13.652697457770801</c:v>
                </c:pt>
                <c:pt idx="515">
                  <c:v>13.878816944811099</c:v>
                </c:pt>
                <c:pt idx="516">
                  <c:v>14.0148748331761</c:v>
                </c:pt>
                <c:pt idx="517">
                  <c:v>14.378180543260701</c:v>
                </c:pt>
                <c:pt idx="518">
                  <c:v>14.6808633682777</c:v>
                </c:pt>
                <c:pt idx="519">
                  <c:v>14.913447345182901</c:v>
                </c:pt>
                <c:pt idx="520">
                  <c:v>15.1140523533434</c:v>
                </c:pt>
                <c:pt idx="521">
                  <c:v>14.945190473433801</c:v>
                </c:pt>
                <c:pt idx="522">
                  <c:v>14.702258630903501</c:v>
                </c:pt>
                <c:pt idx="523">
                  <c:v>14.513890368138901</c:v>
                </c:pt>
                <c:pt idx="524">
                  <c:v>14.157166077251301</c:v>
                </c:pt>
                <c:pt idx="525">
                  <c:v>13.633316998474699</c:v>
                </c:pt>
                <c:pt idx="526">
                  <c:v>12.8998925770734</c:v>
                </c:pt>
                <c:pt idx="527">
                  <c:v>12.143468778933</c:v>
                </c:pt>
                <c:pt idx="528">
                  <c:v>11.516465905761899</c:v>
                </c:pt>
                <c:pt idx="529">
                  <c:v>11.1065580144496</c:v>
                </c:pt>
                <c:pt idx="530">
                  <c:v>10.840776501539899</c:v>
                </c:pt>
                <c:pt idx="531">
                  <c:v>10.6400361272078</c:v>
                </c:pt>
                <c:pt idx="532">
                  <c:v>10.6831105093095</c:v>
                </c:pt>
                <c:pt idx="533">
                  <c:v>11.214640551003599</c:v>
                </c:pt>
                <c:pt idx="534">
                  <c:v>11.570692129063801</c:v>
                </c:pt>
                <c:pt idx="535">
                  <c:v>11.839779589783699</c:v>
                </c:pt>
                <c:pt idx="536">
                  <c:v>11.974382028759599</c:v>
                </c:pt>
                <c:pt idx="537">
                  <c:v>12.029912079633</c:v>
                </c:pt>
                <c:pt idx="538">
                  <c:v>11.938222645625199</c:v>
                </c:pt>
                <c:pt idx="539">
                  <c:v>11.770850853857899</c:v>
                </c:pt>
                <c:pt idx="540">
                  <c:v>11.391090925205001</c:v>
                </c:pt>
                <c:pt idx="541">
                  <c:v>11.315101194550399</c:v>
                </c:pt>
                <c:pt idx="542">
                  <c:v>11.7942024241525</c:v>
                </c:pt>
                <c:pt idx="543">
                  <c:v>11.9375169785402</c:v>
                </c:pt>
                <c:pt idx="544">
                  <c:v>12.2978079928107</c:v>
                </c:pt>
                <c:pt idx="545">
                  <c:v>12.8552819724403</c:v>
                </c:pt>
                <c:pt idx="546">
                  <c:v>13.385053057307401</c:v>
                </c:pt>
                <c:pt idx="547">
                  <c:v>13.914824142174499</c:v>
                </c:pt>
                <c:pt idx="548">
                  <c:v>14.345035235759701</c:v>
                </c:pt>
                <c:pt idx="549">
                  <c:v>14.3173527015226</c:v>
                </c:pt>
                <c:pt idx="550">
                  <c:v>14.5934696108763</c:v>
                </c:pt>
                <c:pt idx="551">
                  <c:v>14.816886285065401</c:v>
                </c:pt>
                <c:pt idx="552">
                  <c:v>15.101953023684199</c:v>
                </c:pt>
                <c:pt idx="553">
                  <c:v>15.517489928443799</c:v>
                </c:pt>
                <c:pt idx="554">
                  <c:v>16.946649549812498</c:v>
                </c:pt>
                <c:pt idx="555">
                  <c:v>18.6730216496411</c:v>
                </c:pt>
                <c:pt idx="556">
                  <c:v>20.3257178546882</c:v>
                </c:pt>
                <c:pt idx="557">
                  <c:v>21.783573558450598</c:v>
                </c:pt>
                <c:pt idx="558">
                  <c:v>23.272949359471301</c:v>
                </c:pt>
                <c:pt idx="559">
                  <c:v>23.425379131101302</c:v>
                </c:pt>
                <c:pt idx="560">
                  <c:v>23.2222496059576</c:v>
                </c:pt>
                <c:pt idx="561">
                  <c:v>21.977480558959002</c:v>
                </c:pt>
                <c:pt idx="562">
                  <c:v>20.495144179453</c:v>
                </c:pt>
                <c:pt idx="563">
                  <c:v>19.1273439179154</c:v>
                </c:pt>
                <c:pt idx="564">
                  <c:v>18.087711868230901</c:v>
                </c:pt>
                <c:pt idx="565">
                  <c:v>16.8511847176886</c:v>
                </c:pt>
                <c:pt idx="566">
                  <c:v>16.9103581743707</c:v>
                </c:pt>
                <c:pt idx="567">
                  <c:v>17.2715167268031</c:v>
                </c:pt>
                <c:pt idx="568">
                  <c:v>17.583362640486101</c:v>
                </c:pt>
                <c:pt idx="569">
                  <c:v>17.9959145391405</c:v>
                </c:pt>
                <c:pt idx="570">
                  <c:v>18.525491280837102</c:v>
                </c:pt>
                <c:pt idx="571">
                  <c:v>18.915551790512801</c:v>
                </c:pt>
                <c:pt idx="572">
                  <c:v>19.430642476161101</c:v>
                </c:pt>
                <c:pt idx="573">
                  <c:v>19.972298484798699</c:v>
                </c:pt>
                <c:pt idx="574">
                  <c:v>20.154577224628099</c:v>
                </c:pt>
                <c:pt idx="575">
                  <c:v>20.533262985309001</c:v>
                </c:pt>
                <c:pt idx="576">
                  <c:v>20.8472405008655</c:v>
                </c:pt>
                <c:pt idx="577">
                  <c:v>21.182167985338499</c:v>
                </c:pt>
                <c:pt idx="578">
                  <c:v>21.101226168573</c:v>
                </c:pt>
                <c:pt idx="579">
                  <c:v>21.101371311220301</c:v>
                </c:pt>
                <c:pt idx="580">
                  <c:v>20.859061824756701</c:v>
                </c:pt>
                <c:pt idx="581">
                  <c:v>20.8954900540304</c:v>
                </c:pt>
                <c:pt idx="582">
                  <c:v>20.722182757489399</c:v>
                </c:pt>
                <c:pt idx="583">
                  <c:v>20.7949566869287</c:v>
                </c:pt>
                <c:pt idx="584">
                  <c:v>20.764266156233301</c:v>
                </c:pt>
                <c:pt idx="585">
                  <c:v>21.279791263560099</c:v>
                </c:pt>
                <c:pt idx="586">
                  <c:v>21.657119740380001</c:v>
                </c:pt>
                <c:pt idx="587">
                  <c:v>22.1443738704045</c:v>
                </c:pt>
                <c:pt idx="588">
                  <c:v>22.829213298377201</c:v>
                </c:pt>
                <c:pt idx="589">
                  <c:v>23.349752883091099</c:v>
                </c:pt>
                <c:pt idx="590">
                  <c:v>23.666443422844299</c:v>
                </c:pt>
                <c:pt idx="591">
                  <c:v>24.150099058911199</c:v>
                </c:pt>
                <c:pt idx="592">
                  <c:v>24.3019424741079</c:v>
                </c:pt>
                <c:pt idx="593">
                  <c:v>24.357390589144501</c:v>
                </c:pt>
                <c:pt idx="594">
                  <c:v>24.050786758807401</c:v>
                </c:pt>
                <c:pt idx="595">
                  <c:v>23.357722149194199</c:v>
                </c:pt>
                <c:pt idx="596">
                  <c:v>23.162658885545</c:v>
                </c:pt>
                <c:pt idx="597">
                  <c:v>23.0685728951449</c:v>
                </c:pt>
                <c:pt idx="598">
                  <c:v>22.994421692661899</c:v>
                </c:pt>
                <c:pt idx="599">
                  <c:v>23.1961971682775</c:v>
                </c:pt>
                <c:pt idx="600">
                  <c:v>23.4777871355702</c:v>
                </c:pt>
                <c:pt idx="601">
                  <c:v>24.189369096948401</c:v>
                </c:pt>
                <c:pt idx="602">
                  <c:v>25.332860482298202</c:v>
                </c:pt>
                <c:pt idx="603">
                  <c:v>26.2209061620438</c:v>
                </c:pt>
                <c:pt idx="604">
                  <c:v>27.042232587023602</c:v>
                </c:pt>
                <c:pt idx="605">
                  <c:v>27.9171021458905</c:v>
                </c:pt>
                <c:pt idx="606">
                  <c:v>28.380401056901501</c:v>
                </c:pt>
                <c:pt idx="607">
                  <c:v>28.951158536340799</c:v>
                </c:pt>
                <c:pt idx="608">
                  <c:v>29.414072237310499</c:v>
                </c:pt>
                <c:pt idx="609">
                  <c:v>29.448472630453601</c:v>
                </c:pt>
                <c:pt idx="610">
                  <c:v>29.6013156690268</c:v>
                </c:pt>
                <c:pt idx="611">
                  <c:v>29.467517884715999</c:v>
                </c:pt>
                <c:pt idx="612">
                  <c:v>28.612472799596901</c:v>
                </c:pt>
                <c:pt idx="613">
                  <c:v>28.813833838129899</c:v>
                </c:pt>
                <c:pt idx="614">
                  <c:v>28.8448667909779</c:v>
                </c:pt>
                <c:pt idx="615">
                  <c:v>28.963836578271799</c:v>
                </c:pt>
                <c:pt idx="616">
                  <c:v>29.211893043766299</c:v>
                </c:pt>
                <c:pt idx="617">
                  <c:v>29.205542724804602</c:v>
                </c:pt>
                <c:pt idx="618">
                  <c:v>29.614575954736999</c:v>
                </c:pt>
                <c:pt idx="619">
                  <c:v>30.223556886950401</c:v>
                </c:pt>
                <c:pt idx="620">
                  <c:v>30.4541661250224</c:v>
                </c:pt>
                <c:pt idx="621">
                  <c:v>30.4441725124573</c:v>
                </c:pt>
                <c:pt idx="622">
                  <c:v>30.645436996194899</c:v>
                </c:pt>
                <c:pt idx="623">
                  <c:v>30.814218020772199</c:v>
                </c:pt>
                <c:pt idx="624">
                  <c:v>31.2462454614544</c:v>
                </c:pt>
                <c:pt idx="625">
                  <c:v>31.520897305076101</c:v>
                </c:pt>
                <c:pt idx="626">
                  <c:v>31.978605656212402</c:v>
                </c:pt>
                <c:pt idx="627">
                  <c:v>32.136943430528</c:v>
                </c:pt>
                <c:pt idx="628">
                  <c:v>32.983541298601899</c:v>
                </c:pt>
                <c:pt idx="629">
                  <c:v>32.991108510781402</c:v>
                </c:pt>
                <c:pt idx="630">
                  <c:v>33.202248627810597</c:v>
                </c:pt>
                <c:pt idx="631">
                  <c:v>33.493855634394301</c:v>
                </c:pt>
                <c:pt idx="632">
                  <c:v>33.572656239028099</c:v>
                </c:pt>
                <c:pt idx="633">
                  <c:v>33.827821936727197</c:v>
                </c:pt>
                <c:pt idx="634">
                  <c:v>33.864306170634102</c:v>
                </c:pt>
                <c:pt idx="635">
                  <c:v>33.531256045274198</c:v>
                </c:pt>
                <c:pt idx="636">
                  <c:v>34.247935021167301</c:v>
                </c:pt>
                <c:pt idx="637">
                  <c:v>34.757001332163902</c:v>
                </c:pt>
                <c:pt idx="638">
                  <c:v>34.775339092808103</c:v>
                </c:pt>
                <c:pt idx="639">
                  <c:v>34.830239156817001</c:v>
                </c:pt>
                <c:pt idx="640">
                  <c:v>35.042592829890197</c:v>
                </c:pt>
                <c:pt idx="641">
                  <c:v>35.619228118039999</c:v>
                </c:pt>
                <c:pt idx="642">
                  <c:v>36.306322011193799</c:v>
                </c:pt>
                <c:pt idx="643">
                  <c:v>36.4939216611482</c:v>
                </c:pt>
                <c:pt idx="644">
                  <c:v>36.447742843280501</c:v>
                </c:pt>
                <c:pt idx="645">
                  <c:v>37.087213306097297</c:v>
                </c:pt>
                <c:pt idx="646">
                  <c:v>37.623577636342702</c:v>
                </c:pt>
                <c:pt idx="647">
                  <c:v>37.976082718248101</c:v>
                </c:pt>
                <c:pt idx="648">
                  <c:v>38.436921317099298</c:v>
                </c:pt>
                <c:pt idx="649">
                  <c:v>38.674595732579697</c:v>
                </c:pt>
                <c:pt idx="650">
                  <c:v>38.775546541889703</c:v>
                </c:pt>
                <c:pt idx="651">
                  <c:v>39.2962381528328</c:v>
                </c:pt>
                <c:pt idx="652">
                  <c:v>39.753817495867402</c:v>
                </c:pt>
                <c:pt idx="653">
                  <c:v>40.173989672876097</c:v>
                </c:pt>
                <c:pt idx="654">
                  <c:v>40.326780322004403</c:v>
                </c:pt>
                <c:pt idx="655">
                  <c:v>40.286895483842102</c:v>
                </c:pt>
                <c:pt idx="656">
                  <c:v>40.390343685366602</c:v>
                </c:pt>
                <c:pt idx="657">
                  <c:v>40.832317170839701</c:v>
                </c:pt>
                <c:pt idx="658">
                  <c:v>41.109970181266903</c:v>
                </c:pt>
                <c:pt idx="659">
                  <c:v>41.028336789296098</c:v>
                </c:pt>
                <c:pt idx="660">
                  <c:v>41.470918516273201</c:v>
                </c:pt>
                <c:pt idx="661">
                  <c:v>41.606692358389402</c:v>
                </c:pt>
                <c:pt idx="662">
                  <c:v>41.527439805885002</c:v>
                </c:pt>
                <c:pt idx="663">
                  <c:v>41.155314149124699</c:v>
                </c:pt>
                <c:pt idx="664">
                  <c:v>40.853916222901802</c:v>
                </c:pt>
                <c:pt idx="665">
                  <c:v>40.509268420888702</c:v>
                </c:pt>
                <c:pt idx="666">
                  <c:v>40.609403636283403</c:v>
                </c:pt>
                <c:pt idx="667">
                  <c:v>40.703089807500497</c:v>
                </c:pt>
                <c:pt idx="668">
                  <c:v>41.286207520642002</c:v>
                </c:pt>
                <c:pt idx="669">
                  <c:v>41.6726997396093</c:v>
                </c:pt>
                <c:pt idx="670">
                  <c:v>42.563293593892602</c:v>
                </c:pt>
                <c:pt idx="671">
                  <c:v>43.180909682726302</c:v>
                </c:pt>
                <c:pt idx="672">
                  <c:v>44.115045085806202</c:v>
                </c:pt>
                <c:pt idx="673">
                  <c:v>44.609310621929303</c:v>
                </c:pt>
                <c:pt idx="674">
                  <c:v>44.940891785287199</c:v>
                </c:pt>
                <c:pt idx="675">
                  <c:v>45.701917136297901</c:v>
                </c:pt>
                <c:pt idx="676">
                  <c:v>46.338883195180003</c:v>
                </c:pt>
                <c:pt idx="677">
                  <c:v>46.6379241996517</c:v>
                </c:pt>
                <c:pt idx="678">
                  <c:v>47.082957558838899</c:v>
                </c:pt>
                <c:pt idx="679">
                  <c:v>46.828578747010802</c:v>
                </c:pt>
                <c:pt idx="680">
                  <c:v>46.749445981676402</c:v>
                </c:pt>
                <c:pt idx="681">
                  <c:v>46.430166848653101</c:v>
                </c:pt>
                <c:pt idx="682">
                  <c:v>46.175357828467298</c:v>
                </c:pt>
                <c:pt idx="683">
                  <c:v>46.375928880546397</c:v>
                </c:pt>
                <c:pt idx="684">
                  <c:v>46.505328464656003</c:v>
                </c:pt>
                <c:pt idx="685">
                  <c:v>46.279695982209397</c:v>
                </c:pt>
                <c:pt idx="686">
                  <c:v>46.802356903217003</c:v>
                </c:pt>
                <c:pt idx="687">
                  <c:v>46.815052030064898</c:v>
                </c:pt>
                <c:pt idx="688">
                  <c:v>47.229001926718901</c:v>
                </c:pt>
                <c:pt idx="689">
                  <c:v>47.353873512973898</c:v>
                </c:pt>
                <c:pt idx="690">
                  <c:v>47.417889439562003</c:v>
                </c:pt>
                <c:pt idx="691">
                  <c:v>47.661173866848301</c:v>
                </c:pt>
                <c:pt idx="692">
                  <c:v>47.842151786794503</c:v>
                </c:pt>
                <c:pt idx="693">
                  <c:v>47.804497411057397</c:v>
                </c:pt>
                <c:pt idx="694">
                  <c:v>48.462195804311001</c:v>
                </c:pt>
                <c:pt idx="695">
                  <c:v>48.835097075087504</c:v>
                </c:pt>
                <c:pt idx="696">
                  <c:v>49.232251100439001</c:v>
                </c:pt>
                <c:pt idx="697">
                  <c:v>49.343919085800202</c:v>
                </c:pt>
                <c:pt idx="698">
                  <c:v>49.641435963504698</c:v>
                </c:pt>
                <c:pt idx="699">
                  <c:v>49.876068848225302</c:v>
                </c:pt>
                <c:pt idx="700">
                  <c:v>50.088916952661201</c:v>
                </c:pt>
                <c:pt idx="701">
                  <c:v>50.013066690449897</c:v>
                </c:pt>
                <c:pt idx="702">
                  <c:v>50.001042310155803</c:v>
                </c:pt>
                <c:pt idx="703">
                  <c:v>49.921582597510799</c:v>
                </c:pt>
                <c:pt idx="704">
                  <c:v>49.906344781659797</c:v>
                </c:pt>
                <c:pt idx="705">
                  <c:v>49.737186072778997</c:v>
                </c:pt>
                <c:pt idx="706">
                  <c:v>50.295563340719703</c:v>
                </c:pt>
                <c:pt idx="707">
                  <c:v>50.7870440482546</c:v>
                </c:pt>
                <c:pt idx="708">
                  <c:v>51.198237637739297</c:v>
                </c:pt>
                <c:pt idx="709">
                  <c:v>51.612354185023598</c:v>
                </c:pt>
                <c:pt idx="710">
                  <c:v>51.610997514933999</c:v>
                </c:pt>
                <c:pt idx="711">
                  <c:v>52.032883258801</c:v>
                </c:pt>
                <c:pt idx="712">
                  <c:v>52.0383356797538</c:v>
                </c:pt>
                <c:pt idx="713">
                  <c:v>51.841698171833698</c:v>
                </c:pt>
                <c:pt idx="714">
                  <c:v>51.451560436469499</c:v>
                </c:pt>
                <c:pt idx="715">
                  <c:v>51.097575380119203</c:v>
                </c:pt>
                <c:pt idx="716">
                  <c:v>50.8104616390834</c:v>
                </c:pt>
                <c:pt idx="717">
                  <c:v>51.173047660453499</c:v>
                </c:pt>
                <c:pt idx="718">
                  <c:v>51.197418909930001</c:v>
                </c:pt>
                <c:pt idx="719">
                  <c:v>51.738471966701397</c:v>
                </c:pt>
                <c:pt idx="720">
                  <c:v>51.882474383867901</c:v>
                </c:pt>
                <c:pt idx="721">
                  <c:v>52.123112836538198</c:v>
                </c:pt>
                <c:pt idx="722">
                  <c:v>52.464692949248402</c:v>
                </c:pt>
                <c:pt idx="723">
                  <c:v>52.832612431900401</c:v>
                </c:pt>
                <c:pt idx="724">
                  <c:v>53.411404017599203</c:v>
                </c:pt>
                <c:pt idx="725">
                  <c:v>53.711872730979501</c:v>
                </c:pt>
                <c:pt idx="726">
                  <c:v>53.872285944948899</c:v>
                </c:pt>
                <c:pt idx="727">
                  <c:v>54.161709027903299</c:v>
                </c:pt>
                <c:pt idx="728">
                  <c:v>54.639592154473299</c:v>
                </c:pt>
                <c:pt idx="729">
                  <c:v>54.858827687804897</c:v>
                </c:pt>
                <c:pt idx="730">
                  <c:v>54.600006962037398</c:v>
                </c:pt>
                <c:pt idx="731">
                  <c:v>54.152700621452198</c:v>
                </c:pt>
                <c:pt idx="732">
                  <c:v>53.977648607582204</c:v>
                </c:pt>
                <c:pt idx="733">
                  <c:v>53.4021913894722</c:v>
                </c:pt>
                <c:pt idx="734">
                  <c:v>52.968779121400203</c:v>
                </c:pt>
                <c:pt idx="735">
                  <c:v>52.2099216890023</c:v>
                </c:pt>
                <c:pt idx="736">
                  <c:v>52.0373145686182</c:v>
                </c:pt>
                <c:pt idx="737">
                  <c:v>52.199173395947099</c:v>
                </c:pt>
                <c:pt idx="738">
                  <c:v>52.094392708041099</c:v>
                </c:pt>
                <c:pt idx="739">
                  <c:v>52.084502697004197</c:v>
                </c:pt>
                <c:pt idx="740">
                  <c:v>52.796525953449603</c:v>
                </c:pt>
                <c:pt idx="741">
                  <c:v>53.273330540810001</c:v>
                </c:pt>
                <c:pt idx="742">
                  <c:v>54.388512491260002</c:v>
                </c:pt>
                <c:pt idx="743">
                  <c:v>55.366094984687102</c:v>
                </c:pt>
                <c:pt idx="744">
                  <c:v>56.582349252003297</c:v>
                </c:pt>
                <c:pt idx="745">
                  <c:v>58.073057375728297</c:v>
                </c:pt>
                <c:pt idx="746">
                  <c:v>59.427257157201097</c:v>
                </c:pt>
                <c:pt idx="747">
                  <c:v>60.362952030428602</c:v>
                </c:pt>
                <c:pt idx="748">
                  <c:v>61.612555281194297</c:v>
                </c:pt>
                <c:pt idx="749">
                  <c:v>62.736063480062803</c:v>
                </c:pt>
                <c:pt idx="750">
                  <c:v>63.447288595507899</c:v>
                </c:pt>
                <c:pt idx="751">
                  <c:v>63.8542165775089</c:v>
                </c:pt>
                <c:pt idx="752">
                  <c:v>63.758334742987202</c:v>
                </c:pt>
                <c:pt idx="753">
                  <c:v>63.965276826839201</c:v>
                </c:pt>
                <c:pt idx="754">
                  <c:v>64.073194530243001</c:v>
                </c:pt>
                <c:pt idx="755">
                  <c:v>63.944117298071397</c:v>
                </c:pt>
                <c:pt idx="756">
                  <c:v>63.489489630029297</c:v>
                </c:pt>
                <c:pt idx="757">
                  <c:v>63.062424860796398</c:v>
                </c:pt>
                <c:pt idx="758">
                  <c:v>62.632847608171197</c:v>
                </c:pt>
                <c:pt idx="759">
                  <c:v>62.6019281061238</c:v>
                </c:pt>
                <c:pt idx="760">
                  <c:v>62.583203630409699</c:v>
                </c:pt>
                <c:pt idx="761">
                  <c:v>62.455754808723697</c:v>
                </c:pt>
                <c:pt idx="762">
                  <c:v>62.426325567620196</c:v>
                </c:pt>
                <c:pt idx="763">
                  <c:v>62.555740752469198</c:v>
                </c:pt>
                <c:pt idx="764">
                  <c:v>62.465455015183203</c:v>
                </c:pt>
                <c:pt idx="765">
                  <c:v>62.158711490370102</c:v>
                </c:pt>
                <c:pt idx="766">
                  <c:v>61.763717221621903</c:v>
                </c:pt>
                <c:pt idx="767">
                  <c:v>61.212690871450398</c:v>
                </c:pt>
                <c:pt idx="768">
                  <c:v>60.785591938636898</c:v>
                </c:pt>
                <c:pt idx="769">
                  <c:v>60.866748672374499</c:v>
                </c:pt>
                <c:pt idx="770">
                  <c:v>60.938171777756402</c:v>
                </c:pt>
                <c:pt idx="771">
                  <c:v>61.225161123569102</c:v>
                </c:pt>
                <c:pt idx="772">
                  <c:v>61.623669209795104</c:v>
                </c:pt>
                <c:pt idx="773">
                  <c:v>61.653261346721003</c:v>
                </c:pt>
                <c:pt idx="774">
                  <c:v>61.771390336837698</c:v>
                </c:pt>
                <c:pt idx="775">
                  <c:v>61.892609521540898</c:v>
                </c:pt>
                <c:pt idx="776">
                  <c:v>61.785345437007898</c:v>
                </c:pt>
                <c:pt idx="777">
                  <c:v>61.300170142809897</c:v>
                </c:pt>
                <c:pt idx="778">
                  <c:v>60.873475056383903</c:v>
                </c:pt>
                <c:pt idx="779">
                  <c:v>60.522137274076002</c:v>
                </c:pt>
                <c:pt idx="780">
                  <c:v>59.543710934158</c:v>
                </c:pt>
                <c:pt idx="781">
                  <c:v>58.900895535478703</c:v>
                </c:pt>
                <c:pt idx="782">
                  <c:v>58.5199499454449</c:v>
                </c:pt>
                <c:pt idx="783">
                  <c:v>58.0325595851467</c:v>
                </c:pt>
                <c:pt idx="784">
                  <c:v>57.8351476797788</c:v>
                </c:pt>
                <c:pt idx="785">
                  <c:v>57.923683885829</c:v>
                </c:pt>
                <c:pt idx="786">
                  <c:v>57.789012396219199</c:v>
                </c:pt>
                <c:pt idx="787">
                  <c:v>58.241653887711799</c:v>
                </c:pt>
                <c:pt idx="788">
                  <c:v>58.2430245673117</c:v>
                </c:pt>
                <c:pt idx="789">
                  <c:v>58.2581165554259</c:v>
                </c:pt>
                <c:pt idx="790">
                  <c:v>58.098364329626399</c:v>
                </c:pt>
                <c:pt idx="791">
                  <c:v>57.9746248897751</c:v>
                </c:pt>
                <c:pt idx="792">
                  <c:v>57.4518162326248</c:v>
                </c:pt>
                <c:pt idx="793">
                  <c:v>56.967991207984902</c:v>
                </c:pt>
                <c:pt idx="794">
                  <c:v>56.645695154978597</c:v>
                </c:pt>
                <c:pt idx="795">
                  <c:v>56.558212141571801</c:v>
                </c:pt>
                <c:pt idx="796">
                  <c:v>56.184544881411597</c:v>
                </c:pt>
                <c:pt idx="797">
                  <c:v>55.8008665075929</c:v>
                </c:pt>
                <c:pt idx="798">
                  <c:v>55.835040367901499</c:v>
                </c:pt>
                <c:pt idx="799">
                  <c:v>56.0050469652858</c:v>
                </c:pt>
                <c:pt idx="800">
                  <c:v>56.305834314177297</c:v>
                </c:pt>
                <c:pt idx="801">
                  <c:v>56.440272005657697</c:v>
                </c:pt>
                <c:pt idx="802">
                  <c:v>56.1702164049264</c:v>
                </c:pt>
                <c:pt idx="803">
                  <c:v>55.868607423865498</c:v>
                </c:pt>
                <c:pt idx="804">
                  <c:v>56.136133565267201</c:v>
                </c:pt>
                <c:pt idx="805">
                  <c:v>55.863499142995103</c:v>
                </c:pt>
                <c:pt idx="806">
                  <c:v>56.249720629926699</c:v>
                </c:pt>
                <c:pt idx="807">
                  <c:v>56.564208218449103</c:v>
                </c:pt>
                <c:pt idx="808">
                  <c:v>57.308071603507102</c:v>
                </c:pt>
                <c:pt idx="809">
                  <c:v>58.109469400516197</c:v>
                </c:pt>
                <c:pt idx="810">
                  <c:v>59.136758493757902</c:v>
                </c:pt>
                <c:pt idx="811">
                  <c:v>59.705024883547502</c:v>
                </c:pt>
                <c:pt idx="812">
                  <c:v>60.578211056839599</c:v>
                </c:pt>
                <c:pt idx="813">
                  <c:v>60.9786802378798</c:v>
                </c:pt>
                <c:pt idx="814">
                  <c:v>61.630516158191398</c:v>
                </c:pt>
                <c:pt idx="815">
                  <c:v>62.109119296298203</c:v>
                </c:pt>
                <c:pt idx="816">
                  <c:v>62.658717455818703</c:v>
                </c:pt>
                <c:pt idx="817">
                  <c:v>63.296110610647602</c:v>
                </c:pt>
                <c:pt idx="818">
                  <c:v>63.954721098232298</c:v>
                </c:pt>
                <c:pt idx="819">
                  <c:v>63.257273993630299</c:v>
                </c:pt>
                <c:pt idx="820">
                  <c:v>62.685440407878801</c:v>
                </c:pt>
                <c:pt idx="821">
                  <c:v>62.034725045614699</c:v>
                </c:pt>
                <c:pt idx="822">
                  <c:v>61.053777594275601</c:v>
                </c:pt>
                <c:pt idx="823">
                  <c:v>60.251833600639301</c:v>
                </c:pt>
                <c:pt idx="824">
                  <c:v>59.124397547316597</c:v>
                </c:pt>
                <c:pt idx="825">
                  <c:v>58.158559421647702</c:v>
                </c:pt>
                <c:pt idx="826">
                  <c:v>58.392504028286098</c:v>
                </c:pt>
                <c:pt idx="827">
                  <c:v>58.409151873745103</c:v>
                </c:pt>
                <c:pt idx="828">
                  <c:v>58.586551261833002</c:v>
                </c:pt>
                <c:pt idx="829">
                  <c:v>58.8712791091898</c:v>
                </c:pt>
                <c:pt idx="830">
                  <c:v>58.639970257313401</c:v>
                </c:pt>
                <c:pt idx="831">
                  <c:v>58.707951349239998</c:v>
                </c:pt>
                <c:pt idx="832">
                  <c:v>58.840457928638301</c:v>
                </c:pt>
                <c:pt idx="833">
                  <c:v>59.022773278477501</c:v>
                </c:pt>
                <c:pt idx="834">
                  <c:v>58.952222503668999</c:v>
                </c:pt>
                <c:pt idx="835">
                  <c:v>58.5740601343348</c:v>
                </c:pt>
                <c:pt idx="836">
                  <c:v>58.668669956149401</c:v>
                </c:pt>
                <c:pt idx="837">
                  <c:v>58.5920689227206</c:v>
                </c:pt>
                <c:pt idx="838">
                  <c:v>58.496695843047497</c:v>
                </c:pt>
                <c:pt idx="839">
                  <c:v>57.993232265142403</c:v>
                </c:pt>
                <c:pt idx="840">
                  <c:v>57.2928069590644</c:v>
                </c:pt>
                <c:pt idx="841">
                  <c:v>56.694659502855899</c:v>
                </c:pt>
                <c:pt idx="842">
                  <c:v>56.284455437704601</c:v>
                </c:pt>
                <c:pt idx="843">
                  <c:v>55.764468235604497</c:v>
                </c:pt>
                <c:pt idx="844">
                  <c:v>55.697354597124999</c:v>
                </c:pt>
                <c:pt idx="845">
                  <c:v>55.478339044151603</c:v>
                </c:pt>
                <c:pt idx="846">
                  <c:v>55.359960047475198</c:v>
                </c:pt>
                <c:pt idx="847">
                  <c:v>53.736625875062501</c:v>
                </c:pt>
                <c:pt idx="848">
                  <c:v>53.874499190550097</c:v>
                </c:pt>
                <c:pt idx="849">
                  <c:v>53.959232535276499</c:v>
                </c:pt>
                <c:pt idx="850">
                  <c:v>54.353225603304203</c:v>
                </c:pt>
                <c:pt idx="851">
                  <c:v>54.664781449036397</c:v>
                </c:pt>
                <c:pt idx="852">
                  <c:v>55.200967780455699</c:v>
                </c:pt>
                <c:pt idx="853">
                  <c:v>55.803902344605604</c:v>
                </c:pt>
                <c:pt idx="854">
                  <c:v>58.421939908208202</c:v>
                </c:pt>
                <c:pt idx="855">
                  <c:v>59.287628667959403</c:v>
                </c:pt>
                <c:pt idx="856">
                  <c:v>60.1425626187878</c:v>
                </c:pt>
                <c:pt idx="857">
                  <c:v>60.641130765867501</c:v>
                </c:pt>
                <c:pt idx="858">
                  <c:v>61.360374118240998</c:v>
                </c:pt>
                <c:pt idx="859">
                  <c:v>61.991156148284098</c:v>
                </c:pt>
                <c:pt idx="860">
                  <c:v>62.799612213143199</c:v>
                </c:pt>
                <c:pt idx="861">
                  <c:v>63.202257000558902</c:v>
                </c:pt>
                <c:pt idx="862">
                  <c:v>63.548283764088097</c:v>
                </c:pt>
                <c:pt idx="863">
                  <c:v>63.932388357503498</c:v>
                </c:pt>
                <c:pt idx="864">
                  <c:v>64.538499286166697</c:v>
                </c:pt>
                <c:pt idx="865">
                  <c:v>64.882556979506006</c:v>
                </c:pt>
                <c:pt idx="866">
                  <c:v>65.489384649874594</c:v>
                </c:pt>
                <c:pt idx="867">
                  <c:v>65.991604530641993</c:v>
                </c:pt>
                <c:pt idx="868">
                  <c:v>66.5278714461394</c:v>
                </c:pt>
                <c:pt idx="869">
                  <c:v>66.951701748797603</c:v>
                </c:pt>
                <c:pt idx="870">
                  <c:v>67.737218478415201</c:v>
                </c:pt>
                <c:pt idx="871">
                  <c:v>67.644684549058695</c:v>
                </c:pt>
                <c:pt idx="872">
                  <c:v>68.317247324254893</c:v>
                </c:pt>
                <c:pt idx="873">
                  <c:v>68.762284827801395</c:v>
                </c:pt>
                <c:pt idx="874">
                  <c:v>69.020593924718099</c:v>
                </c:pt>
                <c:pt idx="875">
                  <c:v>68.939137388155601</c:v>
                </c:pt>
                <c:pt idx="876">
                  <c:v>68.7432899684879</c:v>
                </c:pt>
                <c:pt idx="877">
                  <c:v>68.472096959197003</c:v>
                </c:pt>
                <c:pt idx="878">
                  <c:v>68.952168675467504</c:v>
                </c:pt>
                <c:pt idx="879">
                  <c:v>68.893370409020505</c:v>
                </c:pt>
                <c:pt idx="880">
                  <c:v>68.771678506389094</c:v>
                </c:pt>
                <c:pt idx="881">
                  <c:v>68.823535759118599</c:v>
                </c:pt>
                <c:pt idx="882">
                  <c:v>69.062347768560599</c:v>
                </c:pt>
                <c:pt idx="883">
                  <c:v>69.845367597026794</c:v>
                </c:pt>
                <c:pt idx="884">
                  <c:v>70.434076995472495</c:v>
                </c:pt>
                <c:pt idx="885">
                  <c:v>70.608920579380296</c:v>
                </c:pt>
                <c:pt idx="886">
                  <c:v>70.784545642782604</c:v>
                </c:pt>
                <c:pt idx="887">
                  <c:v>70.8062896515234</c:v>
                </c:pt>
                <c:pt idx="888">
                  <c:v>70.461321527991302</c:v>
                </c:pt>
                <c:pt idx="889">
                  <c:v>69.883092734247796</c:v>
                </c:pt>
                <c:pt idx="890">
                  <c:v>69.024439087017498</c:v>
                </c:pt>
                <c:pt idx="891">
                  <c:v>67.752212779401802</c:v>
                </c:pt>
                <c:pt idx="892">
                  <c:v>66.957732878320599</c:v>
                </c:pt>
                <c:pt idx="893">
                  <c:v>65.862671487997503</c:v>
                </c:pt>
                <c:pt idx="894">
                  <c:v>64.976635969716099</c:v>
                </c:pt>
                <c:pt idx="895">
                  <c:v>64.1632523055749</c:v>
                </c:pt>
                <c:pt idx="896">
                  <c:v>63.630757805896501</c:v>
                </c:pt>
                <c:pt idx="897">
                  <c:v>63.160379973590999</c:v>
                </c:pt>
                <c:pt idx="898">
                  <c:v>62.987943623020001</c:v>
                </c:pt>
                <c:pt idx="899">
                  <c:v>62.684039579684701</c:v>
                </c:pt>
                <c:pt idx="900">
                  <c:v>62.8913958386537</c:v>
                </c:pt>
                <c:pt idx="901">
                  <c:v>62.709155291681597</c:v>
                </c:pt>
                <c:pt idx="902">
                  <c:v>62.520604708556803</c:v>
                </c:pt>
                <c:pt idx="903">
                  <c:v>62.533383480079003</c:v>
                </c:pt>
                <c:pt idx="904">
                  <c:v>62.495317282658597</c:v>
                </c:pt>
                <c:pt idx="905">
                  <c:v>62.424437016066499</c:v>
                </c:pt>
                <c:pt idx="906">
                  <c:v>62.163887777176399</c:v>
                </c:pt>
                <c:pt idx="907">
                  <c:v>61.643047937094003</c:v>
                </c:pt>
                <c:pt idx="908">
                  <c:v>61.329098339586402</c:v>
                </c:pt>
                <c:pt idx="909">
                  <c:v>61.133914760507203</c:v>
                </c:pt>
                <c:pt idx="910">
                  <c:v>60.851068078435802</c:v>
                </c:pt>
                <c:pt idx="911">
                  <c:v>60.499659432361597</c:v>
                </c:pt>
                <c:pt idx="912">
                  <c:v>60.190137632599402</c:v>
                </c:pt>
                <c:pt idx="913">
                  <c:v>59.808191167920498</c:v>
                </c:pt>
                <c:pt idx="914">
                  <c:v>59.347449166777899</c:v>
                </c:pt>
                <c:pt idx="915">
                  <c:v>58.992045911658302</c:v>
                </c:pt>
                <c:pt idx="916">
                  <c:v>58.8165780468779</c:v>
                </c:pt>
                <c:pt idx="917">
                  <c:v>58.643161849231099</c:v>
                </c:pt>
                <c:pt idx="918">
                  <c:v>58.334552997160699</c:v>
                </c:pt>
                <c:pt idx="919">
                  <c:v>58.1353146716135</c:v>
                </c:pt>
                <c:pt idx="920">
                  <c:v>57.895607342672598</c:v>
                </c:pt>
                <c:pt idx="921">
                  <c:v>57.625224672293001</c:v>
                </c:pt>
                <c:pt idx="922">
                  <c:v>57.418325142757801</c:v>
                </c:pt>
                <c:pt idx="923">
                  <c:v>57.069088346188202</c:v>
                </c:pt>
                <c:pt idx="924">
                  <c:v>56.497043230693301</c:v>
                </c:pt>
                <c:pt idx="925">
                  <c:v>55.968910240217802</c:v>
                </c:pt>
                <c:pt idx="926">
                  <c:v>55.407273723459099</c:v>
                </c:pt>
                <c:pt idx="927">
                  <c:v>54.967554519770403</c:v>
                </c:pt>
                <c:pt idx="928">
                  <c:v>54.625012091298302</c:v>
                </c:pt>
                <c:pt idx="929">
                  <c:v>54.125399203749403</c:v>
                </c:pt>
                <c:pt idx="930">
                  <c:v>53.384094486635597</c:v>
                </c:pt>
                <c:pt idx="931">
                  <c:v>52.902108378512402</c:v>
                </c:pt>
                <c:pt idx="932">
                  <c:v>52.592970417769003</c:v>
                </c:pt>
                <c:pt idx="933">
                  <c:v>52.188745031738399</c:v>
                </c:pt>
                <c:pt idx="934">
                  <c:v>51.188608314727603</c:v>
                </c:pt>
                <c:pt idx="935">
                  <c:v>50.648247057423603</c:v>
                </c:pt>
                <c:pt idx="936">
                  <c:v>50.291944528084599</c:v>
                </c:pt>
                <c:pt idx="937">
                  <c:v>49.994246697767402</c:v>
                </c:pt>
                <c:pt idx="938">
                  <c:v>49.448140081109003</c:v>
                </c:pt>
                <c:pt idx="939">
                  <c:v>48.7545332339797</c:v>
                </c:pt>
                <c:pt idx="940">
                  <c:v>48.147928044279404</c:v>
                </c:pt>
                <c:pt idx="941">
                  <c:v>48.118493109953803</c:v>
                </c:pt>
                <c:pt idx="942">
                  <c:v>47.512940387317101</c:v>
                </c:pt>
                <c:pt idx="943">
                  <c:v>46.829526069332701</c:v>
                </c:pt>
                <c:pt idx="944">
                  <c:v>46.141389375332601</c:v>
                </c:pt>
                <c:pt idx="945">
                  <c:v>45.6087296917269</c:v>
                </c:pt>
                <c:pt idx="946">
                  <c:v>45.204293194102497</c:v>
                </c:pt>
                <c:pt idx="947">
                  <c:v>44.873690806504001</c:v>
                </c:pt>
                <c:pt idx="948">
                  <c:v>44.820611277058198</c:v>
                </c:pt>
                <c:pt idx="949">
                  <c:v>44.929482373796098</c:v>
                </c:pt>
                <c:pt idx="950">
                  <c:v>44.994895570317603</c:v>
                </c:pt>
                <c:pt idx="951">
                  <c:v>44.905326438006</c:v>
                </c:pt>
                <c:pt idx="952">
                  <c:v>44.975021444974701</c:v>
                </c:pt>
                <c:pt idx="953">
                  <c:v>45.086374993455202</c:v>
                </c:pt>
                <c:pt idx="954">
                  <c:v>45.034414964434802</c:v>
                </c:pt>
                <c:pt idx="955">
                  <c:v>44.905054209084398</c:v>
                </c:pt>
                <c:pt idx="956">
                  <c:v>44.841782850979001</c:v>
                </c:pt>
                <c:pt idx="957">
                  <c:v>44.708478384756397</c:v>
                </c:pt>
                <c:pt idx="958">
                  <c:v>44.755290892906501</c:v>
                </c:pt>
                <c:pt idx="959">
                  <c:v>44.595227560702</c:v>
                </c:pt>
                <c:pt idx="960">
                  <c:v>44.294017901097902</c:v>
                </c:pt>
                <c:pt idx="961">
                  <c:v>44.134593359838199</c:v>
                </c:pt>
                <c:pt idx="962">
                  <c:v>44.133785778806498</c:v>
                </c:pt>
                <c:pt idx="963">
                  <c:v>44.1018076412794</c:v>
                </c:pt>
                <c:pt idx="964">
                  <c:v>44.153221272303398</c:v>
                </c:pt>
                <c:pt idx="965">
                  <c:v>44.398536412899901</c:v>
                </c:pt>
                <c:pt idx="966">
                  <c:v>44.433324725404397</c:v>
                </c:pt>
                <c:pt idx="967">
                  <c:v>44.615932078689603</c:v>
                </c:pt>
                <c:pt idx="968">
                  <c:v>44.894336992959303</c:v>
                </c:pt>
                <c:pt idx="969">
                  <c:v>44.945134235850801</c:v>
                </c:pt>
                <c:pt idx="970">
                  <c:v>44.7314380174588</c:v>
                </c:pt>
                <c:pt idx="971">
                  <c:v>44.371601381982302</c:v>
                </c:pt>
                <c:pt idx="972">
                  <c:v>44.110586276845297</c:v>
                </c:pt>
                <c:pt idx="973">
                  <c:v>44.224571762626802</c:v>
                </c:pt>
                <c:pt idx="974">
                  <c:v>44.2874723060593</c:v>
                </c:pt>
                <c:pt idx="975">
                  <c:v>43.245276214140702</c:v>
                </c:pt>
                <c:pt idx="976">
                  <c:v>41.5275096213553</c:v>
                </c:pt>
                <c:pt idx="977">
                  <c:v>39.6177327442471</c:v>
                </c:pt>
                <c:pt idx="978">
                  <c:v>37.506061619735199</c:v>
                </c:pt>
                <c:pt idx="979">
                  <c:v>35.1825277682223</c:v>
                </c:pt>
                <c:pt idx="980">
                  <c:v>32.542907822765599</c:v>
                </c:pt>
                <c:pt idx="981">
                  <c:v>29.881613702424101</c:v>
                </c:pt>
                <c:pt idx="982">
                  <c:v>27.836075356750101</c:v>
                </c:pt>
                <c:pt idx="983">
                  <c:v>26.391600203418101</c:v>
                </c:pt>
                <c:pt idx="984">
                  <c:v>25.2109196260221</c:v>
                </c:pt>
                <c:pt idx="985">
                  <c:v>24.384269330297801</c:v>
                </c:pt>
                <c:pt idx="986">
                  <c:v>23.470706169529901</c:v>
                </c:pt>
                <c:pt idx="987">
                  <c:v>22.838222194520998</c:v>
                </c:pt>
                <c:pt idx="988">
                  <c:v>22.087120408699299</c:v>
                </c:pt>
                <c:pt idx="989">
                  <c:v>21.3204459770059</c:v>
                </c:pt>
                <c:pt idx="990">
                  <c:v>20.782144252379499</c:v>
                </c:pt>
                <c:pt idx="991">
                  <c:v>20.273106085490401</c:v>
                </c:pt>
                <c:pt idx="992">
                  <c:v>19.778582625932401</c:v>
                </c:pt>
                <c:pt idx="993">
                  <c:v>19.402609894709101</c:v>
                </c:pt>
                <c:pt idx="994">
                  <c:v>18.943133880203899</c:v>
                </c:pt>
                <c:pt idx="995">
                  <c:v>18.705469550757599</c:v>
                </c:pt>
                <c:pt idx="996">
                  <c:v>18.883662576921399</c:v>
                </c:pt>
                <c:pt idx="997">
                  <c:v>18.8121861162359</c:v>
                </c:pt>
                <c:pt idx="998">
                  <c:v>18.905935446818201</c:v>
                </c:pt>
                <c:pt idx="999">
                  <c:v>19.003556212352901</c:v>
                </c:pt>
                <c:pt idx="1000">
                  <c:v>19.025526951142599</c:v>
                </c:pt>
                <c:pt idx="1001">
                  <c:v>18.9955658365933</c:v>
                </c:pt>
                <c:pt idx="1002">
                  <c:v>19.074838503522098</c:v>
                </c:pt>
                <c:pt idx="1003">
                  <c:v>18.9225166720991</c:v>
                </c:pt>
                <c:pt idx="1004">
                  <c:v>18.642984944797199</c:v>
                </c:pt>
                <c:pt idx="1005">
                  <c:v>18.439510148681599</c:v>
                </c:pt>
                <c:pt idx="1006">
                  <c:v>18.0515368335119</c:v>
                </c:pt>
                <c:pt idx="1007">
                  <c:v>17.680432035380498</c:v>
                </c:pt>
                <c:pt idx="1008">
                  <c:v>17.429180702882601</c:v>
                </c:pt>
                <c:pt idx="1009">
                  <c:v>16.926685205203999</c:v>
                </c:pt>
                <c:pt idx="1010">
                  <c:v>16.536774834416399</c:v>
                </c:pt>
                <c:pt idx="1011">
                  <c:v>16.380904807620499</c:v>
                </c:pt>
                <c:pt idx="1012">
                  <c:v>16.035651322823099</c:v>
                </c:pt>
                <c:pt idx="1013">
                  <c:v>15.9709610324478</c:v>
                </c:pt>
                <c:pt idx="1014">
                  <c:v>16.0926994077101</c:v>
                </c:pt>
                <c:pt idx="1015">
                  <c:v>16.0338946019886</c:v>
                </c:pt>
                <c:pt idx="1016">
                  <c:v>15.943072785618799</c:v>
                </c:pt>
                <c:pt idx="1017">
                  <c:v>15.581969640935601</c:v>
                </c:pt>
                <c:pt idx="1018">
                  <c:v>15.2239343452665</c:v>
                </c:pt>
                <c:pt idx="1019">
                  <c:v>14.9436866851012</c:v>
                </c:pt>
                <c:pt idx="1020">
                  <c:v>14.4062235933267</c:v>
                </c:pt>
                <c:pt idx="1021">
                  <c:v>13.608960694640601</c:v>
                </c:pt>
                <c:pt idx="1022">
                  <c:v>13.407806222931701</c:v>
                </c:pt>
                <c:pt idx="1023">
                  <c:v>13.193762264483601</c:v>
                </c:pt>
                <c:pt idx="1024">
                  <c:v>13.761363627544</c:v>
                </c:pt>
              </c:numCache>
            </c:numRef>
          </c:val>
          <c:smooth val="0"/>
          <c:extLst>
            <c:ext xmlns:c16="http://schemas.microsoft.com/office/drawing/2014/chart" uri="{C3380CC4-5D6E-409C-BE32-E72D297353CC}">
              <c16:uniqueId val="{00000000-92DB-4806-A1F5-BE8F21573606}"/>
            </c:ext>
          </c:extLst>
        </c:ser>
        <c:ser>
          <c:idx val="1"/>
          <c:order val="1"/>
          <c:tx>
            <c:strRef>
              <c:f>'Figure 1.6'!$A$53</c:f>
              <c:strCache>
                <c:ptCount val="1"/>
                <c:pt idx="0">
                  <c:v>Total</c:v>
                </c:pt>
              </c:strCache>
            </c:strRef>
          </c:tx>
          <c:spPr>
            <a:ln w="28575" cap="rnd">
              <a:solidFill>
                <a:schemeClr val="accent2"/>
              </a:solidFill>
              <a:round/>
            </a:ln>
            <a:effectLst/>
          </c:spPr>
          <c:marker>
            <c:symbol val="none"/>
          </c:marker>
          <c:cat>
            <c:multiLvlStrRef>
              <c:f>'Figure 1.6'!$B$50:$APE$51</c:f>
              <c:multiLvlStrCache>
                <c:ptCount val="1096"/>
                <c:lvl>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Feb</c:v>
                  </c:pt>
                  <c:pt idx="32">
                    <c:v>Feb</c:v>
                  </c:pt>
                  <c:pt idx="33">
                    <c:v>Feb</c:v>
                  </c:pt>
                  <c:pt idx="34">
                    <c:v>Feb</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c:v>
                  </c:pt>
                  <c:pt idx="123">
                    <c:v>May</c:v>
                  </c:pt>
                  <c:pt idx="124">
                    <c:v>May</c:v>
                  </c:pt>
                  <c:pt idx="125">
                    <c:v>May</c:v>
                  </c:pt>
                  <c:pt idx="126">
                    <c:v>May</c:v>
                  </c:pt>
                  <c:pt idx="127">
                    <c:v>May</c:v>
                  </c:pt>
                  <c:pt idx="128">
                    <c:v>May</c:v>
                  </c:pt>
                  <c:pt idx="129">
                    <c:v>May</c:v>
                  </c:pt>
                  <c:pt idx="130">
                    <c:v>May</c:v>
                  </c:pt>
                  <c:pt idx="131">
                    <c:v>May</c:v>
                  </c:pt>
                  <c:pt idx="132">
                    <c:v>May</c:v>
                  </c:pt>
                  <c:pt idx="133">
                    <c:v>May</c:v>
                  </c:pt>
                  <c:pt idx="134">
                    <c:v>May</c:v>
                  </c:pt>
                  <c:pt idx="135">
                    <c:v>May</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c:v>
                  </c:pt>
                  <c:pt idx="153">
                    <c:v>Jun</c:v>
                  </c:pt>
                  <c:pt idx="154">
                    <c:v>Jun</c:v>
                  </c:pt>
                  <c:pt idx="155">
                    <c:v>Jun</c:v>
                  </c:pt>
                  <c:pt idx="156">
                    <c:v>Jun</c:v>
                  </c:pt>
                  <c:pt idx="157">
                    <c:v>Jun</c:v>
                  </c:pt>
                  <c:pt idx="158">
                    <c:v>Jun</c:v>
                  </c:pt>
                  <c:pt idx="159">
                    <c:v>Jun</c:v>
                  </c:pt>
                  <c:pt idx="160">
                    <c:v>Jun</c:v>
                  </c:pt>
                  <c:pt idx="161">
                    <c:v>Jun</c:v>
                  </c:pt>
                  <c:pt idx="162">
                    <c:v>Jun</c:v>
                  </c:pt>
                  <c:pt idx="163">
                    <c:v>Jun</c:v>
                  </c:pt>
                  <c:pt idx="164">
                    <c:v>Jun</c:v>
                  </c:pt>
                  <c:pt idx="165">
                    <c:v>Jun</c:v>
                  </c:pt>
                  <c:pt idx="166">
                    <c:v>Jun</c:v>
                  </c:pt>
                  <c:pt idx="167">
                    <c:v>Jun</c:v>
                  </c:pt>
                  <c:pt idx="168">
                    <c:v>Jun</c:v>
                  </c:pt>
                  <c:pt idx="169">
                    <c:v>Jun</c:v>
                  </c:pt>
                  <c:pt idx="170">
                    <c:v>Jun</c:v>
                  </c:pt>
                  <c:pt idx="171">
                    <c:v>Jun</c:v>
                  </c:pt>
                  <c:pt idx="172">
                    <c:v>Jun</c:v>
                  </c:pt>
                  <c:pt idx="173">
                    <c:v>Jun</c:v>
                  </c:pt>
                  <c:pt idx="174">
                    <c:v>Jun</c:v>
                  </c:pt>
                  <c:pt idx="175">
                    <c:v>Jun</c:v>
                  </c:pt>
                  <c:pt idx="176">
                    <c:v>Jun</c:v>
                  </c:pt>
                  <c:pt idx="177">
                    <c:v>Jun</c:v>
                  </c:pt>
                  <c:pt idx="178">
                    <c:v>Jun</c:v>
                  </c:pt>
                  <c:pt idx="179">
                    <c:v>Jun</c:v>
                  </c:pt>
                  <c:pt idx="180">
                    <c:v>Jun</c:v>
                  </c:pt>
                  <c:pt idx="181">
                    <c:v>Jun</c:v>
                  </c:pt>
                  <c:pt idx="182">
                    <c:v>Jul</c:v>
                  </c:pt>
                  <c:pt idx="183">
                    <c:v>Jul</c:v>
                  </c:pt>
                  <c:pt idx="184">
                    <c:v>Jul</c:v>
                  </c:pt>
                  <c:pt idx="185">
                    <c:v>Jul</c:v>
                  </c:pt>
                  <c:pt idx="186">
                    <c:v>Jul</c:v>
                  </c:pt>
                  <c:pt idx="187">
                    <c:v>Jul</c:v>
                  </c:pt>
                  <c:pt idx="188">
                    <c:v>Jul</c:v>
                  </c:pt>
                  <c:pt idx="189">
                    <c:v>Jul</c:v>
                  </c:pt>
                  <c:pt idx="190">
                    <c:v>Jul</c:v>
                  </c:pt>
                  <c:pt idx="191">
                    <c:v>Jul</c:v>
                  </c:pt>
                  <c:pt idx="192">
                    <c:v>Jul</c:v>
                  </c:pt>
                  <c:pt idx="193">
                    <c:v>Jul</c:v>
                  </c:pt>
                  <c:pt idx="194">
                    <c:v>Jul</c:v>
                  </c:pt>
                  <c:pt idx="195">
                    <c:v>Jul</c:v>
                  </c:pt>
                  <c:pt idx="196">
                    <c:v>Jul</c:v>
                  </c:pt>
                  <c:pt idx="197">
                    <c:v>Jul</c:v>
                  </c:pt>
                  <c:pt idx="198">
                    <c:v>Jul</c:v>
                  </c:pt>
                  <c:pt idx="199">
                    <c:v>Jul</c:v>
                  </c:pt>
                  <c:pt idx="200">
                    <c:v>Jul</c:v>
                  </c:pt>
                  <c:pt idx="201">
                    <c:v>Jul</c:v>
                  </c:pt>
                  <c:pt idx="202">
                    <c:v>Jul</c:v>
                  </c:pt>
                  <c:pt idx="203">
                    <c:v>Jul</c:v>
                  </c:pt>
                  <c:pt idx="204">
                    <c:v>Jul</c:v>
                  </c:pt>
                  <c:pt idx="205">
                    <c:v>Jul</c:v>
                  </c:pt>
                  <c:pt idx="206">
                    <c:v>Jul</c:v>
                  </c:pt>
                  <c:pt idx="207">
                    <c:v>Jul</c:v>
                  </c:pt>
                  <c:pt idx="208">
                    <c:v>Jul</c:v>
                  </c:pt>
                  <c:pt idx="209">
                    <c:v>Jul</c:v>
                  </c:pt>
                  <c:pt idx="210">
                    <c:v>Jul</c:v>
                  </c:pt>
                  <c:pt idx="211">
                    <c:v>Jul</c:v>
                  </c:pt>
                  <c:pt idx="212">
                    <c:v>Jul</c:v>
                  </c:pt>
                  <c:pt idx="213">
                    <c:v>Aug</c:v>
                  </c:pt>
                  <c:pt idx="214">
                    <c:v>Aug</c:v>
                  </c:pt>
                  <c:pt idx="215">
                    <c:v>Aug</c:v>
                  </c:pt>
                  <c:pt idx="216">
                    <c:v>Aug</c:v>
                  </c:pt>
                  <c:pt idx="217">
                    <c:v>Aug</c:v>
                  </c:pt>
                  <c:pt idx="218">
                    <c:v>Aug</c:v>
                  </c:pt>
                  <c:pt idx="219">
                    <c:v>Aug</c:v>
                  </c:pt>
                  <c:pt idx="220">
                    <c:v>Aug</c:v>
                  </c:pt>
                  <c:pt idx="221">
                    <c:v>Aug</c:v>
                  </c:pt>
                  <c:pt idx="222">
                    <c:v>Aug</c:v>
                  </c:pt>
                  <c:pt idx="223">
                    <c:v>Aug</c:v>
                  </c:pt>
                  <c:pt idx="224">
                    <c:v>Aug</c:v>
                  </c:pt>
                  <c:pt idx="225">
                    <c:v>Aug</c:v>
                  </c:pt>
                  <c:pt idx="226">
                    <c:v>Aug</c:v>
                  </c:pt>
                  <c:pt idx="227">
                    <c:v>Aug</c:v>
                  </c:pt>
                  <c:pt idx="228">
                    <c:v>Aug</c:v>
                  </c:pt>
                  <c:pt idx="229">
                    <c:v>Aug</c:v>
                  </c:pt>
                  <c:pt idx="230">
                    <c:v>Aug</c:v>
                  </c:pt>
                  <c:pt idx="231">
                    <c:v>Aug</c:v>
                  </c:pt>
                  <c:pt idx="232">
                    <c:v>Aug</c:v>
                  </c:pt>
                  <c:pt idx="233">
                    <c:v>Aug</c:v>
                  </c:pt>
                  <c:pt idx="234">
                    <c:v>Aug</c:v>
                  </c:pt>
                  <c:pt idx="235">
                    <c:v>Aug</c:v>
                  </c:pt>
                  <c:pt idx="236">
                    <c:v>Aug</c:v>
                  </c:pt>
                  <c:pt idx="237">
                    <c:v>Aug</c:v>
                  </c:pt>
                  <c:pt idx="238">
                    <c:v>Aug</c:v>
                  </c:pt>
                  <c:pt idx="239">
                    <c:v>Aug</c:v>
                  </c:pt>
                  <c:pt idx="240">
                    <c:v>Aug</c:v>
                  </c:pt>
                  <c:pt idx="241">
                    <c:v>Aug</c:v>
                  </c:pt>
                  <c:pt idx="242">
                    <c:v>Aug</c:v>
                  </c:pt>
                  <c:pt idx="243">
                    <c:v>Aug</c:v>
                  </c:pt>
                  <c:pt idx="244">
                    <c:v>Sep</c:v>
                  </c:pt>
                  <c:pt idx="245">
                    <c:v>Sep</c:v>
                  </c:pt>
                  <c:pt idx="246">
                    <c:v>Sep</c:v>
                  </c:pt>
                  <c:pt idx="247">
                    <c:v>Sep</c:v>
                  </c:pt>
                  <c:pt idx="248">
                    <c:v>Sep</c:v>
                  </c:pt>
                  <c:pt idx="249">
                    <c:v>Sep</c:v>
                  </c:pt>
                  <c:pt idx="250">
                    <c:v>Sep</c:v>
                  </c:pt>
                  <c:pt idx="251">
                    <c:v>Sep</c:v>
                  </c:pt>
                  <c:pt idx="252">
                    <c:v>Sep</c:v>
                  </c:pt>
                  <c:pt idx="253">
                    <c:v>Sep</c:v>
                  </c:pt>
                  <c:pt idx="254">
                    <c:v>Sep</c:v>
                  </c:pt>
                  <c:pt idx="255">
                    <c:v>Sep</c:v>
                  </c:pt>
                  <c:pt idx="256">
                    <c:v>Sep</c:v>
                  </c:pt>
                  <c:pt idx="257">
                    <c:v>Sep</c:v>
                  </c:pt>
                  <c:pt idx="258">
                    <c:v>Sep</c:v>
                  </c:pt>
                  <c:pt idx="259">
                    <c:v>Sep</c:v>
                  </c:pt>
                  <c:pt idx="260">
                    <c:v>Sep</c:v>
                  </c:pt>
                  <c:pt idx="261">
                    <c:v>Sep</c:v>
                  </c:pt>
                  <c:pt idx="262">
                    <c:v>Sep</c:v>
                  </c:pt>
                  <c:pt idx="263">
                    <c:v>Sep</c:v>
                  </c:pt>
                  <c:pt idx="264">
                    <c:v>Sep</c:v>
                  </c:pt>
                  <c:pt idx="265">
                    <c:v>Sep</c:v>
                  </c:pt>
                  <c:pt idx="266">
                    <c:v>Sep</c:v>
                  </c:pt>
                  <c:pt idx="267">
                    <c:v>Sep</c:v>
                  </c:pt>
                  <c:pt idx="268">
                    <c:v>Sep</c:v>
                  </c:pt>
                  <c:pt idx="269">
                    <c:v>Sep</c:v>
                  </c:pt>
                  <c:pt idx="270">
                    <c:v>Sep</c:v>
                  </c:pt>
                  <c:pt idx="271">
                    <c:v>Sep</c:v>
                  </c:pt>
                  <c:pt idx="272">
                    <c:v>Sep</c:v>
                  </c:pt>
                  <c:pt idx="273">
                    <c:v>Sep</c:v>
                  </c:pt>
                  <c:pt idx="274">
                    <c:v>Oct</c:v>
                  </c:pt>
                  <c:pt idx="275">
                    <c:v>Oct</c:v>
                  </c:pt>
                  <c:pt idx="276">
                    <c:v>Oct</c:v>
                  </c:pt>
                  <c:pt idx="277">
                    <c:v>Oct</c:v>
                  </c:pt>
                  <c:pt idx="278">
                    <c:v>Oct</c:v>
                  </c:pt>
                  <c:pt idx="279">
                    <c:v>Oct</c:v>
                  </c:pt>
                  <c:pt idx="280">
                    <c:v>Oct</c:v>
                  </c:pt>
                  <c:pt idx="281">
                    <c:v>Oct</c:v>
                  </c:pt>
                  <c:pt idx="282">
                    <c:v>Oct</c:v>
                  </c:pt>
                  <c:pt idx="283">
                    <c:v>Oct</c:v>
                  </c:pt>
                  <c:pt idx="284">
                    <c:v>Oct</c:v>
                  </c:pt>
                  <c:pt idx="285">
                    <c:v>Oct</c:v>
                  </c:pt>
                  <c:pt idx="286">
                    <c:v>Oct</c:v>
                  </c:pt>
                  <c:pt idx="287">
                    <c:v>Oct</c:v>
                  </c:pt>
                  <c:pt idx="288">
                    <c:v>Oct</c:v>
                  </c:pt>
                  <c:pt idx="289">
                    <c:v>Oct</c:v>
                  </c:pt>
                  <c:pt idx="290">
                    <c:v>Oct</c:v>
                  </c:pt>
                  <c:pt idx="291">
                    <c:v>Oct</c:v>
                  </c:pt>
                  <c:pt idx="292">
                    <c:v>Oct</c:v>
                  </c:pt>
                  <c:pt idx="293">
                    <c:v>Oct</c:v>
                  </c:pt>
                  <c:pt idx="294">
                    <c:v>Oct</c:v>
                  </c:pt>
                  <c:pt idx="295">
                    <c:v>Oct</c:v>
                  </c:pt>
                  <c:pt idx="296">
                    <c:v>Oct</c:v>
                  </c:pt>
                  <c:pt idx="297">
                    <c:v>Oct</c:v>
                  </c:pt>
                  <c:pt idx="298">
                    <c:v>Oct</c:v>
                  </c:pt>
                  <c:pt idx="299">
                    <c:v>Oct</c:v>
                  </c:pt>
                  <c:pt idx="300">
                    <c:v>Oct</c:v>
                  </c:pt>
                  <c:pt idx="301">
                    <c:v>Oct</c:v>
                  </c:pt>
                  <c:pt idx="302">
                    <c:v>Oct</c:v>
                  </c:pt>
                  <c:pt idx="303">
                    <c:v>Oct</c:v>
                  </c:pt>
                  <c:pt idx="304">
                    <c:v>Oct</c:v>
                  </c:pt>
                  <c:pt idx="305">
                    <c:v>Nov</c:v>
                  </c:pt>
                  <c:pt idx="306">
                    <c:v>Nov</c:v>
                  </c:pt>
                  <c:pt idx="307">
                    <c:v>Nov</c:v>
                  </c:pt>
                  <c:pt idx="308">
                    <c:v>Nov</c:v>
                  </c:pt>
                  <c:pt idx="309">
                    <c:v>Nov</c:v>
                  </c:pt>
                  <c:pt idx="310">
                    <c:v>Nov</c:v>
                  </c:pt>
                  <c:pt idx="311">
                    <c:v>Nov</c:v>
                  </c:pt>
                  <c:pt idx="312">
                    <c:v>Nov</c:v>
                  </c:pt>
                  <c:pt idx="313">
                    <c:v>Nov</c:v>
                  </c:pt>
                  <c:pt idx="314">
                    <c:v>Nov</c:v>
                  </c:pt>
                  <c:pt idx="315">
                    <c:v>Nov</c:v>
                  </c:pt>
                  <c:pt idx="316">
                    <c:v>Nov</c:v>
                  </c:pt>
                  <c:pt idx="317">
                    <c:v>Nov</c:v>
                  </c:pt>
                  <c:pt idx="318">
                    <c:v>Nov</c:v>
                  </c:pt>
                  <c:pt idx="319">
                    <c:v>Nov</c:v>
                  </c:pt>
                  <c:pt idx="320">
                    <c:v>Nov</c:v>
                  </c:pt>
                  <c:pt idx="321">
                    <c:v>Nov</c:v>
                  </c:pt>
                  <c:pt idx="322">
                    <c:v>Nov</c:v>
                  </c:pt>
                  <c:pt idx="323">
                    <c:v>Nov</c:v>
                  </c:pt>
                  <c:pt idx="324">
                    <c:v>Nov</c:v>
                  </c:pt>
                  <c:pt idx="325">
                    <c:v>Nov</c:v>
                  </c:pt>
                  <c:pt idx="326">
                    <c:v>Nov</c:v>
                  </c:pt>
                  <c:pt idx="327">
                    <c:v>Nov</c:v>
                  </c:pt>
                  <c:pt idx="328">
                    <c:v>Nov</c:v>
                  </c:pt>
                  <c:pt idx="329">
                    <c:v>Nov</c:v>
                  </c:pt>
                  <c:pt idx="330">
                    <c:v>Nov</c:v>
                  </c:pt>
                  <c:pt idx="331">
                    <c:v>Nov</c:v>
                  </c:pt>
                  <c:pt idx="332">
                    <c:v>Nov</c:v>
                  </c:pt>
                  <c:pt idx="333">
                    <c:v>Nov</c:v>
                  </c:pt>
                  <c:pt idx="334">
                    <c:v>Nov</c:v>
                  </c:pt>
                  <c:pt idx="335">
                    <c:v>Dec</c:v>
                  </c:pt>
                  <c:pt idx="336">
                    <c:v>Dec</c:v>
                  </c:pt>
                  <c:pt idx="337">
                    <c:v>Dec</c:v>
                  </c:pt>
                  <c:pt idx="338">
                    <c:v>Dec</c:v>
                  </c:pt>
                  <c:pt idx="339">
                    <c:v>Dec</c:v>
                  </c:pt>
                  <c:pt idx="340">
                    <c:v>Dec</c:v>
                  </c:pt>
                  <c:pt idx="341">
                    <c:v>Dec</c:v>
                  </c:pt>
                  <c:pt idx="342">
                    <c:v>Dec</c:v>
                  </c:pt>
                  <c:pt idx="343">
                    <c:v>Dec</c:v>
                  </c:pt>
                  <c:pt idx="344">
                    <c:v>Dec</c:v>
                  </c:pt>
                  <c:pt idx="345">
                    <c:v>Dec</c:v>
                  </c:pt>
                  <c:pt idx="346">
                    <c:v>Dec</c:v>
                  </c:pt>
                  <c:pt idx="347">
                    <c:v>Dec</c:v>
                  </c:pt>
                  <c:pt idx="348">
                    <c:v>Dec</c:v>
                  </c:pt>
                  <c:pt idx="349">
                    <c:v>Dec</c:v>
                  </c:pt>
                  <c:pt idx="350">
                    <c:v>Dec</c:v>
                  </c:pt>
                  <c:pt idx="351">
                    <c:v>Dec</c:v>
                  </c:pt>
                  <c:pt idx="352">
                    <c:v>Dec</c:v>
                  </c:pt>
                  <c:pt idx="353">
                    <c:v>Dec</c:v>
                  </c:pt>
                  <c:pt idx="354">
                    <c:v>Dec</c:v>
                  </c:pt>
                  <c:pt idx="355">
                    <c:v>Dec</c:v>
                  </c:pt>
                  <c:pt idx="356">
                    <c:v>Dec</c:v>
                  </c:pt>
                  <c:pt idx="357">
                    <c:v>Dec</c:v>
                  </c:pt>
                  <c:pt idx="358">
                    <c:v>Dec</c:v>
                  </c:pt>
                  <c:pt idx="359">
                    <c:v>Dec</c:v>
                  </c:pt>
                  <c:pt idx="360">
                    <c:v>Dec</c:v>
                  </c:pt>
                  <c:pt idx="361">
                    <c:v>Dec</c:v>
                  </c:pt>
                  <c:pt idx="362">
                    <c:v>Dec</c:v>
                  </c:pt>
                  <c:pt idx="363">
                    <c:v>Dec</c:v>
                  </c:pt>
                  <c:pt idx="364">
                    <c:v>Dec</c:v>
                  </c:pt>
                  <c:pt idx="365">
                    <c:v>Dec</c:v>
                  </c:pt>
                  <c:pt idx="366">
                    <c:v>Jan</c:v>
                  </c:pt>
                  <c:pt idx="367">
                    <c:v>Jan</c:v>
                  </c:pt>
                  <c:pt idx="368">
                    <c:v>Jan</c:v>
                  </c:pt>
                  <c:pt idx="369">
                    <c:v>Jan</c:v>
                  </c:pt>
                  <c:pt idx="370">
                    <c:v>Jan</c:v>
                  </c:pt>
                  <c:pt idx="371">
                    <c:v>Jan</c:v>
                  </c:pt>
                  <c:pt idx="372">
                    <c:v>Jan</c:v>
                  </c:pt>
                  <c:pt idx="373">
                    <c:v>Jan</c:v>
                  </c:pt>
                  <c:pt idx="374">
                    <c:v>Jan</c:v>
                  </c:pt>
                  <c:pt idx="375">
                    <c:v>Jan</c:v>
                  </c:pt>
                  <c:pt idx="376">
                    <c:v>Jan</c:v>
                  </c:pt>
                  <c:pt idx="377">
                    <c:v>Jan</c:v>
                  </c:pt>
                  <c:pt idx="378">
                    <c:v>Jan</c:v>
                  </c:pt>
                  <c:pt idx="379">
                    <c:v>Jan</c:v>
                  </c:pt>
                  <c:pt idx="380">
                    <c:v>Jan</c:v>
                  </c:pt>
                  <c:pt idx="381">
                    <c:v>Jan</c:v>
                  </c:pt>
                  <c:pt idx="382">
                    <c:v>Jan</c:v>
                  </c:pt>
                  <c:pt idx="383">
                    <c:v>Jan</c:v>
                  </c:pt>
                  <c:pt idx="384">
                    <c:v>Jan</c:v>
                  </c:pt>
                  <c:pt idx="385">
                    <c:v>Jan</c:v>
                  </c:pt>
                  <c:pt idx="386">
                    <c:v>Jan</c:v>
                  </c:pt>
                  <c:pt idx="387">
                    <c:v>Jan</c:v>
                  </c:pt>
                  <c:pt idx="388">
                    <c:v>Jan</c:v>
                  </c:pt>
                  <c:pt idx="389">
                    <c:v>Jan</c:v>
                  </c:pt>
                  <c:pt idx="390">
                    <c:v>Jan</c:v>
                  </c:pt>
                  <c:pt idx="391">
                    <c:v>Jan</c:v>
                  </c:pt>
                  <c:pt idx="392">
                    <c:v>Jan</c:v>
                  </c:pt>
                  <c:pt idx="393">
                    <c:v>Jan</c:v>
                  </c:pt>
                  <c:pt idx="394">
                    <c:v>Jan</c:v>
                  </c:pt>
                  <c:pt idx="395">
                    <c:v>Jan</c:v>
                  </c:pt>
                  <c:pt idx="396">
                    <c:v>Jan</c:v>
                  </c:pt>
                  <c:pt idx="397">
                    <c:v>Feb</c:v>
                  </c:pt>
                  <c:pt idx="398">
                    <c:v>Feb</c:v>
                  </c:pt>
                  <c:pt idx="399">
                    <c:v>Feb</c:v>
                  </c:pt>
                  <c:pt idx="400">
                    <c:v>Feb</c:v>
                  </c:pt>
                  <c:pt idx="401">
                    <c:v>Feb</c:v>
                  </c:pt>
                  <c:pt idx="402">
                    <c:v>Feb</c:v>
                  </c:pt>
                  <c:pt idx="403">
                    <c:v>Feb</c:v>
                  </c:pt>
                  <c:pt idx="404">
                    <c:v>Feb</c:v>
                  </c:pt>
                  <c:pt idx="405">
                    <c:v>Feb</c:v>
                  </c:pt>
                  <c:pt idx="406">
                    <c:v>Feb</c:v>
                  </c:pt>
                  <c:pt idx="407">
                    <c:v>Feb</c:v>
                  </c:pt>
                  <c:pt idx="408">
                    <c:v>Feb</c:v>
                  </c:pt>
                  <c:pt idx="409">
                    <c:v>Feb</c:v>
                  </c:pt>
                  <c:pt idx="410">
                    <c:v>Feb</c:v>
                  </c:pt>
                  <c:pt idx="411">
                    <c:v>Feb</c:v>
                  </c:pt>
                  <c:pt idx="412">
                    <c:v>Feb</c:v>
                  </c:pt>
                  <c:pt idx="413">
                    <c:v>Feb</c:v>
                  </c:pt>
                  <c:pt idx="414">
                    <c:v>Feb</c:v>
                  </c:pt>
                  <c:pt idx="415">
                    <c:v>Feb</c:v>
                  </c:pt>
                  <c:pt idx="416">
                    <c:v>Feb</c:v>
                  </c:pt>
                  <c:pt idx="417">
                    <c:v>Feb</c:v>
                  </c:pt>
                  <c:pt idx="418">
                    <c:v>Feb</c:v>
                  </c:pt>
                  <c:pt idx="419">
                    <c:v>Feb</c:v>
                  </c:pt>
                  <c:pt idx="420">
                    <c:v>Feb</c:v>
                  </c:pt>
                  <c:pt idx="421">
                    <c:v>Feb</c:v>
                  </c:pt>
                  <c:pt idx="422">
                    <c:v>Feb</c:v>
                  </c:pt>
                  <c:pt idx="423">
                    <c:v>Feb</c:v>
                  </c:pt>
                  <c:pt idx="424">
                    <c:v>Feb</c:v>
                  </c:pt>
                  <c:pt idx="425">
                    <c:v>Mar</c:v>
                  </c:pt>
                  <c:pt idx="426">
                    <c:v>Mar</c:v>
                  </c:pt>
                  <c:pt idx="427">
                    <c:v>Mar</c:v>
                  </c:pt>
                  <c:pt idx="428">
                    <c:v>Mar</c:v>
                  </c:pt>
                  <c:pt idx="429">
                    <c:v>Mar</c:v>
                  </c:pt>
                  <c:pt idx="430">
                    <c:v>Mar</c:v>
                  </c:pt>
                  <c:pt idx="431">
                    <c:v>Mar</c:v>
                  </c:pt>
                  <c:pt idx="432">
                    <c:v>Mar</c:v>
                  </c:pt>
                  <c:pt idx="433">
                    <c:v>Mar</c:v>
                  </c:pt>
                  <c:pt idx="434">
                    <c:v>Mar</c:v>
                  </c:pt>
                  <c:pt idx="435">
                    <c:v>Mar</c:v>
                  </c:pt>
                  <c:pt idx="436">
                    <c:v>Mar</c:v>
                  </c:pt>
                  <c:pt idx="437">
                    <c:v>Mar</c:v>
                  </c:pt>
                  <c:pt idx="438">
                    <c:v>Mar</c:v>
                  </c:pt>
                  <c:pt idx="439">
                    <c:v>Mar</c:v>
                  </c:pt>
                  <c:pt idx="440">
                    <c:v>Mar</c:v>
                  </c:pt>
                  <c:pt idx="441">
                    <c:v>Mar</c:v>
                  </c:pt>
                  <c:pt idx="442">
                    <c:v>Mar</c:v>
                  </c:pt>
                  <c:pt idx="443">
                    <c:v>Mar</c:v>
                  </c:pt>
                  <c:pt idx="444">
                    <c:v>Mar</c:v>
                  </c:pt>
                  <c:pt idx="445">
                    <c:v>Mar</c:v>
                  </c:pt>
                  <c:pt idx="446">
                    <c:v>Mar</c:v>
                  </c:pt>
                  <c:pt idx="447">
                    <c:v>Mar</c:v>
                  </c:pt>
                  <c:pt idx="448">
                    <c:v>Mar</c:v>
                  </c:pt>
                  <c:pt idx="449">
                    <c:v>Mar</c:v>
                  </c:pt>
                  <c:pt idx="450">
                    <c:v>Mar</c:v>
                  </c:pt>
                  <c:pt idx="451">
                    <c:v>Mar</c:v>
                  </c:pt>
                  <c:pt idx="452">
                    <c:v>Mar</c:v>
                  </c:pt>
                  <c:pt idx="453">
                    <c:v>Mar</c:v>
                  </c:pt>
                  <c:pt idx="454">
                    <c:v>Mar</c:v>
                  </c:pt>
                  <c:pt idx="455">
                    <c:v>Mar</c:v>
                  </c:pt>
                  <c:pt idx="456">
                    <c:v>Apr</c:v>
                  </c:pt>
                  <c:pt idx="457">
                    <c:v>Apr</c:v>
                  </c:pt>
                  <c:pt idx="458">
                    <c:v>Apr</c:v>
                  </c:pt>
                  <c:pt idx="459">
                    <c:v>Apr</c:v>
                  </c:pt>
                  <c:pt idx="460">
                    <c:v>Apr</c:v>
                  </c:pt>
                  <c:pt idx="461">
                    <c:v>Apr</c:v>
                  </c:pt>
                  <c:pt idx="462">
                    <c:v>Apr</c:v>
                  </c:pt>
                  <c:pt idx="463">
                    <c:v>Apr</c:v>
                  </c:pt>
                  <c:pt idx="464">
                    <c:v>Apr</c:v>
                  </c:pt>
                  <c:pt idx="465">
                    <c:v>Apr</c:v>
                  </c:pt>
                  <c:pt idx="466">
                    <c:v>Apr</c:v>
                  </c:pt>
                  <c:pt idx="467">
                    <c:v>Apr</c:v>
                  </c:pt>
                  <c:pt idx="468">
                    <c:v>Apr</c:v>
                  </c:pt>
                  <c:pt idx="469">
                    <c:v>Apr</c:v>
                  </c:pt>
                  <c:pt idx="470">
                    <c:v>Apr</c:v>
                  </c:pt>
                  <c:pt idx="471">
                    <c:v>Apr</c:v>
                  </c:pt>
                  <c:pt idx="472">
                    <c:v>Apr</c:v>
                  </c:pt>
                  <c:pt idx="473">
                    <c:v>Apr</c:v>
                  </c:pt>
                  <c:pt idx="474">
                    <c:v>Apr</c:v>
                  </c:pt>
                  <c:pt idx="475">
                    <c:v>Apr</c:v>
                  </c:pt>
                  <c:pt idx="476">
                    <c:v>Apr</c:v>
                  </c:pt>
                  <c:pt idx="477">
                    <c:v>Apr</c:v>
                  </c:pt>
                  <c:pt idx="478">
                    <c:v>Apr</c:v>
                  </c:pt>
                  <c:pt idx="479">
                    <c:v>Apr</c:v>
                  </c:pt>
                  <c:pt idx="480">
                    <c:v>Apr</c:v>
                  </c:pt>
                  <c:pt idx="481">
                    <c:v>Apr</c:v>
                  </c:pt>
                  <c:pt idx="482">
                    <c:v>Apr</c:v>
                  </c:pt>
                  <c:pt idx="483">
                    <c:v>Apr</c:v>
                  </c:pt>
                  <c:pt idx="484">
                    <c:v>Apr</c:v>
                  </c:pt>
                  <c:pt idx="485">
                    <c:v>Apr</c:v>
                  </c:pt>
                  <c:pt idx="486">
                    <c:v>May</c:v>
                  </c:pt>
                  <c:pt idx="487">
                    <c:v>May</c:v>
                  </c:pt>
                  <c:pt idx="488">
                    <c:v>May</c:v>
                  </c:pt>
                  <c:pt idx="489">
                    <c:v>May</c:v>
                  </c:pt>
                  <c:pt idx="490">
                    <c:v>May</c:v>
                  </c:pt>
                  <c:pt idx="491">
                    <c:v>May</c:v>
                  </c:pt>
                  <c:pt idx="492">
                    <c:v>May</c:v>
                  </c:pt>
                  <c:pt idx="493">
                    <c:v>May</c:v>
                  </c:pt>
                  <c:pt idx="494">
                    <c:v>May</c:v>
                  </c:pt>
                  <c:pt idx="495">
                    <c:v>May</c:v>
                  </c:pt>
                  <c:pt idx="496">
                    <c:v>May</c:v>
                  </c:pt>
                  <c:pt idx="497">
                    <c:v>May</c:v>
                  </c:pt>
                  <c:pt idx="498">
                    <c:v>May</c:v>
                  </c:pt>
                  <c:pt idx="499">
                    <c:v>May</c:v>
                  </c:pt>
                  <c:pt idx="500">
                    <c:v>May</c:v>
                  </c:pt>
                  <c:pt idx="501">
                    <c:v>May</c:v>
                  </c:pt>
                  <c:pt idx="502">
                    <c:v>May</c:v>
                  </c:pt>
                  <c:pt idx="503">
                    <c:v>May</c:v>
                  </c:pt>
                  <c:pt idx="504">
                    <c:v>May</c:v>
                  </c:pt>
                  <c:pt idx="505">
                    <c:v>May</c:v>
                  </c:pt>
                  <c:pt idx="506">
                    <c:v>May</c:v>
                  </c:pt>
                  <c:pt idx="507">
                    <c:v>May</c:v>
                  </c:pt>
                  <c:pt idx="508">
                    <c:v>May</c:v>
                  </c:pt>
                  <c:pt idx="509">
                    <c:v>May</c:v>
                  </c:pt>
                  <c:pt idx="510">
                    <c:v>May</c:v>
                  </c:pt>
                  <c:pt idx="511">
                    <c:v>May</c:v>
                  </c:pt>
                  <c:pt idx="512">
                    <c:v>May</c:v>
                  </c:pt>
                  <c:pt idx="513">
                    <c:v>May</c:v>
                  </c:pt>
                  <c:pt idx="514">
                    <c:v>May</c:v>
                  </c:pt>
                  <c:pt idx="515">
                    <c:v>May</c:v>
                  </c:pt>
                  <c:pt idx="516">
                    <c:v>May</c:v>
                  </c:pt>
                  <c:pt idx="517">
                    <c:v>Jun</c:v>
                  </c:pt>
                  <c:pt idx="518">
                    <c:v>Jun</c:v>
                  </c:pt>
                  <c:pt idx="519">
                    <c:v>Jun</c:v>
                  </c:pt>
                  <c:pt idx="520">
                    <c:v>Jun</c:v>
                  </c:pt>
                  <c:pt idx="521">
                    <c:v>Jun</c:v>
                  </c:pt>
                  <c:pt idx="522">
                    <c:v>Jun</c:v>
                  </c:pt>
                  <c:pt idx="523">
                    <c:v>Jun</c:v>
                  </c:pt>
                  <c:pt idx="524">
                    <c:v>Jun</c:v>
                  </c:pt>
                  <c:pt idx="525">
                    <c:v>Jun</c:v>
                  </c:pt>
                  <c:pt idx="526">
                    <c:v>Jun</c:v>
                  </c:pt>
                  <c:pt idx="527">
                    <c:v>Jun</c:v>
                  </c:pt>
                  <c:pt idx="528">
                    <c:v>Jun</c:v>
                  </c:pt>
                  <c:pt idx="529">
                    <c:v>Jun</c:v>
                  </c:pt>
                  <c:pt idx="530">
                    <c:v>Jun</c:v>
                  </c:pt>
                  <c:pt idx="531">
                    <c:v>Jun</c:v>
                  </c:pt>
                  <c:pt idx="532">
                    <c:v>Jun</c:v>
                  </c:pt>
                  <c:pt idx="533">
                    <c:v>Jun</c:v>
                  </c:pt>
                  <c:pt idx="534">
                    <c:v>Jun</c:v>
                  </c:pt>
                  <c:pt idx="535">
                    <c:v>Jun</c:v>
                  </c:pt>
                  <c:pt idx="536">
                    <c:v>Jun</c:v>
                  </c:pt>
                  <c:pt idx="537">
                    <c:v>Jun</c:v>
                  </c:pt>
                  <c:pt idx="538">
                    <c:v>Jun</c:v>
                  </c:pt>
                  <c:pt idx="539">
                    <c:v>Jun</c:v>
                  </c:pt>
                  <c:pt idx="540">
                    <c:v>Jun</c:v>
                  </c:pt>
                  <c:pt idx="541">
                    <c:v>Jun</c:v>
                  </c:pt>
                  <c:pt idx="542">
                    <c:v>Jun</c:v>
                  </c:pt>
                  <c:pt idx="543">
                    <c:v>Jun</c:v>
                  </c:pt>
                  <c:pt idx="544">
                    <c:v>Jun</c:v>
                  </c:pt>
                  <c:pt idx="545">
                    <c:v>Jun</c:v>
                  </c:pt>
                  <c:pt idx="546">
                    <c:v>Jun</c:v>
                  </c:pt>
                  <c:pt idx="547">
                    <c:v>Jul</c:v>
                  </c:pt>
                  <c:pt idx="548">
                    <c:v>Jul</c:v>
                  </c:pt>
                  <c:pt idx="549">
                    <c:v>Jul</c:v>
                  </c:pt>
                  <c:pt idx="550">
                    <c:v>Jul</c:v>
                  </c:pt>
                  <c:pt idx="551">
                    <c:v>Jul</c:v>
                  </c:pt>
                  <c:pt idx="552">
                    <c:v>Jul</c:v>
                  </c:pt>
                  <c:pt idx="553">
                    <c:v>Jul</c:v>
                  </c:pt>
                  <c:pt idx="554">
                    <c:v>Jul</c:v>
                  </c:pt>
                  <c:pt idx="555">
                    <c:v>Jul</c:v>
                  </c:pt>
                  <c:pt idx="556">
                    <c:v>Jul</c:v>
                  </c:pt>
                  <c:pt idx="557">
                    <c:v>Jul</c:v>
                  </c:pt>
                  <c:pt idx="558">
                    <c:v>Jul</c:v>
                  </c:pt>
                  <c:pt idx="559">
                    <c:v>Jul</c:v>
                  </c:pt>
                  <c:pt idx="560">
                    <c:v>Jul</c:v>
                  </c:pt>
                  <c:pt idx="561">
                    <c:v>Jul</c:v>
                  </c:pt>
                  <c:pt idx="562">
                    <c:v>Jul</c:v>
                  </c:pt>
                  <c:pt idx="563">
                    <c:v>Jul</c:v>
                  </c:pt>
                  <c:pt idx="564">
                    <c:v>Jul</c:v>
                  </c:pt>
                  <c:pt idx="565">
                    <c:v>Jul</c:v>
                  </c:pt>
                  <c:pt idx="566">
                    <c:v>Jul</c:v>
                  </c:pt>
                  <c:pt idx="567">
                    <c:v>Jul</c:v>
                  </c:pt>
                  <c:pt idx="568">
                    <c:v>Jul</c:v>
                  </c:pt>
                  <c:pt idx="569">
                    <c:v>Jul</c:v>
                  </c:pt>
                  <c:pt idx="570">
                    <c:v>Jul</c:v>
                  </c:pt>
                  <c:pt idx="571">
                    <c:v>Jul</c:v>
                  </c:pt>
                  <c:pt idx="572">
                    <c:v>Jul</c:v>
                  </c:pt>
                  <c:pt idx="573">
                    <c:v>Jul</c:v>
                  </c:pt>
                  <c:pt idx="574">
                    <c:v>Jul</c:v>
                  </c:pt>
                  <c:pt idx="575">
                    <c:v>Jul</c:v>
                  </c:pt>
                  <c:pt idx="576">
                    <c:v>Jul</c:v>
                  </c:pt>
                  <c:pt idx="577">
                    <c:v>Jul</c:v>
                  </c:pt>
                  <c:pt idx="578">
                    <c:v>Aug</c:v>
                  </c:pt>
                  <c:pt idx="579">
                    <c:v>Aug</c:v>
                  </c:pt>
                  <c:pt idx="580">
                    <c:v>Aug</c:v>
                  </c:pt>
                  <c:pt idx="581">
                    <c:v>Aug</c:v>
                  </c:pt>
                  <c:pt idx="582">
                    <c:v>Aug</c:v>
                  </c:pt>
                  <c:pt idx="583">
                    <c:v>Aug</c:v>
                  </c:pt>
                  <c:pt idx="584">
                    <c:v>Aug</c:v>
                  </c:pt>
                  <c:pt idx="585">
                    <c:v>Aug</c:v>
                  </c:pt>
                  <c:pt idx="586">
                    <c:v>Aug</c:v>
                  </c:pt>
                  <c:pt idx="587">
                    <c:v>Aug</c:v>
                  </c:pt>
                  <c:pt idx="588">
                    <c:v>Aug</c:v>
                  </c:pt>
                  <c:pt idx="589">
                    <c:v>Aug</c:v>
                  </c:pt>
                  <c:pt idx="590">
                    <c:v>Aug</c:v>
                  </c:pt>
                  <c:pt idx="591">
                    <c:v>Aug</c:v>
                  </c:pt>
                  <c:pt idx="592">
                    <c:v>Aug</c:v>
                  </c:pt>
                  <c:pt idx="593">
                    <c:v>Aug</c:v>
                  </c:pt>
                  <c:pt idx="594">
                    <c:v>Aug</c:v>
                  </c:pt>
                  <c:pt idx="595">
                    <c:v>Aug</c:v>
                  </c:pt>
                  <c:pt idx="596">
                    <c:v>Aug</c:v>
                  </c:pt>
                  <c:pt idx="597">
                    <c:v>Aug</c:v>
                  </c:pt>
                  <c:pt idx="598">
                    <c:v>Aug</c:v>
                  </c:pt>
                  <c:pt idx="599">
                    <c:v>Aug</c:v>
                  </c:pt>
                  <c:pt idx="600">
                    <c:v>Aug</c:v>
                  </c:pt>
                  <c:pt idx="601">
                    <c:v>Aug</c:v>
                  </c:pt>
                  <c:pt idx="602">
                    <c:v>Aug</c:v>
                  </c:pt>
                  <c:pt idx="603">
                    <c:v>Aug</c:v>
                  </c:pt>
                  <c:pt idx="604">
                    <c:v>Aug</c:v>
                  </c:pt>
                  <c:pt idx="605">
                    <c:v>Aug</c:v>
                  </c:pt>
                  <c:pt idx="606">
                    <c:v>Aug</c:v>
                  </c:pt>
                  <c:pt idx="607">
                    <c:v>Aug</c:v>
                  </c:pt>
                  <c:pt idx="608">
                    <c:v>Aug</c:v>
                  </c:pt>
                  <c:pt idx="609">
                    <c:v>Sep</c:v>
                  </c:pt>
                  <c:pt idx="610">
                    <c:v>Sep</c:v>
                  </c:pt>
                  <c:pt idx="611">
                    <c:v>Sep</c:v>
                  </c:pt>
                  <c:pt idx="612">
                    <c:v>Sep</c:v>
                  </c:pt>
                  <c:pt idx="613">
                    <c:v>Sep</c:v>
                  </c:pt>
                  <c:pt idx="614">
                    <c:v>Sep</c:v>
                  </c:pt>
                  <c:pt idx="615">
                    <c:v>Sep</c:v>
                  </c:pt>
                  <c:pt idx="616">
                    <c:v>Sep</c:v>
                  </c:pt>
                  <c:pt idx="617">
                    <c:v>Sep</c:v>
                  </c:pt>
                  <c:pt idx="618">
                    <c:v>Sep</c:v>
                  </c:pt>
                  <c:pt idx="619">
                    <c:v>Sep</c:v>
                  </c:pt>
                  <c:pt idx="620">
                    <c:v>Sep</c:v>
                  </c:pt>
                  <c:pt idx="621">
                    <c:v>Sep</c:v>
                  </c:pt>
                  <c:pt idx="622">
                    <c:v>Sep</c:v>
                  </c:pt>
                  <c:pt idx="623">
                    <c:v>Sep</c:v>
                  </c:pt>
                  <c:pt idx="624">
                    <c:v>Sep</c:v>
                  </c:pt>
                  <c:pt idx="625">
                    <c:v>Sep</c:v>
                  </c:pt>
                  <c:pt idx="626">
                    <c:v>Sep</c:v>
                  </c:pt>
                  <c:pt idx="627">
                    <c:v>Sep</c:v>
                  </c:pt>
                  <c:pt idx="628">
                    <c:v>Sep</c:v>
                  </c:pt>
                  <c:pt idx="629">
                    <c:v>Sep</c:v>
                  </c:pt>
                  <c:pt idx="630">
                    <c:v>Sep</c:v>
                  </c:pt>
                  <c:pt idx="631">
                    <c:v>Sep</c:v>
                  </c:pt>
                  <c:pt idx="632">
                    <c:v>Sep</c:v>
                  </c:pt>
                  <c:pt idx="633">
                    <c:v>Sep</c:v>
                  </c:pt>
                  <c:pt idx="634">
                    <c:v>Sep</c:v>
                  </c:pt>
                  <c:pt idx="635">
                    <c:v>Sep</c:v>
                  </c:pt>
                  <c:pt idx="636">
                    <c:v>Sep</c:v>
                  </c:pt>
                  <c:pt idx="637">
                    <c:v>Sep</c:v>
                  </c:pt>
                  <c:pt idx="638">
                    <c:v>Sep</c:v>
                  </c:pt>
                  <c:pt idx="639">
                    <c:v>Oct</c:v>
                  </c:pt>
                  <c:pt idx="640">
                    <c:v>Oct</c:v>
                  </c:pt>
                  <c:pt idx="641">
                    <c:v>Oct</c:v>
                  </c:pt>
                  <c:pt idx="642">
                    <c:v>Oct</c:v>
                  </c:pt>
                  <c:pt idx="643">
                    <c:v>Oct</c:v>
                  </c:pt>
                  <c:pt idx="644">
                    <c:v>Oct</c:v>
                  </c:pt>
                  <c:pt idx="645">
                    <c:v>Oct</c:v>
                  </c:pt>
                  <c:pt idx="646">
                    <c:v>Oct</c:v>
                  </c:pt>
                  <c:pt idx="647">
                    <c:v>Oct</c:v>
                  </c:pt>
                  <c:pt idx="648">
                    <c:v>Oct</c:v>
                  </c:pt>
                  <c:pt idx="649">
                    <c:v>Oct</c:v>
                  </c:pt>
                  <c:pt idx="650">
                    <c:v>Oct</c:v>
                  </c:pt>
                  <c:pt idx="651">
                    <c:v>Oct</c:v>
                  </c:pt>
                  <c:pt idx="652">
                    <c:v>Oct</c:v>
                  </c:pt>
                  <c:pt idx="653">
                    <c:v>Oct</c:v>
                  </c:pt>
                  <c:pt idx="654">
                    <c:v>Oct</c:v>
                  </c:pt>
                  <c:pt idx="655">
                    <c:v>Oct</c:v>
                  </c:pt>
                  <c:pt idx="656">
                    <c:v>Oct</c:v>
                  </c:pt>
                  <c:pt idx="657">
                    <c:v>Oct</c:v>
                  </c:pt>
                  <c:pt idx="658">
                    <c:v>Oct</c:v>
                  </c:pt>
                  <c:pt idx="659">
                    <c:v>Oct</c:v>
                  </c:pt>
                  <c:pt idx="660">
                    <c:v>Oct</c:v>
                  </c:pt>
                  <c:pt idx="661">
                    <c:v>Oct</c:v>
                  </c:pt>
                  <c:pt idx="662">
                    <c:v>Oct</c:v>
                  </c:pt>
                  <c:pt idx="663">
                    <c:v>Oct</c:v>
                  </c:pt>
                  <c:pt idx="664">
                    <c:v>Oct</c:v>
                  </c:pt>
                  <c:pt idx="665">
                    <c:v>Oct</c:v>
                  </c:pt>
                  <c:pt idx="666">
                    <c:v>Oct</c:v>
                  </c:pt>
                  <c:pt idx="667">
                    <c:v>Oct</c:v>
                  </c:pt>
                  <c:pt idx="668">
                    <c:v>Oct</c:v>
                  </c:pt>
                  <c:pt idx="669">
                    <c:v>Oct</c:v>
                  </c:pt>
                  <c:pt idx="670">
                    <c:v>Nov</c:v>
                  </c:pt>
                  <c:pt idx="671">
                    <c:v>Nov</c:v>
                  </c:pt>
                  <c:pt idx="672">
                    <c:v>Nov</c:v>
                  </c:pt>
                  <c:pt idx="673">
                    <c:v>Nov</c:v>
                  </c:pt>
                  <c:pt idx="674">
                    <c:v>Nov</c:v>
                  </c:pt>
                  <c:pt idx="675">
                    <c:v>Nov</c:v>
                  </c:pt>
                  <c:pt idx="676">
                    <c:v>Nov</c:v>
                  </c:pt>
                  <c:pt idx="677">
                    <c:v>Nov</c:v>
                  </c:pt>
                  <c:pt idx="678">
                    <c:v>Nov</c:v>
                  </c:pt>
                  <c:pt idx="679">
                    <c:v>Nov</c:v>
                  </c:pt>
                  <c:pt idx="680">
                    <c:v>Nov</c:v>
                  </c:pt>
                  <c:pt idx="681">
                    <c:v>Nov</c:v>
                  </c:pt>
                  <c:pt idx="682">
                    <c:v>Nov</c:v>
                  </c:pt>
                  <c:pt idx="683">
                    <c:v>Nov</c:v>
                  </c:pt>
                  <c:pt idx="684">
                    <c:v>Nov</c:v>
                  </c:pt>
                  <c:pt idx="685">
                    <c:v>Nov</c:v>
                  </c:pt>
                  <c:pt idx="686">
                    <c:v>Nov</c:v>
                  </c:pt>
                  <c:pt idx="687">
                    <c:v>Nov</c:v>
                  </c:pt>
                  <c:pt idx="688">
                    <c:v>Nov</c:v>
                  </c:pt>
                  <c:pt idx="689">
                    <c:v>Nov</c:v>
                  </c:pt>
                  <c:pt idx="690">
                    <c:v>Nov</c:v>
                  </c:pt>
                  <c:pt idx="691">
                    <c:v>Nov</c:v>
                  </c:pt>
                  <c:pt idx="692">
                    <c:v>Nov</c:v>
                  </c:pt>
                  <c:pt idx="693">
                    <c:v>Nov</c:v>
                  </c:pt>
                  <c:pt idx="694">
                    <c:v>Nov</c:v>
                  </c:pt>
                  <c:pt idx="695">
                    <c:v>Nov</c:v>
                  </c:pt>
                  <c:pt idx="696">
                    <c:v>Nov</c:v>
                  </c:pt>
                  <c:pt idx="697">
                    <c:v>Nov</c:v>
                  </c:pt>
                  <c:pt idx="698">
                    <c:v>Nov</c:v>
                  </c:pt>
                  <c:pt idx="699">
                    <c:v>Nov</c:v>
                  </c:pt>
                  <c:pt idx="700">
                    <c:v>Dec</c:v>
                  </c:pt>
                  <c:pt idx="701">
                    <c:v>Dec</c:v>
                  </c:pt>
                  <c:pt idx="702">
                    <c:v>Dec</c:v>
                  </c:pt>
                  <c:pt idx="703">
                    <c:v>Dec</c:v>
                  </c:pt>
                  <c:pt idx="704">
                    <c:v>Dec</c:v>
                  </c:pt>
                  <c:pt idx="705">
                    <c:v>Dec</c:v>
                  </c:pt>
                  <c:pt idx="706">
                    <c:v>Dec</c:v>
                  </c:pt>
                  <c:pt idx="707">
                    <c:v>Dec</c:v>
                  </c:pt>
                  <c:pt idx="708">
                    <c:v>Dec</c:v>
                  </c:pt>
                  <c:pt idx="709">
                    <c:v>Dec</c:v>
                  </c:pt>
                  <c:pt idx="710">
                    <c:v>Dec</c:v>
                  </c:pt>
                  <c:pt idx="711">
                    <c:v>Dec</c:v>
                  </c:pt>
                  <c:pt idx="712">
                    <c:v>Dec</c:v>
                  </c:pt>
                  <c:pt idx="713">
                    <c:v>Dec</c:v>
                  </c:pt>
                  <c:pt idx="714">
                    <c:v>Dec</c:v>
                  </c:pt>
                  <c:pt idx="715">
                    <c:v>Dec</c:v>
                  </c:pt>
                  <c:pt idx="716">
                    <c:v>Dec</c:v>
                  </c:pt>
                  <c:pt idx="717">
                    <c:v>Dec</c:v>
                  </c:pt>
                  <c:pt idx="718">
                    <c:v>Dec</c:v>
                  </c:pt>
                  <c:pt idx="719">
                    <c:v>Dec</c:v>
                  </c:pt>
                  <c:pt idx="720">
                    <c:v>Dec</c:v>
                  </c:pt>
                  <c:pt idx="721">
                    <c:v>Dec</c:v>
                  </c:pt>
                  <c:pt idx="722">
                    <c:v>Dec</c:v>
                  </c:pt>
                  <c:pt idx="723">
                    <c:v>Dec</c:v>
                  </c:pt>
                  <c:pt idx="724">
                    <c:v>Dec</c:v>
                  </c:pt>
                  <c:pt idx="725">
                    <c:v>Dec</c:v>
                  </c:pt>
                  <c:pt idx="726">
                    <c:v>Dec</c:v>
                  </c:pt>
                  <c:pt idx="727">
                    <c:v>Dec</c:v>
                  </c:pt>
                  <c:pt idx="728">
                    <c:v>Dec</c:v>
                  </c:pt>
                  <c:pt idx="729">
                    <c:v>Dec</c:v>
                  </c:pt>
                  <c:pt idx="730">
                    <c:v>Dec</c:v>
                  </c:pt>
                  <c:pt idx="731">
                    <c:v>Jan</c:v>
                  </c:pt>
                  <c:pt idx="732">
                    <c:v>Jan</c:v>
                  </c:pt>
                  <c:pt idx="733">
                    <c:v>Jan</c:v>
                  </c:pt>
                  <c:pt idx="734">
                    <c:v>Jan</c:v>
                  </c:pt>
                  <c:pt idx="735">
                    <c:v>Jan</c:v>
                  </c:pt>
                  <c:pt idx="736">
                    <c:v>Jan</c:v>
                  </c:pt>
                  <c:pt idx="737">
                    <c:v>Jan</c:v>
                  </c:pt>
                  <c:pt idx="738">
                    <c:v>Jan</c:v>
                  </c:pt>
                  <c:pt idx="739">
                    <c:v>Jan</c:v>
                  </c:pt>
                  <c:pt idx="740">
                    <c:v>Jan</c:v>
                  </c:pt>
                  <c:pt idx="741">
                    <c:v>Jan</c:v>
                  </c:pt>
                  <c:pt idx="742">
                    <c:v>Jan</c:v>
                  </c:pt>
                  <c:pt idx="743">
                    <c:v>Jan</c:v>
                  </c:pt>
                  <c:pt idx="744">
                    <c:v>Jan</c:v>
                  </c:pt>
                  <c:pt idx="745">
                    <c:v>Jan</c:v>
                  </c:pt>
                  <c:pt idx="746">
                    <c:v>Jan</c:v>
                  </c:pt>
                  <c:pt idx="747">
                    <c:v>Jan</c:v>
                  </c:pt>
                  <c:pt idx="748">
                    <c:v>Jan</c:v>
                  </c:pt>
                  <c:pt idx="749">
                    <c:v>Jan</c:v>
                  </c:pt>
                  <c:pt idx="750">
                    <c:v>Jan</c:v>
                  </c:pt>
                  <c:pt idx="751">
                    <c:v>Jan</c:v>
                  </c:pt>
                  <c:pt idx="752">
                    <c:v>Jan</c:v>
                  </c:pt>
                  <c:pt idx="753">
                    <c:v>Jan</c:v>
                  </c:pt>
                  <c:pt idx="754">
                    <c:v>Jan</c:v>
                  </c:pt>
                  <c:pt idx="755">
                    <c:v>Jan</c:v>
                  </c:pt>
                  <c:pt idx="756">
                    <c:v>Jan</c:v>
                  </c:pt>
                  <c:pt idx="757">
                    <c:v>Jan</c:v>
                  </c:pt>
                  <c:pt idx="758">
                    <c:v>Jan</c:v>
                  </c:pt>
                  <c:pt idx="759">
                    <c:v>Jan</c:v>
                  </c:pt>
                  <c:pt idx="760">
                    <c:v>Jan</c:v>
                  </c:pt>
                  <c:pt idx="761">
                    <c:v>Jan</c:v>
                  </c:pt>
                  <c:pt idx="762">
                    <c:v>Feb</c:v>
                  </c:pt>
                  <c:pt idx="763">
                    <c:v>Feb</c:v>
                  </c:pt>
                  <c:pt idx="764">
                    <c:v>Feb</c:v>
                  </c:pt>
                  <c:pt idx="765">
                    <c:v>Feb</c:v>
                  </c:pt>
                  <c:pt idx="766">
                    <c:v>Feb</c:v>
                  </c:pt>
                  <c:pt idx="767">
                    <c:v>Feb</c:v>
                  </c:pt>
                  <c:pt idx="768">
                    <c:v>Feb</c:v>
                  </c:pt>
                  <c:pt idx="769">
                    <c:v>Feb</c:v>
                  </c:pt>
                  <c:pt idx="770">
                    <c:v>Feb</c:v>
                  </c:pt>
                  <c:pt idx="771">
                    <c:v>Feb</c:v>
                  </c:pt>
                  <c:pt idx="772">
                    <c:v>Feb</c:v>
                  </c:pt>
                  <c:pt idx="773">
                    <c:v>Feb</c:v>
                  </c:pt>
                  <c:pt idx="774">
                    <c:v>Feb</c:v>
                  </c:pt>
                  <c:pt idx="775">
                    <c:v>Feb</c:v>
                  </c:pt>
                  <c:pt idx="776">
                    <c:v>Feb</c:v>
                  </c:pt>
                  <c:pt idx="777">
                    <c:v>Feb</c:v>
                  </c:pt>
                  <c:pt idx="778">
                    <c:v>Feb</c:v>
                  </c:pt>
                  <c:pt idx="779">
                    <c:v>Feb</c:v>
                  </c:pt>
                  <c:pt idx="780">
                    <c:v>Feb</c:v>
                  </c:pt>
                  <c:pt idx="781">
                    <c:v>Feb</c:v>
                  </c:pt>
                  <c:pt idx="782">
                    <c:v>Feb</c:v>
                  </c:pt>
                  <c:pt idx="783">
                    <c:v>Feb</c:v>
                  </c:pt>
                  <c:pt idx="784">
                    <c:v>Feb</c:v>
                  </c:pt>
                  <c:pt idx="785">
                    <c:v>Feb</c:v>
                  </c:pt>
                  <c:pt idx="786">
                    <c:v>Feb</c:v>
                  </c:pt>
                  <c:pt idx="787">
                    <c:v>Feb</c:v>
                  </c:pt>
                  <c:pt idx="788">
                    <c:v>Feb</c:v>
                  </c:pt>
                  <c:pt idx="789">
                    <c:v>Feb</c:v>
                  </c:pt>
                  <c:pt idx="790">
                    <c:v>Mar</c:v>
                  </c:pt>
                  <c:pt idx="791">
                    <c:v>Mar</c:v>
                  </c:pt>
                  <c:pt idx="792">
                    <c:v>Mar</c:v>
                  </c:pt>
                  <c:pt idx="793">
                    <c:v>Mar</c:v>
                  </c:pt>
                  <c:pt idx="794">
                    <c:v>Mar</c:v>
                  </c:pt>
                  <c:pt idx="795">
                    <c:v>Mar</c:v>
                  </c:pt>
                  <c:pt idx="796">
                    <c:v>Mar</c:v>
                  </c:pt>
                  <c:pt idx="797">
                    <c:v>Mar</c:v>
                  </c:pt>
                  <c:pt idx="798">
                    <c:v>Mar</c:v>
                  </c:pt>
                  <c:pt idx="799">
                    <c:v>Mar</c:v>
                  </c:pt>
                  <c:pt idx="800">
                    <c:v>Mar</c:v>
                  </c:pt>
                  <c:pt idx="801">
                    <c:v>Mar</c:v>
                  </c:pt>
                  <c:pt idx="802">
                    <c:v>Mar</c:v>
                  </c:pt>
                  <c:pt idx="803">
                    <c:v>Mar</c:v>
                  </c:pt>
                  <c:pt idx="804">
                    <c:v>Mar</c:v>
                  </c:pt>
                  <c:pt idx="805">
                    <c:v>Mar</c:v>
                  </c:pt>
                  <c:pt idx="806">
                    <c:v>Mar</c:v>
                  </c:pt>
                  <c:pt idx="807">
                    <c:v>Mar</c:v>
                  </c:pt>
                  <c:pt idx="808">
                    <c:v>Mar</c:v>
                  </c:pt>
                  <c:pt idx="809">
                    <c:v>Mar</c:v>
                  </c:pt>
                  <c:pt idx="810">
                    <c:v>Mar</c:v>
                  </c:pt>
                  <c:pt idx="811">
                    <c:v>Mar</c:v>
                  </c:pt>
                  <c:pt idx="812">
                    <c:v>Mar</c:v>
                  </c:pt>
                  <c:pt idx="813">
                    <c:v>Mar</c:v>
                  </c:pt>
                  <c:pt idx="814">
                    <c:v>Mar</c:v>
                  </c:pt>
                  <c:pt idx="815">
                    <c:v>Mar</c:v>
                  </c:pt>
                  <c:pt idx="816">
                    <c:v>Mar</c:v>
                  </c:pt>
                  <c:pt idx="817">
                    <c:v>Mar</c:v>
                  </c:pt>
                  <c:pt idx="818">
                    <c:v>Mar</c:v>
                  </c:pt>
                  <c:pt idx="819">
                    <c:v>Mar</c:v>
                  </c:pt>
                  <c:pt idx="820">
                    <c:v>Mar</c:v>
                  </c:pt>
                  <c:pt idx="821">
                    <c:v>Apr</c:v>
                  </c:pt>
                  <c:pt idx="822">
                    <c:v>Apr</c:v>
                  </c:pt>
                  <c:pt idx="823">
                    <c:v>Apr</c:v>
                  </c:pt>
                  <c:pt idx="824">
                    <c:v>Apr</c:v>
                  </c:pt>
                  <c:pt idx="825">
                    <c:v>Apr</c:v>
                  </c:pt>
                  <c:pt idx="826">
                    <c:v>Apr</c:v>
                  </c:pt>
                  <c:pt idx="827">
                    <c:v>Apr</c:v>
                  </c:pt>
                  <c:pt idx="828">
                    <c:v>Apr</c:v>
                  </c:pt>
                  <c:pt idx="829">
                    <c:v>Apr</c:v>
                  </c:pt>
                  <c:pt idx="830">
                    <c:v>Apr</c:v>
                  </c:pt>
                  <c:pt idx="831">
                    <c:v>Apr</c:v>
                  </c:pt>
                  <c:pt idx="832">
                    <c:v>Apr</c:v>
                  </c:pt>
                  <c:pt idx="833">
                    <c:v>Apr</c:v>
                  </c:pt>
                  <c:pt idx="834">
                    <c:v>Apr</c:v>
                  </c:pt>
                  <c:pt idx="835">
                    <c:v>Apr</c:v>
                  </c:pt>
                  <c:pt idx="836">
                    <c:v>Apr</c:v>
                  </c:pt>
                  <c:pt idx="837">
                    <c:v>Apr</c:v>
                  </c:pt>
                  <c:pt idx="838">
                    <c:v>Apr</c:v>
                  </c:pt>
                  <c:pt idx="839">
                    <c:v>Apr</c:v>
                  </c:pt>
                  <c:pt idx="840">
                    <c:v>Apr</c:v>
                  </c:pt>
                  <c:pt idx="841">
                    <c:v>Apr</c:v>
                  </c:pt>
                  <c:pt idx="842">
                    <c:v>Apr</c:v>
                  </c:pt>
                  <c:pt idx="843">
                    <c:v>Apr</c:v>
                  </c:pt>
                  <c:pt idx="844">
                    <c:v>Apr</c:v>
                  </c:pt>
                  <c:pt idx="845">
                    <c:v>Apr</c:v>
                  </c:pt>
                  <c:pt idx="846">
                    <c:v>Apr</c:v>
                  </c:pt>
                  <c:pt idx="847">
                    <c:v>Apr</c:v>
                  </c:pt>
                  <c:pt idx="848">
                    <c:v>Apr</c:v>
                  </c:pt>
                  <c:pt idx="849">
                    <c:v>Apr</c:v>
                  </c:pt>
                  <c:pt idx="850">
                    <c:v>Apr</c:v>
                  </c:pt>
                  <c:pt idx="851">
                    <c:v>May</c:v>
                  </c:pt>
                  <c:pt idx="852">
                    <c:v>May</c:v>
                  </c:pt>
                  <c:pt idx="853">
                    <c:v>May</c:v>
                  </c:pt>
                  <c:pt idx="854">
                    <c:v>May</c:v>
                  </c:pt>
                  <c:pt idx="855">
                    <c:v>May</c:v>
                  </c:pt>
                  <c:pt idx="856">
                    <c:v>May</c:v>
                  </c:pt>
                  <c:pt idx="857">
                    <c:v>May</c:v>
                  </c:pt>
                  <c:pt idx="858">
                    <c:v>May</c:v>
                  </c:pt>
                  <c:pt idx="859">
                    <c:v>May</c:v>
                  </c:pt>
                  <c:pt idx="860">
                    <c:v>May</c:v>
                  </c:pt>
                  <c:pt idx="861">
                    <c:v>May</c:v>
                  </c:pt>
                  <c:pt idx="862">
                    <c:v>May</c:v>
                  </c:pt>
                  <c:pt idx="863">
                    <c:v>May</c:v>
                  </c:pt>
                  <c:pt idx="864">
                    <c:v>May</c:v>
                  </c:pt>
                  <c:pt idx="865">
                    <c:v>May</c:v>
                  </c:pt>
                  <c:pt idx="866">
                    <c:v>May</c:v>
                  </c:pt>
                  <c:pt idx="867">
                    <c:v>May</c:v>
                  </c:pt>
                  <c:pt idx="868">
                    <c:v>May</c:v>
                  </c:pt>
                  <c:pt idx="869">
                    <c:v>May</c:v>
                  </c:pt>
                  <c:pt idx="870">
                    <c:v>May</c:v>
                  </c:pt>
                  <c:pt idx="871">
                    <c:v>May</c:v>
                  </c:pt>
                  <c:pt idx="872">
                    <c:v>May</c:v>
                  </c:pt>
                  <c:pt idx="873">
                    <c:v>May</c:v>
                  </c:pt>
                  <c:pt idx="874">
                    <c:v>May</c:v>
                  </c:pt>
                  <c:pt idx="875">
                    <c:v>May</c:v>
                  </c:pt>
                  <c:pt idx="876">
                    <c:v>May</c:v>
                  </c:pt>
                  <c:pt idx="877">
                    <c:v>May</c:v>
                  </c:pt>
                  <c:pt idx="878">
                    <c:v>May</c:v>
                  </c:pt>
                  <c:pt idx="879">
                    <c:v>May</c:v>
                  </c:pt>
                  <c:pt idx="880">
                    <c:v>May</c:v>
                  </c:pt>
                  <c:pt idx="881">
                    <c:v>May</c:v>
                  </c:pt>
                  <c:pt idx="882">
                    <c:v>Jun</c:v>
                  </c:pt>
                  <c:pt idx="883">
                    <c:v>Jun</c:v>
                  </c:pt>
                  <c:pt idx="884">
                    <c:v>Jun</c:v>
                  </c:pt>
                  <c:pt idx="885">
                    <c:v>Jun</c:v>
                  </c:pt>
                  <c:pt idx="886">
                    <c:v>Jun</c:v>
                  </c:pt>
                  <c:pt idx="887">
                    <c:v>Jun</c:v>
                  </c:pt>
                  <c:pt idx="888">
                    <c:v>Jun</c:v>
                  </c:pt>
                  <c:pt idx="889">
                    <c:v>Jun</c:v>
                  </c:pt>
                  <c:pt idx="890">
                    <c:v>Jun</c:v>
                  </c:pt>
                  <c:pt idx="891">
                    <c:v>Jun</c:v>
                  </c:pt>
                  <c:pt idx="892">
                    <c:v>Jun</c:v>
                  </c:pt>
                  <c:pt idx="893">
                    <c:v>Jun</c:v>
                  </c:pt>
                  <c:pt idx="894">
                    <c:v>Jun</c:v>
                  </c:pt>
                  <c:pt idx="895">
                    <c:v>Jun</c:v>
                  </c:pt>
                  <c:pt idx="896">
                    <c:v>Jun</c:v>
                  </c:pt>
                  <c:pt idx="897">
                    <c:v>Jun</c:v>
                  </c:pt>
                  <c:pt idx="898">
                    <c:v>Jun</c:v>
                  </c:pt>
                  <c:pt idx="899">
                    <c:v>Jun</c:v>
                  </c:pt>
                  <c:pt idx="900">
                    <c:v>Jun</c:v>
                  </c:pt>
                  <c:pt idx="901">
                    <c:v>Jun</c:v>
                  </c:pt>
                  <c:pt idx="902">
                    <c:v>Jun</c:v>
                  </c:pt>
                  <c:pt idx="903">
                    <c:v>Jun</c:v>
                  </c:pt>
                  <c:pt idx="904">
                    <c:v>Jun</c:v>
                  </c:pt>
                  <c:pt idx="905">
                    <c:v>Jun</c:v>
                  </c:pt>
                  <c:pt idx="906">
                    <c:v>Jun</c:v>
                  </c:pt>
                  <c:pt idx="907">
                    <c:v>Jun</c:v>
                  </c:pt>
                  <c:pt idx="908">
                    <c:v>Jun</c:v>
                  </c:pt>
                  <c:pt idx="909">
                    <c:v>Jun</c:v>
                  </c:pt>
                  <c:pt idx="910">
                    <c:v>Jun</c:v>
                  </c:pt>
                  <c:pt idx="911">
                    <c:v>Jun</c:v>
                  </c:pt>
                  <c:pt idx="912">
                    <c:v>Jul</c:v>
                  </c:pt>
                  <c:pt idx="913">
                    <c:v>Jul</c:v>
                  </c:pt>
                  <c:pt idx="914">
                    <c:v>Jul</c:v>
                  </c:pt>
                  <c:pt idx="915">
                    <c:v>Jul</c:v>
                  </c:pt>
                  <c:pt idx="916">
                    <c:v>Jul</c:v>
                  </c:pt>
                  <c:pt idx="917">
                    <c:v>Jul</c:v>
                  </c:pt>
                  <c:pt idx="918">
                    <c:v>Jul</c:v>
                  </c:pt>
                  <c:pt idx="919">
                    <c:v>Jul</c:v>
                  </c:pt>
                  <c:pt idx="920">
                    <c:v>Jul</c:v>
                  </c:pt>
                  <c:pt idx="921">
                    <c:v>Jul</c:v>
                  </c:pt>
                  <c:pt idx="922">
                    <c:v>Jul</c:v>
                  </c:pt>
                  <c:pt idx="923">
                    <c:v>Jul</c:v>
                  </c:pt>
                  <c:pt idx="924">
                    <c:v>Jul</c:v>
                  </c:pt>
                  <c:pt idx="925">
                    <c:v>Jul</c:v>
                  </c:pt>
                  <c:pt idx="926">
                    <c:v>Jul</c:v>
                  </c:pt>
                  <c:pt idx="927">
                    <c:v>Jul</c:v>
                  </c:pt>
                  <c:pt idx="928">
                    <c:v>Jul</c:v>
                  </c:pt>
                  <c:pt idx="929">
                    <c:v>Jul</c:v>
                  </c:pt>
                  <c:pt idx="930">
                    <c:v>Jul</c:v>
                  </c:pt>
                  <c:pt idx="931">
                    <c:v>Jul</c:v>
                  </c:pt>
                  <c:pt idx="932">
                    <c:v>Jul</c:v>
                  </c:pt>
                  <c:pt idx="933">
                    <c:v>Jul</c:v>
                  </c:pt>
                  <c:pt idx="934">
                    <c:v>Jul</c:v>
                  </c:pt>
                  <c:pt idx="935">
                    <c:v>Jul</c:v>
                  </c:pt>
                  <c:pt idx="936">
                    <c:v>Jul</c:v>
                  </c:pt>
                  <c:pt idx="937">
                    <c:v>Jul</c:v>
                  </c:pt>
                  <c:pt idx="938">
                    <c:v>Jul</c:v>
                  </c:pt>
                  <c:pt idx="939">
                    <c:v>Jul</c:v>
                  </c:pt>
                  <c:pt idx="940">
                    <c:v>Jul</c:v>
                  </c:pt>
                  <c:pt idx="941">
                    <c:v>Jul</c:v>
                  </c:pt>
                  <c:pt idx="942">
                    <c:v>Jul</c:v>
                  </c:pt>
                  <c:pt idx="943">
                    <c:v>Aug</c:v>
                  </c:pt>
                  <c:pt idx="944">
                    <c:v>Aug</c:v>
                  </c:pt>
                  <c:pt idx="945">
                    <c:v>Aug</c:v>
                  </c:pt>
                  <c:pt idx="946">
                    <c:v>Aug</c:v>
                  </c:pt>
                  <c:pt idx="947">
                    <c:v>Aug</c:v>
                  </c:pt>
                  <c:pt idx="948">
                    <c:v>Aug</c:v>
                  </c:pt>
                  <c:pt idx="949">
                    <c:v>Aug</c:v>
                  </c:pt>
                  <c:pt idx="950">
                    <c:v>Aug</c:v>
                  </c:pt>
                  <c:pt idx="951">
                    <c:v>Aug</c:v>
                  </c:pt>
                  <c:pt idx="952">
                    <c:v>Aug</c:v>
                  </c:pt>
                  <c:pt idx="953">
                    <c:v>Aug</c:v>
                  </c:pt>
                  <c:pt idx="954">
                    <c:v>Aug</c:v>
                  </c:pt>
                  <c:pt idx="955">
                    <c:v>Aug</c:v>
                  </c:pt>
                  <c:pt idx="956">
                    <c:v>Aug</c:v>
                  </c:pt>
                  <c:pt idx="957">
                    <c:v>Aug</c:v>
                  </c:pt>
                  <c:pt idx="958">
                    <c:v>Aug</c:v>
                  </c:pt>
                  <c:pt idx="959">
                    <c:v>Aug</c:v>
                  </c:pt>
                  <c:pt idx="960">
                    <c:v>Aug</c:v>
                  </c:pt>
                  <c:pt idx="961">
                    <c:v>Aug</c:v>
                  </c:pt>
                  <c:pt idx="962">
                    <c:v>Aug</c:v>
                  </c:pt>
                  <c:pt idx="963">
                    <c:v>Aug</c:v>
                  </c:pt>
                  <c:pt idx="964">
                    <c:v>Aug</c:v>
                  </c:pt>
                  <c:pt idx="965">
                    <c:v>Aug</c:v>
                  </c:pt>
                  <c:pt idx="966">
                    <c:v>Aug</c:v>
                  </c:pt>
                  <c:pt idx="967">
                    <c:v>Aug</c:v>
                  </c:pt>
                  <c:pt idx="968">
                    <c:v>Aug</c:v>
                  </c:pt>
                  <c:pt idx="969">
                    <c:v>Aug</c:v>
                  </c:pt>
                  <c:pt idx="970">
                    <c:v>Aug</c:v>
                  </c:pt>
                  <c:pt idx="971">
                    <c:v>Aug</c:v>
                  </c:pt>
                  <c:pt idx="972">
                    <c:v>Aug</c:v>
                  </c:pt>
                  <c:pt idx="973">
                    <c:v>Aug</c:v>
                  </c:pt>
                  <c:pt idx="974">
                    <c:v>Sep</c:v>
                  </c:pt>
                  <c:pt idx="975">
                    <c:v>Sep</c:v>
                  </c:pt>
                  <c:pt idx="976">
                    <c:v>Sep</c:v>
                  </c:pt>
                  <c:pt idx="977">
                    <c:v>Sep</c:v>
                  </c:pt>
                  <c:pt idx="978">
                    <c:v>Sep</c:v>
                  </c:pt>
                  <c:pt idx="979">
                    <c:v>Sep</c:v>
                  </c:pt>
                  <c:pt idx="980">
                    <c:v>Sep</c:v>
                  </c:pt>
                  <c:pt idx="981">
                    <c:v>Sep</c:v>
                  </c:pt>
                  <c:pt idx="982">
                    <c:v>Sep</c:v>
                  </c:pt>
                  <c:pt idx="983">
                    <c:v>Sep</c:v>
                  </c:pt>
                  <c:pt idx="984">
                    <c:v>Sep</c:v>
                  </c:pt>
                  <c:pt idx="985">
                    <c:v>Sep</c:v>
                  </c:pt>
                  <c:pt idx="986">
                    <c:v>Sep</c:v>
                  </c:pt>
                  <c:pt idx="987">
                    <c:v>Sep</c:v>
                  </c:pt>
                  <c:pt idx="988">
                    <c:v>Sep</c:v>
                  </c:pt>
                  <c:pt idx="989">
                    <c:v>Sep</c:v>
                  </c:pt>
                  <c:pt idx="990">
                    <c:v>Sep</c:v>
                  </c:pt>
                  <c:pt idx="991">
                    <c:v>Sep</c:v>
                  </c:pt>
                  <c:pt idx="992">
                    <c:v>Sep</c:v>
                  </c:pt>
                  <c:pt idx="993">
                    <c:v>Sep</c:v>
                  </c:pt>
                  <c:pt idx="994">
                    <c:v>Sep</c:v>
                  </c:pt>
                  <c:pt idx="995">
                    <c:v>Sep</c:v>
                  </c:pt>
                  <c:pt idx="996">
                    <c:v>Sep</c:v>
                  </c:pt>
                  <c:pt idx="997">
                    <c:v>Sep</c:v>
                  </c:pt>
                  <c:pt idx="998">
                    <c:v>Sep</c:v>
                  </c:pt>
                  <c:pt idx="999">
                    <c:v>Sep</c:v>
                  </c:pt>
                  <c:pt idx="1000">
                    <c:v>Sep</c:v>
                  </c:pt>
                  <c:pt idx="1001">
                    <c:v>Sep</c:v>
                  </c:pt>
                  <c:pt idx="1002">
                    <c:v>Sep</c:v>
                  </c:pt>
                  <c:pt idx="1003">
                    <c:v>Sep</c:v>
                  </c:pt>
                  <c:pt idx="1004">
                    <c:v>Oct</c:v>
                  </c:pt>
                  <c:pt idx="1005">
                    <c:v>Oct</c:v>
                  </c:pt>
                  <c:pt idx="1006">
                    <c:v>Oct</c:v>
                  </c:pt>
                  <c:pt idx="1007">
                    <c:v>Oct</c:v>
                  </c:pt>
                  <c:pt idx="1008">
                    <c:v>Oct</c:v>
                  </c:pt>
                  <c:pt idx="1009">
                    <c:v>Oct</c:v>
                  </c:pt>
                  <c:pt idx="1010">
                    <c:v>Oct</c:v>
                  </c:pt>
                  <c:pt idx="1011">
                    <c:v>Oct</c:v>
                  </c:pt>
                  <c:pt idx="1012">
                    <c:v>Oct</c:v>
                  </c:pt>
                  <c:pt idx="1013">
                    <c:v>Oct</c:v>
                  </c:pt>
                  <c:pt idx="1014">
                    <c:v>Oct</c:v>
                  </c:pt>
                  <c:pt idx="1015">
                    <c:v>Oct</c:v>
                  </c:pt>
                  <c:pt idx="1016">
                    <c:v>Oct</c:v>
                  </c:pt>
                  <c:pt idx="1017">
                    <c:v>Oct</c:v>
                  </c:pt>
                  <c:pt idx="1018">
                    <c:v>Oct</c:v>
                  </c:pt>
                  <c:pt idx="1019">
                    <c:v>Oct</c:v>
                  </c:pt>
                  <c:pt idx="1020">
                    <c:v>Oct</c:v>
                  </c:pt>
                  <c:pt idx="1021">
                    <c:v>Oct</c:v>
                  </c:pt>
                  <c:pt idx="1022">
                    <c:v>Oct</c:v>
                  </c:pt>
                  <c:pt idx="1023">
                    <c:v>Oct</c:v>
                  </c:pt>
                  <c:pt idx="1024">
                    <c:v>Oct</c:v>
                  </c:pt>
                  <c:pt idx="1025">
                    <c:v>Oct</c:v>
                  </c:pt>
                  <c:pt idx="1026">
                    <c:v>Oct</c:v>
                  </c:pt>
                  <c:pt idx="1027">
                    <c:v>Oct</c:v>
                  </c:pt>
                  <c:pt idx="1028">
                    <c:v>Oct</c:v>
                  </c:pt>
                  <c:pt idx="1029">
                    <c:v>Oct</c:v>
                  </c:pt>
                  <c:pt idx="1030">
                    <c:v>Oct</c:v>
                  </c:pt>
                  <c:pt idx="1031">
                    <c:v>Oct</c:v>
                  </c:pt>
                  <c:pt idx="1032">
                    <c:v>Oct</c:v>
                  </c:pt>
                  <c:pt idx="1033">
                    <c:v>Oct</c:v>
                  </c:pt>
                  <c:pt idx="1034">
                    <c:v>Oct</c:v>
                  </c:pt>
                  <c:pt idx="1035">
                    <c:v>Nov</c:v>
                  </c:pt>
                  <c:pt idx="1036">
                    <c:v>Nov</c:v>
                  </c:pt>
                  <c:pt idx="1037">
                    <c:v>Nov</c:v>
                  </c:pt>
                  <c:pt idx="1038">
                    <c:v>Nov</c:v>
                  </c:pt>
                  <c:pt idx="1039">
                    <c:v>Nov</c:v>
                  </c:pt>
                  <c:pt idx="1040">
                    <c:v>Nov</c:v>
                  </c:pt>
                  <c:pt idx="1041">
                    <c:v>Nov</c:v>
                  </c:pt>
                  <c:pt idx="1042">
                    <c:v>Nov</c:v>
                  </c:pt>
                  <c:pt idx="1043">
                    <c:v>Nov</c:v>
                  </c:pt>
                  <c:pt idx="1044">
                    <c:v>Nov</c:v>
                  </c:pt>
                  <c:pt idx="1045">
                    <c:v>Nov</c:v>
                  </c:pt>
                  <c:pt idx="1046">
                    <c:v>Nov</c:v>
                  </c:pt>
                  <c:pt idx="1047">
                    <c:v>Nov</c:v>
                  </c:pt>
                  <c:pt idx="1048">
                    <c:v>Nov</c:v>
                  </c:pt>
                  <c:pt idx="1049">
                    <c:v>Nov</c:v>
                  </c:pt>
                  <c:pt idx="1050">
                    <c:v>Nov</c:v>
                  </c:pt>
                  <c:pt idx="1051">
                    <c:v>Nov</c:v>
                  </c:pt>
                  <c:pt idx="1052">
                    <c:v>Nov</c:v>
                  </c:pt>
                  <c:pt idx="1053">
                    <c:v>Nov</c:v>
                  </c:pt>
                  <c:pt idx="1054">
                    <c:v>Nov</c:v>
                  </c:pt>
                  <c:pt idx="1055">
                    <c:v>Nov</c:v>
                  </c:pt>
                  <c:pt idx="1056">
                    <c:v>Nov</c:v>
                  </c:pt>
                  <c:pt idx="1057">
                    <c:v>Nov</c:v>
                  </c:pt>
                  <c:pt idx="1058">
                    <c:v>Nov</c:v>
                  </c:pt>
                  <c:pt idx="1059">
                    <c:v>Nov</c:v>
                  </c:pt>
                  <c:pt idx="1060">
                    <c:v>Nov</c:v>
                  </c:pt>
                  <c:pt idx="1061">
                    <c:v>Nov</c:v>
                  </c:pt>
                  <c:pt idx="1062">
                    <c:v>Nov</c:v>
                  </c:pt>
                  <c:pt idx="1063">
                    <c:v>Nov</c:v>
                  </c:pt>
                  <c:pt idx="1064">
                    <c:v>Nov</c:v>
                  </c:pt>
                  <c:pt idx="1065">
                    <c:v>Dec</c:v>
                  </c:pt>
                  <c:pt idx="1066">
                    <c:v>Dec</c:v>
                  </c:pt>
                  <c:pt idx="1067">
                    <c:v>Dec</c:v>
                  </c:pt>
                  <c:pt idx="1068">
                    <c:v>Dec</c:v>
                  </c:pt>
                  <c:pt idx="1069">
                    <c:v>Dec</c:v>
                  </c:pt>
                  <c:pt idx="1070">
                    <c:v>Dec</c:v>
                  </c:pt>
                  <c:pt idx="1071">
                    <c:v>Dec</c:v>
                  </c:pt>
                  <c:pt idx="1072">
                    <c:v>Dec</c:v>
                  </c:pt>
                  <c:pt idx="1073">
                    <c:v>Dec</c:v>
                  </c:pt>
                  <c:pt idx="1074">
                    <c:v>Dec</c:v>
                  </c:pt>
                  <c:pt idx="1075">
                    <c:v>Dec</c:v>
                  </c:pt>
                  <c:pt idx="1076">
                    <c:v>Dec</c:v>
                  </c:pt>
                  <c:pt idx="1077">
                    <c:v>Dec</c:v>
                  </c:pt>
                  <c:pt idx="1078">
                    <c:v>Dec</c:v>
                  </c:pt>
                  <c:pt idx="1079">
                    <c:v>Dec</c:v>
                  </c:pt>
                  <c:pt idx="1080">
                    <c:v>Dec</c:v>
                  </c:pt>
                  <c:pt idx="1081">
                    <c:v>Dec</c:v>
                  </c:pt>
                  <c:pt idx="1082">
                    <c:v>Dec</c:v>
                  </c:pt>
                  <c:pt idx="1083">
                    <c:v>Dec</c:v>
                  </c:pt>
                  <c:pt idx="1084">
                    <c:v>Dec</c:v>
                  </c:pt>
                  <c:pt idx="1085">
                    <c:v>Dec</c:v>
                  </c:pt>
                  <c:pt idx="1086">
                    <c:v>Dec</c:v>
                  </c:pt>
                  <c:pt idx="1087">
                    <c:v>Dec</c:v>
                  </c:pt>
                  <c:pt idx="1088">
                    <c:v>Dec</c:v>
                  </c:pt>
                  <c:pt idx="1089">
                    <c:v>Dec</c:v>
                  </c:pt>
                  <c:pt idx="1090">
                    <c:v>Dec</c:v>
                  </c:pt>
                  <c:pt idx="1091">
                    <c:v>Dec</c:v>
                  </c:pt>
                  <c:pt idx="1092">
                    <c:v>Dec</c:v>
                  </c:pt>
                  <c:pt idx="1093">
                    <c:v>Dec</c:v>
                  </c:pt>
                  <c:pt idx="1094">
                    <c:v>Dec</c:v>
                  </c:pt>
                  <c:pt idx="1095">
                    <c:v>Dec</c:v>
                  </c:pt>
                </c:lvl>
                <c:lvl>
                  <c:pt idx="0">
                    <c:v>2020</c:v>
                  </c:pt>
                  <c:pt idx="366">
                    <c:v>2021</c:v>
                  </c:pt>
                  <c:pt idx="731">
                    <c:v>2022</c:v>
                  </c:pt>
                </c:lvl>
              </c:multiLvlStrCache>
            </c:multiLvlStrRef>
          </c:cat>
          <c:val>
            <c:numRef>
              <c:f>'Figure 1.6'!$B$53:$APE$53</c:f>
              <c:numCache>
                <c:formatCode>General</c:formatCode>
                <c:ptCount val="1096"/>
                <c:pt idx="31">
                  <c:v>0</c:v>
                </c:pt>
                <c:pt idx="32">
                  <c:v>-0.09</c:v>
                </c:pt>
                <c:pt idx="33">
                  <c:v>-0.17</c:v>
                </c:pt>
                <c:pt idx="34">
                  <c:v>-0.33</c:v>
                </c:pt>
                <c:pt idx="35">
                  <c:v>-0.38</c:v>
                </c:pt>
                <c:pt idx="36">
                  <c:v>-0.7</c:v>
                </c:pt>
                <c:pt idx="37">
                  <c:v>-0.93</c:v>
                </c:pt>
                <c:pt idx="38">
                  <c:v>-1.1599999999999999</c:v>
                </c:pt>
                <c:pt idx="39">
                  <c:v>-1.26</c:v>
                </c:pt>
                <c:pt idx="40">
                  <c:v>-1.44</c:v>
                </c:pt>
                <c:pt idx="41">
                  <c:v>-2.3199999999999998</c:v>
                </c:pt>
                <c:pt idx="42">
                  <c:v>-3.24</c:v>
                </c:pt>
                <c:pt idx="43">
                  <c:v>-4.0199999999999996</c:v>
                </c:pt>
                <c:pt idx="44">
                  <c:v>-4.71</c:v>
                </c:pt>
                <c:pt idx="45">
                  <c:v>-5.38</c:v>
                </c:pt>
                <c:pt idx="46">
                  <c:v>-6.33</c:v>
                </c:pt>
                <c:pt idx="47">
                  <c:v>-7.08</c:v>
                </c:pt>
                <c:pt idx="48">
                  <c:v>-7.12</c:v>
                </c:pt>
                <c:pt idx="49">
                  <c:v>-7.18</c:v>
                </c:pt>
                <c:pt idx="50">
                  <c:v>-7.18</c:v>
                </c:pt>
                <c:pt idx="51">
                  <c:v>-7.17</c:v>
                </c:pt>
                <c:pt idx="52">
                  <c:v>-7.32</c:v>
                </c:pt>
                <c:pt idx="53">
                  <c:v>-7.16</c:v>
                </c:pt>
                <c:pt idx="54">
                  <c:v>-6.8</c:v>
                </c:pt>
                <c:pt idx="55">
                  <c:v>-6.52</c:v>
                </c:pt>
                <c:pt idx="56">
                  <c:v>-6.25</c:v>
                </c:pt>
                <c:pt idx="57">
                  <c:v>-6.07</c:v>
                </c:pt>
                <c:pt idx="58">
                  <c:v>-5.93</c:v>
                </c:pt>
                <c:pt idx="59">
                  <c:v>-5.65</c:v>
                </c:pt>
                <c:pt idx="60">
                  <c:v>-5.54</c:v>
                </c:pt>
                <c:pt idx="61">
                  <c:v>-5.8</c:v>
                </c:pt>
                <c:pt idx="62">
                  <c:v>-5.94</c:v>
                </c:pt>
                <c:pt idx="63">
                  <c:v>-6.01</c:v>
                </c:pt>
                <c:pt idx="64">
                  <c:v>-6.09</c:v>
                </c:pt>
                <c:pt idx="65">
                  <c:v>-6.29</c:v>
                </c:pt>
                <c:pt idx="66">
                  <c:v>-6.37</c:v>
                </c:pt>
                <c:pt idx="67">
                  <c:v>-6.52</c:v>
                </c:pt>
                <c:pt idx="68">
                  <c:v>-6.57</c:v>
                </c:pt>
                <c:pt idx="69">
                  <c:v>-6.52</c:v>
                </c:pt>
                <c:pt idx="70">
                  <c:v>-6.67</c:v>
                </c:pt>
                <c:pt idx="71">
                  <c:v>-6.85</c:v>
                </c:pt>
                <c:pt idx="72">
                  <c:v>-7.03</c:v>
                </c:pt>
                <c:pt idx="73">
                  <c:v>-7.36</c:v>
                </c:pt>
                <c:pt idx="74">
                  <c:v>-7.76</c:v>
                </c:pt>
                <c:pt idx="75">
                  <c:v>-8.26</c:v>
                </c:pt>
                <c:pt idx="76">
                  <c:v>-9.2200000000000006</c:v>
                </c:pt>
                <c:pt idx="77">
                  <c:v>-10.27</c:v>
                </c:pt>
                <c:pt idx="78">
                  <c:v>-11.61</c:v>
                </c:pt>
                <c:pt idx="79">
                  <c:v>-13.43</c:v>
                </c:pt>
                <c:pt idx="80">
                  <c:v>-15.23</c:v>
                </c:pt>
                <c:pt idx="81">
                  <c:v>-17.010000000000002</c:v>
                </c:pt>
                <c:pt idx="82">
                  <c:v>-18.600000000000001</c:v>
                </c:pt>
                <c:pt idx="83">
                  <c:v>-20.3</c:v>
                </c:pt>
                <c:pt idx="84">
                  <c:v>-22</c:v>
                </c:pt>
                <c:pt idx="85">
                  <c:v>-23.41</c:v>
                </c:pt>
                <c:pt idx="86">
                  <c:v>-24.49</c:v>
                </c:pt>
                <c:pt idx="87">
                  <c:v>-25.66</c:v>
                </c:pt>
                <c:pt idx="88">
                  <c:v>-26.91</c:v>
                </c:pt>
                <c:pt idx="89">
                  <c:v>-28.18</c:v>
                </c:pt>
                <c:pt idx="90">
                  <c:v>-29.29</c:v>
                </c:pt>
                <c:pt idx="91">
                  <c:v>-30.51</c:v>
                </c:pt>
                <c:pt idx="92">
                  <c:v>-31.83</c:v>
                </c:pt>
                <c:pt idx="93">
                  <c:v>-32.97</c:v>
                </c:pt>
                <c:pt idx="94">
                  <c:v>-34.090000000000003</c:v>
                </c:pt>
                <c:pt idx="95">
                  <c:v>-35.06</c:v>
                </c:pt>
                <c:pt idx="96">
                  <c:v>-36.19</c:v>
                </c:pt>
                <c:pt idx="97">
                  <c:v>-37.26</c:v>
                </c:pt>
                <c:pt idx="98">
                  <c:v>-38.08</c:v>
                </c:pt>
                <c:pt idx="99">
                  <c:v>-38.94</c:v>
                </c:pt>
                <c:pt idx="100">
                  <c:v>-39.729999999999997</c:v>
                </c:pt>
                <c:pt idx="101">
                  <c:v>-40.44</c:v>
                </c:pt>
                <c:pt idx="102">
                  <c:v>-41.31</c:v>
                </c:pt>
                <c:pt idx="103">
                  <c:v>-42.08</c:v>
                </c:pt>
                <c:pt idx="104">
                  <c:v>-42.82</c:v>
                </c:pt>
                <c:pt idx="105">
                  <c:v>-43.5</c:v>
                </c:pt>
                <c:pt idx="106">
                  <c:v>-44.09</c:v>
                </c:pt>
                <c:pt idx="107">
                  <c:v>-44.75</c:v>
                </c:pt>
                <c:pt idx="108">
                  <c:v>-45.33</c:v>
                </c:pt>
                <c:pt idx="109">
                  <c:v>-45.9</c:v>
                </c:pt>
                <c:pt idx="110">
                  <c:v>-46.41</c:v>
                </c:pt>
                <c:pt idx="111">
                  <c:v>-46.92</c:v>
                </c:pt>
                <c:pt idx="112">
                  <c:v>-47.44</c:v>
                </c:pt>
                <c:pt idx="113">
                  <c:v>-47.91</c:v>
                </c:pt>
                <c:pt idx="114">
                  <c:v>-48.37</c:v>
                </c:pt>
                <c:pt idx="115">
                  <c:v>-48.79</c:v>
                </c:pt>
                <c:pt idx="116">
                  <c:v>-49.14</c:v>
                </c:pt>
                <c:pt idx="117">
                  <c:v>-49.49</c:v>
                </c:pt>
                <c:pt idx="118">
                  <c:v>-49.73</c:v>
                </c:pt>
                <c:pt idx="119">
                  <c:v>-49.93</c:v>
                </c:pt>
                <c:pt idx="120">
                  <c:v>-50.1</c:v>
                </c:pt>
                <c:pt idx="121">
                  <c:v>-50.26</c:v>
                </c:pt>
                <c:pt idx="122">
                  <c:v>-50.4</c:v>
                </c:pt>
                <c:pt idx="123">
                  <c:v>-50.58</c:v>
                </c:pt>
                <c:pt idx="124">
                  <c:v>-50.69</c:v>
                </c:pt>
                <c:pt idx="125">
                  <c:v>-51</c:v>
                </c:pt>
                <c:pt idx="126">
                  <c:v>-51.22</c:v>
                </c:pt>
                <c:pt idx="127">
                  <c:v>-51.52</c:v>
                </c:pt>
                <c:pt idx="128">
                  <c:v>-51.69</c:v>
                </c:pt>
                <c:pt idx="129">
                  <c:v>-51.85</c:v>
                </c:pt>
                <c:pt idx="130">
                  <c:v>-51.94</c:v>
                </c:pt>
                <c:pt idx="131">
                  <c:v>-52.11</c:v>
                </c:pt>
                <c:pt idx="132">
                  <c:v>-52.14</c:v>
                </c:pt>
                <c:pt idx="133">
                  <c:v>-52.35</c:v>
                </c:pt>
                <c:pt idx="134">
                  <c:v>-52.5</c:v>
                </c:pt>
                <c:pt idx="135">
                  <c:v>-52.77</c:v>
                </c:pt>
                <c:pt idx="136">
                  <c:v>-53.05</c:v>
                </c:pt>
                <c:pt idx="137">
                  <c:v>-53.46</c:v>
                </c:pt>
                <c:pt idx="138">
                  <c:v>-53.78</c:v>
                </c:pt>
                <c:pt idx="139">
                  <c:v>-54.05</c:v>
                </c:pt>
                <c:pt idx="140">
                  <c:v>-54.23</c:v>
                </c:pt>
                <c:pt idx="141">
                  <c:v>-54.13</c:v>
                </c:pt>
                <c:pt idx="142">
                  <c:v>-53.77</c:v>
                </c:pt>
                <c:pt idx="143">
                  <c:v>-53.48</c:v>
                </c:pt>
                <c:pt idx="144">
                  <c:v>-53.28</c:v>
                </c:pt>
                <c:pt idx="145">
                  <c:v>-53.25</c:v>
                </c:pt>
                <c:pt idx="146">
                  <c:v>-53.25</c:v>
                </c:pt>
                <c:pt idx="147">
                  <c:v>-53.15</c:v>
                </c:pt>
                <c:pt idx="148">
                  <c:v>-53.32</c:v>
                </c:pt>
                <c:pt idx="149">
                  <c:v>-53.87</c:v>
                </c:pt>
                <c:pt idx="150">
                  <c:v>-54.18</c:v>
                </c:pt>
                <c:pt idx="151">
                  <c:v>-54.25</c:v>
                </c:pt>
                <c:pt idx="152">
                  <c:v>-54.44</c:v>
                </c:pt>
                <c:pt idx="153">
                  <c:v>-54.55</c:v>
                </c:pt>
                <c:pt idx="154">
                  <c:v>-54.73</c:v>
                </c:pt>
                <c:pt idx="155">
                  <c:v>-54.85</c:v>
                </c:pt>
                <c:pt idx="156">
                  <c:v>-54.37</c:v>
                </c:pt>
                <c:pt idx="157">
                  <c:v>-54.01</c:v>
                </c:pt>
                <c:pt idx="158">
                  <c:v>-53.58</c:v>
                </c:pt>
                <c:pt idx="159">
                  <c:v>-52.96</c:v>
                </c:pt>
                <c:pt idx="160">
                  <c:v>-52.44</c:v>
                </c:pt>
                <c:pt idx="161">
                  <c:v>-51.96</c:v>
                </c:pt>
                <c:pt idx="162">
                  <c:v>-51.41</c:v>
                </c:pt>
                <c:pt idx="163">
                  <c:v>-51.24</c:v>
                </c:pt>
                <c:pt idx="164">
                  <c:v>-50.97</c:v>
                </c:pt>
                <c:pt idx="165">
                  <c:v>-50.83</c:v>
                </c:pt>
                <c:pt idx="166">
                  <c:v>-50.63</c:v>
                </c:pt>
                <c:pt idx="167">
                  <c:v>-50.25</c:v>
                </c:pt>
                <c:pt idx="168">
                  <c:v>-49.92</c:v>
                </c:pt>
                <c:pt idx="169">
                  <c:v>-49.6</c:v>
                </c:pt>
                <c:pt idx="170">
                  <c:v>-49.36</c:v>
                </c:pt>
                <c:pt idx="171">
                  <c:v>-49.03</c:v>
                </c:pt>
                <c:pt idx="172">
                  <c:v>-48.77</c:v>
                </c:pt>
                <c:pt idx="173">
                  <c:v>-48.55</c:v>
                </c:pt>
                <c:pt idx="174">
                  <c:v>-48.38</c:v>
                </c:pt>
                <c:pt idx="175">
                  <c:v>-48.17</c:v>
                </c:pt>
                <c:pt idx="176">
                  <c:v>-48.01</c:v>
                </c:pt>
                <c:pt idx="177">
                  <c:v>-47.89</c:v>
                </c:pt>
                <c:pt idx="178">
                  <c:v>-47.97</c:v>
                </c:pt>
                <c:pt idx="179">
                  <c:v>-47.9</c:v>
                </c:pt>
                <c:pt idx="180">
                  <c:v>-47.85</c:v>
                </c:pt>
                <c:pt idx="181">
                  <c:v>-48.03</c:v>
                </c:pt>
                <c:pt idx="182">
                  <c:v>-48.15</c:v>
                </c:pt>
                <c:pt idx="183">
                  <c:v>-48.25</c:v>
                </c:pt>
                <c:pt idx="184">
                  <c:v>-48.27</c:v>
                </c:pt>
                <c:pt idx="185">
                  <c:v>-48.17</c:v>
                </c:pt>
                <c:pt idx="186">
                  <c:v>-48.03</c:v>
                </c:pt>
                <c:pt idx="187">
                  <c:v>-47.93</c:v>
                </c:pt>
                <c:pt idx="188">
                  <c:v>-47.65</c:v>
                </c:pt>
                <c:pt idx="189">
                  <c:v>-47.39</c:v>
                </c:pt>
                <c:pt idx="190">
                  <c:v>-47.26</c:v>
                </c:pt>
                <c:pt idx="191">
                  <c:v>-47.24</c:v>
                </c:pt>
                <c:pt idx="192">
                  <c:v>-47.23</c:v>
                </c:pt>
                <c:pt idx="193">
                  <c:v>-47.17</c:v>
                </c:pt>
                <c:pt idx="194">
                  <c:v>-47.06</c:v>
                </c:pt>
                <c:pt idx="195">
                  <c:v>-46.92</c:v>
                </c:pt>
                <c:pt idx="196">
                  <c:v>-46.94</c:v>
                </c:pt>
                <c:pt idx="197">
                  <c:v>-46.75</c:v>
                </c:pt>
                <c:pt idx="198">
                  <c:v>-46.62</c:v>
                </c:pt>
                <c:pt idx="199">
                  <c:v>-46.3</c:v>
                </c:pt>
                <c:pt idx="200">
                  <c:v>-46.13</c:v>
                </c:pt>
                <c:pt idx="201">
                  <c:v>-45.95</c:v>
                </c:pt>
                <c:pt idx="202">
                  <c:v>-45.87</c:v>
                </c:pt>
                <c:pt idx="203">
                  <c:v>-45.65</c:v>
                </c:pt>
                <c:pt idx="204">
                  <c:v>-45.49</c:v>
                </c:pt>
                <c:pt idx="205">
                  <c:v>-45.16</c:v>
                </c:pt>
                <c:pt idx="206">
                  <c:v>-44.85</c:v>
                </c:pt>
                <c:pt idx="207">
                  <c:v>-44.64</c:v>
                </c:pt>
                <c:pt idx="208">
                  <c:v>-44.48</c:v>
                </c:pt>
                <c:pt idx="209">
                  <c:v>-44.17</c:v>
                </c:pt>
                <c:pt idx="210">
                  <c:v>-43.9</c:v>
                </c:pt>
                <c:pt idx="211">
                  <c:v>-43.69</c:v>
                </c:pt>
                <c:pt idx="212">
                  <c:v>-43.44</c:v>
                </c:pt>
                <c:pt idx="213">
                  <c:v>-43.39</c:v>
                </c:pt>
                <c:pt idx="214">
                  <c:v>-43.37</c:v>
                </c:pt>
                <c:pt idx="215">
                  <c:v>-43.37</c:v>
                </c:pt>
                <c:pt idx="216">
                  <c:v>-43.53</c:v>
                </c:pt>
                <c:pt idx="217">
                  <c:v>-43.78</c:v>
                </c:pt>
                <c:pt idx="218">
                  <c:v>-43.75</c:v>
                </c:pt>
                <c:pt idx="219">
                  <c:v>-43.72</c:v>
                </c:pt>
                <c:pt idx="220">
                  <c:v>-43.62</c:v>
                </c:pt>
                <c:pt idx="221">
                  <c:v>-43.46</c:v>
                </c:pt>
                <c:pt idx="222">
                  <c:v>-43.29</c:v>
                </c:pt>
                <c:pt idx="223">
                  <c:v>-42.9</c:v>
                </c:pt>
                <c:pt idx="224">
                  <c:v>-42.36</c:v>
                </c:pt>
                <c:pt idx="225">
                  <c:v>-42.05</c:v>
                </c:pt>
                <c:pt idx="226">
                  <c:v>-41.79</c:v>
                </c:pt>
                <c:pt idx="227">
                  <c:v>-41.69</c:v>
                </c:pt>
                <c:pt idx="228">
                  <c:v>-41.6</c:v>
                </c:pt>
                <c:pt idx="229">
                  <c:v>-41.49</c:v>
                </c:pt>
                <c:pt idx="230">
                  <c:v>-41.46</c:v>
                </c:pt>
                <c:pt idx="231">
                  <c:v>-41.49</c:v>
                </c:pt>
                <c:pt idx="232">
                  <c:v>-41.56</c:v>
                </c:pt>
                <c:pt idx="233">
                  <c:v>-41.79</c:v>
                </c:pt>
                <c:pt idx="234">
                  <c:v>-41.88</c:v>
                </c:pt>
                <c:pt idx="235">
                  <c:v>-41.86</c:v>
                </c:pt>
                <c:pt idx="236">
                  <c:v>-41.84</c:v>
                </c:pt>
                <c:pt idx="237">
                  <c:v>-41.78</c:v>
                </c:pt>
                <c:pt idx="238">
                  <c:v>-41.66</c:v>
                </c:pt>
                <c:pt idx="239">
                  <c:v>-41.48</c:v>
                </c:pt>
                <c:pt idx="240">
                  <c:v>-41.29</c:v>
                </c:pt>
                <c:pt idx="241">
                  <c:v>-40.93</c:v>
                </c:pt>
                <c:pt idx="242">
                  <c:v>-40.659999999999997</c:v>
                </c:pt>
                <c:pt idx="243">
                  <c:v>-40.39</c:v>
                </c:pt>
                <c:pt idx="244">
                  <c:v>-40.33</c:v>
                </c:pt>
                <c:pt idx="245">
                  <c:v>-40.270000000000003</c:v>
                </c:pt>
                <c:pt idx="246">
                  <c:v>-40.24</c:v>
                </c:pt>
                <c:pt idx="247">
                  <c:v>-39.97</c:v>
                </c:pt>
                <c:pt idx="248">
                  <c:v>-39.92</c:v>
                </c:pt>
                <c:pt idx="249">
                  <c:v>-39.83</c:v>
                </c:pt>
                <c:pt idx="250">
                  <c:v>-39.74</c:v>
                </c:pt>
                <c:pt idx="251">
                  <c:v>-39.53</c:v>
                </c:pt>
                <c:pt idx="252">
                  <c:v>-39.28</c:v>
                </c:pt>
                <c:pt idx="253">
                  <c:v>-38.96</c:v>
                </c:pt>
                <c:pt idx="254">
                  <c:v>-38.61</c:v>
                </c:pt>
                <c:pt idx="255">
                  <c:v>-38.33</c:v>
                </c:pt>
                <c:pt idx="256">
                  <c:v>-38.25</c:v>
                </c:pt>
                <c:pt idx="257">
                  <c:v>-38.090000000000003</c:v>
                </c:pt>
                <c:pt idx="258">
                  <c:v>-38.03</c:v>
                </c:pt>
                <c:pt idx="259">
                  <c:v>-37.86</c:v>
                </c:pt>
                <c:pt idx="260">
                  <c:v>-37.619999999999997</c:v>
                </c:pt>
                <c:pt idx="261">
                  <c:v>-37.65</c:v>
                </c:pt>
                <c:pt idx="262">
                  <c:v>-37.65</c:v>
                </c:pt>
                <c:pt idx="263">
                  <c:v>-37.57</c:v>
                </c:pt>
                <c:pt idx="264">
                  <c:v>-37.65</c:v>
                </c:pt>
                <c:pt idx="265">
                  <c:v>-37.479999999999997</c:v>
                </c:pt>
                <c:pt idx="266">
                  <c:v>-37.270000000000003</c:v>
                </c:pt>
                <c:pt idx="267">
                  <c:v>-37.22</c:v>
                </c:pt>
                <c:pt idx="268">
                  <c:v>-37.01</c:v>
                </c:pt>
                <c:pt idx="269">
                  <c:v>-36.770000000000003</c:v>
                </c:pt>
                <c:pt idx="270">
                  <c:v>-36.43</c:v>
                </c:pt>
                <c:pt idx="271">
                  <c:v>-35.950000000000003</c:v>
                </c:pt>
                <c:pt idx="272">
                  <c:v>-35.65</c:v>
                </c:pt>
                <c:pt idx="273">
                  <c:v>-35.47</c:v>
                </c:pt>
                <c:pt idx="274">
                  <c:v>-35.32</c:v>
                </c:pt>
                <c:pt idx="275">
                  <c:v>-35.17</c:v>
                </c:pt>
                <c:pt idx="276">
                  <c:v>-34.979999999999997</c:v>
                </c:pt>
                <c:pt idx="277">
                  <c:v>-34.880000000000003</c:v>
                </c:pt>
                <c:pt idx="278">
                  <c:v>-34.869999999999997</c:v>
                </c:pt>
                <c:pt idx="279">
                  <c:v>-34.9</c:v>
                </c:pt>
                <c:pt idx="280">
                  <c:v>-34.869999999999997</c:v>
                </c:pt>
                <c:pt idx="281">
                  <c:v>-34.72</c:v>
                </c:pt>
                <c:pt idx="282">
                  <c:v>-34.479999999999997</c:v>
                </c:pt>
                <c:pt idx="283">
                  <c:v>-34.29</c:v>
                </c:pt>
                <c:pt idx="284">
                  <c:v>-34.020000000000003</c:v>
                </c:pt>
                <c:pt idx="285">
                  <c:v>-33.72</c:v>
                </c:pt>
                <c:pt idx="286">
                  <c:v>-33.64</c:v>
                </c:pt>
                <c:pt idx="287">
                  <c:v>-33.65</c:v>
                </c:pt>
                <c:pt idx="288">
                  <c:v>-33.549999999999997</c:v>
                </c:pt>
                <c:pt idx="289">
                  <c:v>-33.700000000000003</c:v>
                </c:pt>
                <c:pt idx="290">
                  <c:v>-33.76</c:v>
                </c:pt>
                <c:pt idx="291">
                  <c:v>-33.93</c:v>
                </c:pt>
                <c:pt idx="292">
                  <c:v>-34.119999999999997</c:v>
                </c:pt>
                <c:pt idx="293">
                  <c:v>-34.11</c:v>
                </c:pt>
                <c:pt idx="294">
                  <c:v>-34.119999999999997</c:v>
                </c:pt>
                <c:pt idx="295">
                  <c:v>-34.33</c:v>
                </c:pt>
                <c:pt idx="296">
                  <c:v>-34.409999999999997</c:v>
                </c:pt>
                <c:pt idx="297">
                  <c:v>-34.630000000000003</c:v>
                </c:pt>
                <c:pt idx="298">
                  <c:v>-34.659999999999997</c:v>
                </c:pt>
                <c:pt idx="299">
                  <c:v>-34.72</c:v>
                </c:pt>
                <c:pt idx="300">
                  <c:v>-34.659999999999997</c:v>
                </c:pt>
                <c:pt idx="301">
                  <c:v>-34.71</c:v>
                </c:pt>
                <c:pt idx="302">
                  <c:v>-34.590000000000003</c:v>
                </c:pt>
                <c:pt idx="303">
                  <c:v>-34.53</c:v>
                </c:pt>
                <c:pt idx="304">
                  <c:v>-34.4</c:v>
                </c:pt>
                <c:pt idx="305">
                  <c:v>-34.5</c:v>
                </c:pt>
                <c:pt idx="306">
                  <c:v>-34.47</c:v>
                </c:pt>
                <c:pt idx="307">
                  <c:v>-34.39</c:v>
                </c:pt>
                <c:pt idx="308">
                  <c:v>-34.159999999999997</c:v>
                </c:pt>
                <c:pt idx="309">
                  <c:v>-34.08</c:v>
                </c:pt>
                <c:pt idx="310">
                  <c:v>-33.96</c:v>
                </c:pt>
                <c:pt idx="311">
                  <c:v>-33.729999999999997</c:v>
                </c:pt>
                <c:pt idx="312">
                  <c:v>-33.31</c:v>
                </c:pt>
                <c:pt idx="313">
                  <c:v>-33.07</c:v>
                </c:pt>
                <c:pt idx="314">
                  <c:v>-32.83</c:v>
                </c:pt>
                <c:pt idx="315">
                  <c:v>-32.700000000000003</c:v>
                </c:pt>
                <c:pt idx="316">
                  <c:v>-32.54</c:v>
                </c:pt>
                <c:pt idx="317">
                  <c:v>-32.31</c:v>
                </c:pt>
                <c:pt idx="318">
                  <c:v>-32.25</c:v>
                </c:pt>
                <c:pt idx="319">
                  <c:v>-32.130000000000003</c:v>
                </c:pt>
                <c:pt idx="320">
                  <c:v>-31.96</c:v>
                </c:pt>
                <c:pt idx="321">
                  <c:v>-31.72</c:v>
                </c:pt>
                <c:pt idx="322">
                  <c:v>-31.53</c:v>
                </c:pt>
                <c:pt idx="323">
                  <c:v>-31.4</c:v>
                </c:pt>
                <c:pt idx="324">
                  <c:v>-31.46</c:v>
                </c:pt>
                <c:pt idx="325">
                  <c:v>-31.29</c:v>
                </c:pt>
                <c:pt idx="326">
                  <c:v>-31.14</c:v>
                </c:pt>
                <c:pt idx="327">
                  <c:v>-30.85</c:v>
                </c:pt>
                <c:pt idx="328">
                  <c:v>-30.81</c:v>
                </c:pt>
                <c:pt idx="329">
                  <c:v>-30.48</c:v>
                </c:pt>
                <c:pt idx="330">
                  <c:v>-30.01</c:v>
                </c:pt>
                <c:pt idx="331">
                  <c:v>-29.32</c:v>
                </c:pt>
                <c:pt idx="332">
                  <c:v>-28.77</c:v>
                </c:pt>
                <c:pt idx="333">
                  <c:v>-28.32</c:v>
                </c:pt>
                <c:pt idx="334">
                  <c:v>-27.96</c:v>
                </c:pt>
                <c:pt idx="335">
                  <c:v>-27.51</c:v>
                </c:pt>
                <c:pt idx="336">
                  <c:v>-27.3</c:v>
                </c:pt>
                <c:pt idx="337">
                  <c:v>-27.01</c:v>
                </c:pt>
                <c:pt idx="338">
                  <c:v>-26.86</c:v>
                </c:pt>
                <c:pt idx="339">
                  <c:v>-26.7</c:v>
                </c:pt>
                <c:pt idx="340">
                  <c:v>-26.53</c:v>
                </c:pt>
                <c:pt idx="341">
                  <c:v>-26.36</c:v>
                </c:pt>
                <c:pt idx="342">
                  <c:v>-26.24</c:v>
                </c:pt>
                <c:pt idx="343">
                  <c:v>-25.96</c:v>
                </c:pt>
                <c:pt idx="344">
                  <c:v>-25.97</c:v>
                </c:pt>
                <c:pt idx="345">
                  <c:v>-25.82</c:v>
                </c:pt>
                <c:pt idx="346">
                  <c:v>-25.94</c:v>
                </c:pt>
                <c:pt idx="347">
                  <c:v>-25.94</c:v>
                </c:pt>
                <c:pt idx="348">
                  <c:v>-25.91</c:v>
                </c:pt>
                <c:pt idx="349">
                  <c:v>-25.89</c:v>
                </c:pt>
                <c:pt idx="350">
                  <c:v>-26.02</c:v>
                </c:pt>
                <c:pt idx="351">
                  <c:v>-26.12</c:v>
                </c:pt>
                <c:pt idx="352">
                  <c:v>-26.18</c:v>
                </c:pt>
                <c:pt idx="353">
                  <c:v>-26.13</c:v>
                </c:pt>
                <c:pt idx="354">
                  <c:v>-26.16</c:v>
                </c:pt>
                <c:pt idx="355">
                  <c:v>-26.24</c:v>
                </c:pt>
                <c:pt idx="356">
                  <c:v>-26.35</c:v>
                </c:pt>
                <c:pt idx="357">
                  <c:v>-26.39</c:v>
                </c:pt>
                <c:pt idx="358">
                  <c:v>-26.33</c:v>
                </c:pt>
                <c:pt idx="359">
                  <c:v>-26.46</c:v>
                </c:pt>
                <c:pt idx="360">
                  <c:v>-26.65</c:v>
                </c:pt>
                <c:pt idx="361">
                  <c:v>-27.03</c:v>
                </c:pt>
                <c:pt idx="362">
                  <c:v>-27.18</c:v>
                </c:pt>
                <c:pt idx="363">
                  <c:v>-27.31</c:v>
                </c:pt>
                <c:pt idx="364">
                  <c:v>-27.49</c:v>
                </c:pt>
                <c:pt idx="365">
                  <c:v>-27.81</c:v>
                </c:pt>
                <c:pt idx="366">
                  <c:v>-28.16</c:v>
                </c:pt>
                <c:pt idx="367">
                  <c:v>-28.61</c:v>
                </c:pt>
                <c:pt idx="368">
                  <c:v>-28.97</c:v>
                </c:pt>
                <c:pt idx="369">
                  <c:v>-29.51</c:v>
                </c:pt>
                <c:pt idx="370">
                  <c:v>-30</c:v>
                </c:pt>
                <c:pt idx="371">
                  <c:v>-30.24</c:v>
                </c:pt>
                <c:pt idx="372">
                  <c:v>-30.24</c:v>
                </c:pt>
                <c:pt idx="373">
                  <c:v>-30.11</c:v>
                </c:pt>
                <c:pt idx="374">
                  <c:v>-29.79</c:v>
                </c:pt>
                <c:pt idx="375">
                  <c:v>-29.43</c:v>
                </c:pt>
                <c:pt idx="376">
                  <c:v>-29.14</c:v>
                </c:pt>
                <c:pt idx="377">
                  <c:v>-28.91</c:v>
                </c:pt>
                <c:pt idx="378">
                  <c:v>-28.72</c:v>
                </c:pt>
                <c:pt idx="379">
                  <c:v>-28.53</c:v>
                </c:pt>
                <c:pt idx="380">
                  <c:v>-28.35</c:v>
                </c:pt>
                <c:pt idx="381">
                  <c:v>-28.15</c:v>
                </c:pt>
                <c:pt idx="382">
                  <c:v>-27.93</c:v>
                </c:pt>
                <c:pt idx="383">
                  <c:v>-27.67</c:v>
                </c:pt>
                <c:pt idx="384">
                  <c:v>-27.23</c:v>
                </c:pt>
                <c:pt idx="385">
                  <c:v>-27.04</c:v>
                </c:pt>
                <c:pt idx="386">
                  <c:v>-27.12</c:v>
                </c:pt>
                <c:pt idx="387">
                  <c:v>-27.02</c:v>
                </c:pt>
                <c:pt idx="388">
                  <c:v>-27.07</c:v>
                </c:pt>
                <c:pt idx="389">
                  <c:v>-26.91</c:v>
                </c:pt>
                <c:pt idx="390">
                  <c:v>-26.97</c:v>
                </c:pt>
                <c:pt idx="391">
                  <c:v>-27</c:v>
                </c:pt>
                <c:pt idx="392">
                  <c:v>-26.84</c:v>
                </c:pt>
                <c:pt idx="393">
                  <c:v>-26.41</c:v>
                </c:pt>
                <c:pt idx="394">
                  <c:v>-26.1</c:v>
                </c:pt>
                <c:pt idx="395">
                  <c:v>-25.7</c:v>
                </c:pt>
                <c:pt idx="396">
                  <c:v>-25.44</c:v>
                </c:pt>
                <c:pt idx="397">
                  <c:v>-25.1</c:v>
                </c:pt>
                <c:pt idx="398">
                  <c:v>-24.74</c:v>
                </c:pt>
                <c:pt idx="399">
                  <c:v>-24.52</c:v>
                </c:pt>
                <c:pt idx="400">
                  <c:v>-24.4</c:v>
                </c:pt>
                <c:pt idx="401">
                  <c:v>-24.35</c:v>
                </c:pt>
                <c:pt idx="402">
                  <c:v>-24.4</c:v>
                </c:pt>
                <c:pt idx="403">
                  <c:v>-24.39</c:v>
                </c:pt>
                <c:pt idx="404">
                  <c:v>-24.4</c:v>
                </c:pt>
                <c:pt idx="405">
                  <c:v>-24.31</c:v>
                </c:pt>
                <c:pt idx="406">
                  <c:v>-24.31</c:v>
                </c:pt>
                <c:pt idx="407">
                  <c:v>-24.09</c:v>
                </c:pt>
                <c:pt idx="408">
                  <c:v>-23.81</c:v>
                </c:pt>
                <c:pt idx="409">
                  <c:v>-23.43</c:v>
                </c:pt>
                <c:pt idx="410">
                  <c:v>-23.19</c:v>
                </c:pt>
                <c:pt idx="411">
                  <c:v>-22.91</c:v>
                </c:pt>
                <c:pt idx="412">
                  <c:v>-22.89</c:v>
                </c:pt>
                <c:pt idx="413">
                  <c:v>-22.66</c:v>
                </c:pt>
                <c:pt idx="414">
                  <c:v>-22.64</c:v>
                </c:pt>
                <c:pt idx="415">
                  <c:v>-22.71</c:v>
                </c:pt>
                <c:pt idx="416">
                  <c:v>-23.09</c:v>
                </c:pt>
                <c:pt idx="417">
                  <c:v>-23.24</c:v>
                </c:pt>
                <c:pt idx="418">
                  <c:v>-23.44</c:v>
                </c:pt>
                <c:pt idx="419">
                  <c:v>-23.62</c:v>
                </c:pt>
                <c:pt idx="420">
                  <c:v>-23.87</c:v>
                </c:pt>
                <c:pt idx="421">
                  <c:v>-24.23</c:v>
                </c:pt>
                <c:pt idx="422">
                  <c:v>-24.61</c:v>
                </c:pt>
                <c:pt idx="423">
                  <c:v>-24.79</c:v>
                </c:pt>
                <c:pt idx="424">
                  <c:v>-24.99</c:v>
                </c:pt>
                <c:pt idx="425">
                  <c:v>-25.13</c:v>
                </c:pt>
                <c:pt idx="426">
                  <c:v>-25.08</c:v>
                </c:pt>
                <c:pt idx="427">
                  <c:v>-24.98</c:v>
                </c:pt>
                <c:pt idx="428">
                  <c:v>-24.42</c:v>
                </c:pt>
                <c:pt idx="429">
                  <c:v>-23.71</c:v>
                </c:pt>
                <c:pt idx="430">
                  <c:v>-23</c:v>
                </c:pt>
                <c:pt idx="431">
                  <c:v>-22.37</c:v>
                </c:pt>
                <c:pt idx="432">
                  <c:v>-21.75</c:v>
                </c:pt>
                <c:pt idx="433">
                  <c:v>-21.11</c:v>
                </c:pt>
                <c:pt idx="434">
                  <c:v>-20.54</c:v>
                </c:pt>
                <c:pt idx="435">
                  <c:v>-20.04</c:v>
                </c:pt>
                <c:pt idx="436">
                  <c:v>-19.55</c:v>
                </c:pt>
                <c:pt idx="437">
                  <c:v>-18.91</c:v>
                </c:pt>
                <c:pt idx="438">
                  <c:v>-18.329999999999998</c:v>
                </c:pt>
                <c:pt idx="439">
                  <c:v>-17.84</c:v>
                </c:pt>
                <c:pt idx="440">
                  <c:v>-17.329999999999998</c:v>
                </c:pt>
                <c:pt idx="441">
                  <c:v>-16.79</c:v>
                </c:pt>
                <c:pt idx="442">
                  <c:v>-16.600000000000001</c:v>
                </c:pt>
                <c:pt idx="443">
                  <c:v>-16.399999999999999</c:v>
                </c:pt>
                <c:pt idx="444">
                  <c:v>-16.260000000000002</c:v>
                </c:pt>
                <c:pt idx="445">
                  <c:v>-16.25</c:v>
                </c:pt>
                <c:pt idx="446">
                  <c:v>-16.18</c:v>
                </c:pt>
                <c:pt idx="447">
                  <c:v>-16.34</c:v>
                </c:pt>
                <c:pt idx="448">
                  <c:v>-16.54</c:v>
                </c:pt>
                <c:pt idx="449">
                  <c:v>-16.43</c:v>
                </c:pt>
                <c:pt idx="450">
                  <c:v>-16.41</c:v>
                </c:pt>
                <c:pt idx="451">
                  <c:v>-16.27</c:v>
                </c:pt>
                <c:pt idx="452">
                  <c:v>-16.02</c:v>
                </c:pt>
                <c:pt idx="453">
                  <c:v>-15.8</c:v>
                </c:pt>
                <c:pt idx="454">
                  <c:v>-15.43</c:v>
                </c:pt>
                <c:pt idx="455">
                  <c:v>-15.15</c:v>
                </c:pt>
                <c:pt idx="456">
                  <c:v>-15.29</c:v>
                </c:pt>
                <c:pt idx="457">
                  <c:v>-15.27</c:v>
                </c:pt>
                <c:pt idx="458">
                  <c:v>-15.58</c:v>
                </c:pt>
                <c:pt idx="459">
                  <c:v>-15.54</c:v>
                </c:pt>
                <c:pt idx="460">
                  <c:v>-15.37</c:v>
                </c:pt>
                <c:pt idx="461">
                  <c:v>-15.49</c:v>
                </c:pt>
                <c:pt idx="462">
                  <c:v>-15.71</c:v>
                </c:pt>
                <c:pt idx="463">
                  <c:v>-15.64</c:v>
                </c:pt>
                <c:pt idx="464">
                  <c:v>-15.67</c:v>
                </c:pt>
                <c:pt idx="465">
                  <c:v>-15.57</c:v>
                </c:pt>
                <c:pt idx="466">
                  <c:v>-15.59</c:v>
                </c:pt>
                <c:pt idx="467">
                  <c:v>-15.57</c:v>
                </c:pt>
                <c:pt idx="468">
                  <c:v>-15.3</c:v>
                </c:pt>
                <c:pt idx="469">
                  <c:v>-14.9</c:v>
                </c:pt>
                <c:pt idx="470">
                  <c:v>-14.52</c:v>
                </c:pt>
                <c:pt idx="471">
                  <c:v>-14.09</c:v>
                </c:pt>
                <c:pt idx="472">
                  <c:v>-13.63</c:v>
                </c:pt>
                <c:pt idx="473">
                  <c:v>-13.25</c:v>
                </c:pt>
                <c:pt idx="474">
                  <c:v>-12.96</c:v>
                </c:pt>
                <c:pt idx="475">
                  <c:v>-12.67</c:v>
                </c:pt>
                <c:pt idx="476">
                  <c:v>-12.31</c:v>
                </c:pt>
                <c:pt idx="477">
                  <c:v>-11.99</c:v>
                </c:pt>
                <c:pt idx="478">
                  <c:v>-11.71</c:v>
                </c:pt>
                <c:pt idx="479">
                  <c:v>-11.34</c:v>
                </c:pt>
                <c:pt idx="480">
                  <c:v>-10.95</c:v>
                </c:pt>
                <c:pt idx="481">
                  <c:v>-10.58</c:v>
                </c:pt>
                <c:pt idx="482">
                  <c:v>-10.14</c:v>
                </c:pt>
                <c:pt idx="483">
                  <c:v>-9.73</c:v>
                </c:pt>
                <c:pt idx="484">
                  <c:v>-9.19</c:v>
                </c:pt>
                <c:pt idx="485">
                  <c:v>-8.66</c:v>
                </c:pt>
                <c:pt idx="486">
                  <c:v>-8.0399999999999991</c:v>
                </c:pt>
                <c:pt idx="487">
                  <c:v>-7.52</c:v>
                </c:pt>
                <c:pt idx="488">
                  <c:v>-6.99</c:v>
                </c:pt>
                <c:pt idx="489">
                  <c:v>-6.64</c:v>
                </c:pt>
                <c:pt idx="490">
                  <c:v>-6.13</c:v>
                </c:pt>
                <c:pt idx="491">
                  <c:v>-5.62</c:v>
                </c:pt>
                <c:pt idx="492">
                  <c:v>-5.03</c:v>
                </c:pt>
                <c:pt idx="493">
                  <c:v>-4.5199999999999996</c:v>
                </c:pt>
                <c:pt idx="494">
                  <c:v>-3.94</c:v>
                </c:pt>
                <c:pt idx="495">
                  <c:v>-3.27</c:v>
                </c:pt>
                <c:pt idx="496">
                  <c:v>-2.52</c:v>
                </c:pt>
                <c:pt idx="497">
                  <c:v>-1.97</c:v>
                </c:pt>
                <c:pt idx="498">
                  <c:v>-1.65</c:v>
                </c:pt>
                <c:pt idx="499">
                  <c:v>-1.29</c:v>
                </c:pt>
                <c:pt idx="500">
                  <c:v>-1.03</c:v>
                </c:pt>
                <c:pt idx="501">
                  <c:v>-0.91</c:v>
                </c:pt>
                <c:pt idx="502">
                  <c:v>-0.92</c:v>
                </c:pt>
                <c:pt idx="503">
                  <c:v>-1</c:v>
                </c:pt>
                <c:pt idx="504">
                  <c:v>-1.0900000000000001</c:v>
                </c:pt>
                <c:pt idx="505">
                  <c:v>-0.88</c:v>
                </c:pt>
                <c:pt idx="506">
                  <c:v>-0.75</c:v>
                </c:pt>
                <c:pt idx="507">
                  <c:v>-0.83</c:v>
                </c:pt>
                <c:pt idx="508">
                  <c:v>-0.64</c:v>
                </c:pt>
                <c:pt idx="509">
                  <c:v>-0.46</c:v>
                </c:pt>
                <c:pt idx="510">
                  <c:v>-0.28999999999999998</c:v>
                </c:pt>
                <c:pt idx="511">
                  <c:v>0.04</c:v>
                </c:pt>
                <c:pt idx="512">
                  <c:v>0.13</c:v>
                </c:pt>
                <c:pt idx="513">
                  <c:v>0.24</c:v>
                </c:pt>
                <c:pt idx="514">
                  <c:v>0.74</c:v>
                </c:pt>
                <c:pt idx="515">
                  <c:v>1.1599999999999999</c:v>
                </c:pt>
                <c:pt idx="516">
                  <c:v>1.58</c:v>
                </c:pt>
                <c:pt idx="517">
                  <c:v>2.09</c:v>
                </c:pt>
                <c:pt idx="518">
                  <c:v>2.5499999999999998</c:v>
                </c:pt>
                <c:pt idx="519">
                  <c:v>3.11</c:v>
                </c:pt>
                <c:pt idx="520">
                  <c:v>3.7</c:v>
                </c:pt>
                <c:pt idx="521">
                  <c:v>3.94</c:v>
                </c:pt>
                <c:pt idx="522">
                  <c:v>4.22</c:v>
                </c:pt>
                <c:pt idx="523">
                  <c:v>4.5199999999999996</c:v>
                </c:pt>
                <c:pt idx="524">
                  <c:v>4.79</c:v>
                </c:pt>
                <c:pt idx="525">
                  <c:v>5.01</c:v>
                </c:pt>
                <c:pt idx="526">
                  <c:v>5.13</c:v>
                </c:pt>
                <c:pt idx="527">
                  <c:v>5.13</c:v>
                </c:pt>
                <c:pt idx="528">
                  <c:v>5.15</c:v>
                </c:pt>
                <c:pt idx="529">
                  <c:v>5.22</c:v>
                </c:pt>
                <c:pt idx="530">
                  <c:v>5.39</c:v>
                </c:pt>
                <c:pt idx="531">
                  <c:v>5.74</c:v>
                </c:pt>
                <c:pt idx="532">
                  <c:v>6.23</c:v>
                </c:pt>
                <c:pt idx="533">
                  <c:v>6.65</c:v>
                </c:pt>
                <c:pt idx="534">
                  <c:v>7.09</c:v>
                </c:pt>
                <c:pt idx="535">
                  <c:v>7.61</c:v>
                </c:pt>
                <c:pt idx="536">
                  <c:v>7.99</c:v>
                </c:pt>
                <c:pt idx="537">
                  <c:v>8.34</c:v>
                </c:pt>
                <c:pt idx="538">
                  <c:v>8.5299999999999994</c:v>
                </c:pt>
                <c:pt idx="539">
                  <c:v>8.66</c:v>
                </c:pt>
                <c:pt idx="540">
                  <c:v>8.8000000000000007</c:v>
                </c:pt>
                <c:pt idx="541">
                  <c:v>8.94</c:v>
                </c:pt>
                <c:pt idx="542">
                  <c:v>9.34</c:v>
                </c:pt>
                <c:pt idx="543">
                  <c:v>9.66</c:v>
                </c:pt>
                <c:pt idx="544">
                  <c:v>10.15</c:v>
                </c:pt>
                <c:pt idx="545">
                  <c:v>10.67</c:v>
                </c:pt>
                <c:pt idx="546">
                  <c:v>11.05</c:v>
                </c:pt>
                <c:pt idx="547">
                  <c:v>11.43</c:v>
                </c:pt>
                <c:pt idx="548">
                  <c:v>11.78</c:v>
                </c:pt>
                <c:pt idx="549">
                  <c:v>11.96</c:v>
                </c:pt>
                <c:pt idx="550">
                  <c:v>12.24</c:v>
                </c:pt>
                <c:pt idx="551">
                  <c:v>12.38</c:v>
                </c:pt>
                <c:pt idx="552">
                  <c:v>12.46</c:v>
                </c:pt>
                <c:pt idx="553">
                  <c:v>12.83</c:v>
                </c:pt>
                <c:pt idx="554">
                  <c:v>14.09</c:v>
                </c:pt>
                <c:pt idx="555">
                  <c:v>15.6</c:v>
                </c:pt>
                <c:pt idx="556">
                  <c:v>16.87</c:v>
                </c:pt>
                <c:pt idx="557">
                  <c:v>18.18</c:v>
                </c:pt>
                <c:pt idx="558">
                  <c:v>19.399999999999999</c:v>
                </c:pt>
                <c:pt idx="559">
                  <c:v>19.68</c:v>
                </c:pt>
                <c:pt idx="560">
                  <c:v>19.52</c:v>
                </c:pt>
                <c:pt idx="561">
                  <c:v>18.73</c:v>
                </c:pt>
                <c:pt idx="562">
                  <c:v>17.68</c:v>
                </c:pt>
                <c:pt idx="563">
                  <c:v>17.05</c:v>
                </c:pt>
                <c:pt idx="564">
                  <c:v>16.43</c:v>
                </c:pt>
                <c:pt idx="565">
                  <c:v>15.86</c:v>
                </c:pt>
                <c:pt idx="566">
                  <c:v>16.34</c:v>
                </c:pt>
                <c:pt idx="567">
                  <c:v>17.05</c:v>
                </c:pt>
                <c:pt idx="568">
                  <c:v>17.420000000000002</c:v>
                </c:pt>
                <c:pt idx="569">
                  <c:v>17.8</c:v>
                </c:pt>
                <c:pt idx="570">
                  <c:v>18.29</c:v>
                </c:pt>
                <c:pt idx="571">
                  <c:v>18.72</c:v>
                </c:pt>
                <c:pt idx="572">
                  <c:v>19.079999999999998</c:v>
                </c:pt>
                <c:pt idx="573">
                  <c:v>19.46</c:v>
                </c:pt>
                <c:pt idx="574">
                  <c:v>19.600000000000001</c:v>
                </c:pt>
                <c:pt idx="575">
                  <c:v>20.09</c:v>
                </c:pt>
                <c:pt idx="576">
                  <c:v>20.34</c:v>
                </c:pt>
                <c:pt idx="577">
                  <c:v>20.49</c:v>
                </c:pt>
                <c:pt idx="578">
                  <c:v>20.36</c:v>
                </c:pt>
                <c:pt idx="579">
                  <c:v>20.23</c:v>
                </c:pt>
                <c:pt idx="580">
                  <c:v>19.670000000000002</c:v>
                </c:pt>
                <c:pt idx="581">
                  <c:v>19.27</c:v>
                </c:pt>
                <c:pt idx="582">
                  <c:v>18.91</c:v>
                </c:pt>
                <c:pt idx="583">
                  <c:v>19</c:v>
                </c:pt>
                <c:pt idx="584">
                  <c:v>18.98</c:v>
                </c:pt>
                <c:pt idx="585">
                  <c:v>19.29</c:v>
                </c:pt>
                <c:pt idx="586">
                  <c:v>19.670000000000002</c:v>
                </c:pt>
                <c:pt idx="587">
                  <c:v>20.329999999999998</c:v>
                </c:pt>
                <c:pt idx="588">
                  <c:v>21</c:v>
                </c:pt>
                <c:pt idx="589">
                  <c:v>21.6</c:v>
                </c:pt>
                <c:pt idx="590">
                  <c:v>21.99</c:v>
                </c:pt>
                <c:pt idx="591">
                  <c:v>22.52</c:v>
                </c:pt>
                <c:pt idx="592">
                  <c:v>22.86</c:v>
                </c:pt>
                <c:pt idx="593">
                  <c:v>23.22</c:v>
                </c:pt>
                <c:pt idx="594">
                  <c:v>23.49</c:v>
                </c:pt>
                <c:pt idx="595">
                  <c:v>23.94</c:v>
                </c:pt>
                <c:pt idx="596">
                  <c:v>24.21</c:v>
                </c:pt>
                <c:pt idx="597">
                  <c:v>24.62</c:v>
                </c:pt>
                <c:pt idx="598">
                  <c:v>24.84</c:v>
                </c:pt>
                <c:pt idx="599">
                  <c:v>25.21</c:v>
                </c:pt>
                <c:pt idx="600">
                  <c:v>25.31</c:v>
                </c:pt>
                <c:pt idx="601">
                  <c:v>25.59</c:v>
                </c:pt>
                <c:pt idx="602">
                  <c:v>25.79</c:v>
                </c:pt>
                <c:pt idx="603">
                  <c:v>26.17</c:v>
                </c:pt>
                <c:pt idx="604">
                  <c:v>26.56</c:v>
                </c:pt>
                <c:pt idx="605">
                  <c:v>27.24</c:v>
                </c:pt>
                <c:pt idx="606">
                  <c:v>27.8</c:v>
                </c:pt>
                <c:pt idx="607">
                  <c:v>28.63</c:v>
                </c:pt>
                <c:pt idx="608">
                  <c:v>29.34</c:v>
                </c:pt>
                <c:pt idx="609">
                  <c:v>30.01</c:v>
                </c:pt>
                <c:pt idx="610">
                  <c:v>30.44</c:v>
                </c:pt>
                <c:pt idx="611">
                  <c:v>30.54</c:v>
                </c:pt>
                <c:pt idx="612">
                  <c:v>30.35</c:v>
                </c:pt>
                <c:pt idx="613">
                  <c:v>30.58</c:v>
                </c:pt>
                <c:pt idx="614">
                  <c:v>30.68</c:v>
                </c:pt>
                <c:pt idx="615">
                  <c:v>31.06</c:v>
                </c:pt>
                <c:pt idx="616">
                  <c:v>31.44</c:v>
                </c:pt>
                <c:pt idx="617">
                  <c:v>31.89</c:v>
                </c:pt>
                <c:pt idx="618">
                  <c:v>32.67</c:v>
                </c:pt>
                <c:pt idx="619">
                  <c:v>33.340000000000003</c:v>
                </c:pt>
                <c:pt idx="620">
                  <c:v>34.03</c:v>
                </c:pt>
                <c:pt idx="621">
                  <c:v>34.69</c:v>
                </c:pt>
                <c:pt idx="622">
                  <c:v>35.01</c:v>
                </c:pt>
                <c:pt idx="623">
                  <c:v>35.18</c:v>
                </c:pt>
                <c:pt idx="624">
                  <c:v>35.35</c:v>
                </c:pt>
                <c:pt idx="625">
                  <c:v>35.47</c:v>
                </c:pt>
                <c:pt idx="626">
                  <c:v>35.369999999999997</c:v>
                </c:pt>
                <c:pt idx="627">
                  <c:v>35.06</c:v>
                </c:pt>
                <c:pt idx="628">
                  <c:v>35.07</c:v>
                </c:pt>
                <c:pt idx="629">
                  <c:v>34.97</c:v>
                </c:pt>
                <c:pt idx="630">
                  <c:v>34.97</c:v>
                </c:pt>
                <c:pt idx="631">
                  <c:v>35.19</c:v>
                </c:pt>
                <c:pt idx="632">
                  <c:v>35.17</c:v>
                </c:pt>
                <c:pt idx="633">
                  <c:v>35.42</c:v>
                </c:pt>
                <c:pt idx="634">
                  <c:v>35.61</c:v>
                </c:pt>
                <c:pt idx="635">
                  <c:v>35.75</c:v>
                </c:pt>
                <c:pt idx="636">
                  <c:v>36.32</c:v>
                </c:pt>
                <c:pt idx="637">
                  <c:v>36.89</c:v>
                </c:pt>
                <c:pt idx="638">
                  <c:v>37.130000000000003</c:v>
                </c:pt>
                <c:pt idx="639">
                  <c:v>37.4</c:v>
                </c:pt>
                <c:pt idx="640">
                  <c:v>37.869999999999997</c:v>
                </c:pt>
                <c:pt idx="641">
                  <c:v>37.99</c:v>
                </c:pt>
                <c:pt idx="642">
                  <c:v>38.229999999999997</c:v>
                </c:pt>
                <c:pt idx="643">
                  <c:v>38.25</c:v>
                </c:pt>
                <c:pt idx="644">
                  <c:v>38.33</c:v>
                </c:pt>
                <c:pt idx="645">
                  <c:v>38.619999999999997</c:v>
                </c:pt>
                <c:pt idx="646">
                  <c:v>38.92</c:v>
                </c:pt>
                <c:pt idx="647">
                  <c:v>39.06</c:v>
                </c:pt>
                <c:pt idx="648">
                  <c:v>39.71</c:v>
                </c:pt>
                <c:pt idx="649">
                  <c:v>39.9</c:v>
                </c:pt>
                <c:pt idx="650">
                  <c:v>40.19</c:v>
                </c:pt>
                <c:pt idx="651">
                  <c:v>40.590000000000003</c:v>
                </c:pt>
                <c:pt idx="652">
                  <c:v>41.05</c:v>
                </c:pt>
                <c:pt idx="653">
                  <c:v>41.54</c:v>
                </c:pt>
                <c:pt idx="654">
                  <c:v>41.94</c:v>
                </c:pt>
                <c:pt idx="655">
                  <c:v>42.11</c:v>
                </c:pt>
                <c:pt idx="656">
                  <c:v>42.42</c:v>
                </c:pt>
                <c:pt idx="657">
                  <c:v>42.88</c:v>
                </c:pt>
                <c:pt idx="658">
                  <c:v>43.37</c:v>
                </c:pt>
                <c:pt idx="659">
                  <c:v>43.88</c:v>
                </c:pt>
                <c:pt idx="660">
                  <c:v>44.49</c:v>
                </c:pt>
                <c:pt idx="661">
                  <c:v>45</c:v>
                </c:pt>
                <c:pt idx="662">
                  <c:v>45.41</c:v>
                </c:pt>
                <c:pt idx="663">
                  <c:v>45.82</c:v>
                </c:pt>
                <c:pt idx="664">
                  <c:v>46.19</c:v>
                </c:pt>
                <c:pt idx="665">
                  <c:v>46.34</c:v>
                </c:pt>
                <c:pt idx="666">
                  <c:v>46.37</c:v>
                </c:pt>
                <c:pt idx="667">
                  <c:v>46.54</c:v>
                </c:pt>
                <c:pt idx="668">
                  <c:v>47.02</c:v>
                </c:pt>
                <c:pt idx="669">
                  <c:v>47.28</c:v>
                </c:pt>
                <c:pt idx="670">
                  <c:v>47.73</c:v>
                </c:pt>
                <c:pt idx="671">
                  <c:v>47.87</c:v>
                </c:pt>
                <c:pt idx="672">
                  <c:v>48.32</c:v>
                </c:pt>
                <c:pt idx="673">
                  <c:v>49.01</c:v>
                </c:pt>
                <c:pt idx="674">
                  <c:v>49.57</c:v>
                </c:pt>
                <c:pt idx="675">
                  <c:v>50.07</c:v>
                </c:pt>
                <c:pt idx="676">
                  <c:v>50.65</c:v>
                </c:pt>
                <c:pt idx="677">
                  <c:v>50.98</c:v>
                </c:pt>
                <c:pt idx="678">
                  <c:v>51.72</c:v>
                </c:pt>
                <c:pt idx="679">
                  <c:v>52.1</c:v>
                </c:pt>
                <c:pt idx="680">
                  <c:v>52.36</c:v>
                </c:pt>
                <c:pt idx="681">
                  <c:v>52.57</c:v>
                </c:pt>
                <c:pt idx="682">
                  <c:v>52.56</c:v>
                </c:pt>
                <c:pt idx="683">
                  <c:v>52.7</c:v>
                </c:pt>
                <c:pt idx="684">
                  <c:v>53</c:v>
                </c:pt>
                <c:pt idx="685">
                  <c:v>53.04</c:v>
                </c:pt>
                <c:pt idx="686">
                  <c:v>53.26</c:v>
                </c:pt>
                <c:pt idx="687">
                  <c:v>53.29</c:v>
                </c:pt>
                <c:pt idx="688">
                  <c:v>53.25</c:v>
                </c:pt>
                <c:pt idx="689">
                  <c:v>53.24</c:v>
                </c:pt>
                <c:pt idx="690">
                  <c:v>53.45</c:v>
                </c:pt>
                <c:pt idx="691">
                  <c:v>53.65</c:v>
                </c:pt>
                <c:pt idx="692">
                  <c:v>53.69</c:v>
                </c:pt>
                <c:pt idx="693">
                  <c:v>53.48</c:v>
                </c:pt>
                <c:pt idx="694">
                  <c:v>53.66</c:v>
                </c:pt>
                <c:pt idx="695">
                  <c:v>53.95</c:v>
                </c:pt>
                <c:pt idx="696">
                  <c:v>54.54</c:v>
                </c:pt>
                <c:pt idx="697">
                  <c:v>54.73</c:v>
                </c:pt>
                <c:pt idx="698">
                  <c:v>54.75</c:v>
                </c:pt>
                <c:pt idx="699">
                  <c:v>54.69</c:v>
                </c:pt>
                <c:pt idx="700">
                  <c:v>54.56</c:v>
                </c:pt>
                <c:pt idx="701">
                  <c:v>53.96</c:v>
                </c:pt>
                <c:pt idx="702">
                  <c:v>53.53</c:v>
                </c:pt>
                <c:pt idx="703">
                  <c:v>52.88</c:v>
                </c:pt>
                <c:pt idx="704">
                  <c:v>52.25</c:v>
                </c:pt>
                <c:pt idx="705">
                  <c:v>51.73</c:v>
                </c:pt>
                <c:pt idx="706">
                  <c:v>51.46</c:v>
                </c:pt>
                <c:pt idx="707">
                  <c:v>51.21</c:v>
                </c:pt>
                <c:pt idx="708">
                  <c:v>51.09</c:v>
                </c:pt>
                <c:pt idx="709">
                  <c:v>50.83</c:v>
                </c:pt>
                <c:pt idx="710">
                  <c:v>50.52</c:v>
                </c:pt>
                <c:pt idx="711">
                  <c:v>50.54</c:v>
                </c:pt>
                <c:pt idx="712">
                  <c:v>50.39</c:v>
                </c:pt>
                <c:pt idx="713">
                  <c:v>50.12</c:v>
                </c:pt>
                <c:pt idx="714">
                  <c:v>49.67</c:v>
                </c:pt>
                <c:pt idx="715">
                  <c:v>49.07</c:v>
                </c:pt>
                <c:pt idx="716">
                  <c:v>48.41</c:v>
                </c:pt>
                <c:pt idx="717">
                  <c:v>47.82</c:v>
                </c:pt>
                <c:pt idx="718">
                  <c:v>47.27</c:v>
                </c:pt>
                <c:pt idx="719">
                  <c:v>46.91</c:v>
                </c:pt>
                <c:pt idx="720">
                  <c:v>46.38</c:v>
                </c:pt>
                <c:pt idx="721">
                  <c:v>46.04</c:v>
                </c:pt>
                <c:pt idx="722">
                  <c:v>45.77</c:v>
                </c:pt>
                <c:pt idx="723">
                  <c:v>45.49</c:v>
                </c:pt>
                <c:pt idx="724">
                  <c:v>45.55</c:v>
                </c:pt>
                <c:pt idx="725">
                  <c:v>45.28</c:v>
                </c:pt>
                <c:pt idx="726">
                  <c:v>45.1</c:v>
                </c:pt>
                <c:pt idx="727">
                  <c:v>44.95</c:v>
                </c:pt>
                <c:pt idx="728">
                  <c:v>45.09</c:v>
                </c:pt>
                <c:pt idx="729">
                  <c:v>45.01</c:v>
                </c:pt>
                <c:pt idx="730">
                  <c:v>44.88</c:v>
                </c:pt>
                <c:pt idx="731">
                  <c:v>44.57</c:v>
                </c:pt>
                <c:pt idx="732">
                  <c:v>44.27</c:v>
                </c:pt>
                <c:pt idx="733">
                  <c:v>43.77</c:v>
                </c:pt>
                <c:pt idx="734">
                  <c:v>43.45</c:v>
                </c:pt>
                <c:pt idx="735">
                  <c:v>42.87</c:v>
                </c:pt>
                <c:pt idx="736">
                  <c:v>42.86</c:v>
                </c:pt>
                <c:pt idx="737">
                  <c:v>43.27</c:v>
                </c:pt>
                <c:pt idx="738">
                  <c:v>43.61</c:v>
                </c:pt>
                <c:pt idx="739">
                  <c:v>44.06</c:v>
                </c:pt>
                <c:pt idx="740">
                  <c:v>44.51</c:v>
                </c:pt>
                <c:pt idx="741">
                  <c:v>44.88</c:v>
                </c:pt>
                <c:pt idx="742">
                  <c:v>45.77</c:v>
                </c:pt>
                <c:pt idx="743">
                  <c:v>46.26</c:v>
                </c:pt>
                <c:pt idx="744">
                  <c:v>46.53</c:v>
                </c:pt>
                <c:pt idx="745">
                  <c:v>47.07</c:v>
                </c:pt>
                <c:pt idx="746">
                  <c:v>47.84</c:v>
                </c:pt>
                <c:pt idx="747">
                  <c:v>48.78</c:v>
                </c:pt>
                <c:pt idx="748">
                  <c:v>49.93</c:v>
                </c:pt>
                <c:pt idx="749">
                  <c:v>50.72</c:v>
                </c:pt>
                <c:pt idx="750">
                  <c:v>51.64</c:v>
                </c:pt>
                <c:pt idx="751">
                  <c:v>52.53</c:v>
                </c:pt>
                <c:pt idx="752">
                  <c:v>52.93</c:v>
                </c:pt>
                <c:pt idx="753">
                  <c:v>53.26</c:v>
                </c:pt>
                <c:pt idx="754">
                  <c:v>53.63</c:v>
                </c:pt>
                <c:pt idx="755">
                  <c:v>54.02</c:v>
                </c:pt>
                <c:pt idx="756">
                  <c:v>54.52</c:v>
                </c:pt>
                <c:pt idx="757">
                  <c:v>55</c:v>
                </c:pt>
                <c:pt idx="758">
                  <c:v>55.55</c:v>
                </c:pt>
                <c:pt idx="759">
                  <c:v>56.51</c:v>
                </c:pt>
                <c:pt idx="760">
                  <c:v>57.61</c:v>
                </c:pt>
                <c:pt idx="761">
                  <c:v>58.44</c:v>
                </c:pt>
                <c:pt idx="762">
                  <c:v>59.15</c:v>
                </c:pt>
                <c:pt idx="763">
                  <c:v>59.81</c:v>
                </c:pt>
                <c:pt idx="764">
                  <c:v>60.38</c:v>
                </c:pt>
                <c:pt idx="765">
                  <c:v>60.81</c:v>
                </c:pt>
                <c:pt idx="766">
                  <c:v>61.09</c:v>
                </c:pt>
                <c:pt idx="767">
                  <c:v>61.26</c:v>
                </c:pt>
                <c:pt idx="768">
                  <c:v>61.4</c:v>
                </c:pt>
                <c:pt idx="769">
                  <c:v>61.92</c:v>
                </c:pt>
                <c:pt idx="770">
                  <c:v>62.57</c:v>
                </c:pt>
                <c:pt idx="771">
                  <c:v>63.2</c:v>
                </c:pt>
                <c:pt idx="772">
                  <c:v>63.91</c:v>
                </c:pt>
                <c:pt idx="773">
                  <c:v>64.349999999999994</c:v>
                </c:pt>
                <c:pt idx="774">
                  <c:v>64.61</c:v>
                </c:pt>
                <c:pt idx="775">
                  <c:v>64.900000000000006</c:v>
                </c:pt>
                <c:pt idx="776">
                  <c:v>65.150000000000006</c:v>
                </c:pt>
                <c:pt idx="777">
                  <c:v>65.25</c:v>
                </c:pt>
                <c:pt idx="778">
                  <c:v>65.3</c:v>
                </c:pt>
                <c:pt idx="779">
                  <c:v>65.12</c:v>
                </c:pt>
                <c:pt idx="780">
                  <c:v>64.739999999999995</c:v>
                </c:pt>
                <c:pt idx="781">
                  <c:v>64.53</c:v>
                </c:pt>
                <c:pt idx="782">
                  <c:v>64.36</c:v>
                </c:pt>
                <c:pt idx="783">
                  <c:v>63.92</c:v>
                </c:pt>
                <c:pt idx="784">
                  <c:v>63.47</c:v>
                </c:pt>
                <c:pt idx="785">
                  <c:v>63.17</c:v>
                </c:pt>
                <c:pt idx="786">
                  <c:v>62.57</c:v>
                </c:pt>
                <c:pt idx="787">
                  <c:v>62.4</c:v>
                </c:pt>
                <c:pt idx="788">
                  <c:v>61.92</c:v>
                </c:pt>
                <c:pt idx="789">
                  <c:v>61.64</c:v>
                </c:pt>
                <c:pt idx="790">
                  <c:v>61.35</c:v>
                </c:pt>
                <c:pt idx="791">
                  <c:v>61.18</c:v>
                </c:pt>
                <c:pt idx="792">
                  <c:v>61.08</c:v>
                </c:pt>
                <c:pt idx="793">
                  <c:v>60.94</c:v>
                </c:pt>
                <c:pt idx="794">
                  <c:v>60.7</c:v>
                </c:pt>
                <c:pt idx="795">
                  <c:v>60.75</c:v>
                </c:pt>
                <c:pt idx="796">
                  <c:v>60.32</c:v>
                </c:pt>
                <c:pt idx="797">
                  <c:v>59.87</c:v>
                </c:pt>
                <c:pt idx="798">
                  <c:v>59.57</c:v>
                </c:pt>
                <c:pt idx="799">
                  <c:v>59.19</c:v>
                </c:pt>
                <c:pt idx="800">
                  <c:v>59.32</c:v>
                </c:pt>
                <c:pt idx="801">
                  <c:v>59.23</c:v>
                </c:pt>
                <c:pt idx="802">
                  <c:v>58.99</c:v>
                </c:pt>
                <c:pt idx="803">
                  <c:v>58.95</c:v>
                </c:pt>
                <c:pt idx="804">
                  <c:v>59.22</c:v>
                </c:pt>
                <c:pt idx="805">
                  <c:v>59.17</c:v>
                </c:pt>
                <c:pt idx="806">
                  <c:v>59.44</c:v>
                </c:pt>
                <c:pt idx="807">
                  <c:v>59.63</c:v>
                </c:pt>
                <c:pt idx="808">
                  <c:v>59.91</c:v>
                </c:pt>
                <c:pt idx="809">
                  <c:v>60.18</c:v>
                </c:pt>
                <c:pt idx="810">
                  <c:v>60.54</c:v>
                </c:pt>
                <c:pt idx="811">
                  <c:v>60.49</c:v>
                </c:pt>
                <c:pt idx="812">
                  <c:v>60.63</c:v>
                </c:pt>
                <c:pt idx="813">
                  <c:v>60.61</c:v>
                </c:pt>
                <c:pt idx="814">
                  <c:v>60.67</c:v>
                </c:pt>
                <c:pt idx="815">
                  <c:v>60.78</c:v>
                </c:pt>
                <c:pt idx="816">
                  <c:v>60.93</c:v>
                </c:pt>
                <c:pt idx="817">
                  <c:v>61.1</c:v>
                </c:pt>
                <c:pt idx="818">
                  <c:v>61.24</c:v>
                </c:pt>
                <c:pt idx="819">
                  <c:v>60.96</c:v>
                </c:pt>
                <c:pt idx="820">
                  <c:v>60.71</c:v>
                </c:pt>
                <c:pt idx="821">
                  <c:v>60.38</c:v>
                </c:pt>
                <c:pt idx="822">
                  <c:v>59.91</c:v>
                </c:pt>
                <c:pt idx="823">
                  <c:v>59.5</c:v>
                </c:pt>
                <c:pt idx="824">
                  <c:v>58.91</c:v>
                </c:pt>
                <c:pt idx="825">
                  <c:v>58.7</c:v>
                </c:pt>
                <c:pt idx="826">
                  <c:v>58.85</c:v>
                </c:pt>
                <c:pt idx="827">
                  <c:v>58.59</c:v>
                </c:pt>
                <c:pt idx="828">
                  <c:v>58.41</c:v>
                </c:pt>
                <c:pt idx="829">
                  <c:v>58.28</c:v>
                </c:pt>
                <c:pt idx="830">
                  <c:v>57.85</c:v>
                </c:pt>
                <c:pt idx="831">
                  <c:v>57.48</c:v>
                </c:pt>
                <c:pt idx="832">
                  <c:v>57.11</c:v>
                </c:pt>
                <c:pt idx="833">
                  <c:v>56.84</c:v>
                </c:pt>
                <c:pt idx="834">
                  <c:v>56.71</c:v>
                </c:pt>
                <c:pt idx="835">
                  <c:v>56.44</c:v>
                </c:pt>
                <c:pt idx="836">
                  <c:v>56.36</c:v>
                </c:pt>
                <c:pt idx="837">
                  <c:v>56.25</c:v>
                </c:pt>
                <c:pt idx="838">
                  <c:v>56.25</c:v>
                </c:pt>
                <c:pt idx="839">
                  <c:v>55.84</c:v>
                </c:pt>
                <c:pt idx="840">
                  <c:v>55.15</c:v>
                </c:pt>
                <c:pt idx="841">
                  <c:v>54.41</c:v>
                </c:pt>
                <c:pt idx="842">
                  <c:v>53.65</c:v>
                </c:pt>
                <c:pt idx="843">
                  <c:v>52.97</c:v>
                </c:pt>
                <c:pt idx="844">
                  <c:v>52.48</c:v>
                </c:pt>
                <c:pt idx="845">
                  <c:v>52.05</c:v>
                </c:pt>
                <c:pt idx="846">
                  <c:v>51.92</c:v>
                </c:pt>
                <c:pt idx="847">
                  <c:v>51.49</c:v>
                </c:pt>
                <c:pt idx="848">
                  <c:v>51.72</c:v>
                </c:pt>
                <c:pt idx="849">
                  <c:v>51.93</c:v>
                </c:pt>
                <c:pt idx="850">
                  <c:v>52.19</c:v>
                </c:pt>
                <c:pt idx="851">
                  <c:v>52.56</c:v>
                </c:pt>
                <c:pt idx="852">
                  <c:v>52.86</c:v>
                </c:pt>
                <c:pt idx="853">
                  <c:v>53.02</c:v>
                </c:pt>
                <c:pt idx="854">
                  <c:v>53.71</c:v>
                </c:pt>
                <c:pt idx="855">
                  <c:v>53.94</c:v>
                </c:pt>
                <c:pt idx="856">
                  <c:v>54.45</c:v>
                </c:pt>
                <c:pt idx="857">
                  <c:v>54.76</c:v>
                </c:pt>
                <c:pt idx="858">
                  <c:v>55.13</c:v>
                </c:pt>
                <c:pt idx="859">
                  <c:v>55.59</c:v>
                </c:pt>
                <c:pt idx="860">
                  <c:v>56.27</c:v>
                </c:pt>
                <c:pt idx="861">
                  <c:v>56.69</c:v>
                </c:pt>
                <c:pt idx="862">
                  <c:v>56.96</c:v>
                </c:pt>
                <c:pt idx="863">
                  <c:v>56.92</c:v>
                </c:pt>
                <c:pt idx="864">
                  <c:v>56.97</c:v>
                </c:pt>
                <c:pt idx="865">
                  <c:v>56.95</c:v>
                </c:pt>
                <c:pt idx="866">
                  <c:v>57.05</c:v>
                </c:pt>
                <c:pt idx="867">
                  <c:v>56.95</c:v>
                </c:pt>
                <c:pt idx="868">
                  <c:v>56.83</c:v>
                </c:pt>
                <c:pt idx="869">
                  <c:v>56.61</c:v>
                </c:pt>
                <c:pt idx="870">
                  <c:v>56.71</c:v>
                </c:pt>
                <c:pt idx="871">
                  <c:v>56.48</c:v>
                </c:pt>
                <c:pt idx="872">
                  <c:v>56.45</c:v>
                </c:pt>
                <c:pt idx="873">
                  <c:v>56.56</c:v>
                </c:pt>
                <c:pt idx="874">
                  <c:v>56.58</c:v>
                </c:pt>
                <c:pt idx="875">
                  <c:v>56.62</c:v>
                </c:pt>
                <c:pt idx="876">
                  <c:v>56.68</c:v>
                </c:pt>
                <c:pt idx="877">
                  <c:v>56.66</c:v>
                </c:pt>
                <c:pt idx="878">
                  <c:v>56.8</c:v>
                </c:pt>
                <c:pt idx="879">
                  <c:v>56.9</c:v>
                </c:pt>
                <c:pt idx="880">
                  <c:v>56.99</c:v>
                </c:pt>
                <c:pt idx="881">
                  <c:v>57.3</c:v>
                </c:pt>
                <c:pt idx="882">
                  <c:v>57.46</c:v>
                </c:pt>
                <c:pt idx="883">
                  <c:v>57.72</c:v>
                </c:pt>
                <c:pt idx="884">
                  <c:v>57.91</c:v>
                </c:pt>
                <c:pt idx="885">
                  <c:v>58.12</c:v>
                </c:pt>
                <c:pt idx="886">
                  <c:v>58.26</c:v>
                </c:pt>
                <c:pt idx="887">
                  <c:v>58.33</c:v>
                </c:pt>
                <c:pt idx="888">
                  <c:v>57.96</c:v>
                </c:pt>
                <c:pt idx="889">
                  <c:v>57.69</c:v>
                </c:pt>
                <c:pt idx="890">
                  <c:v>57.4</c:v>
                </c:pt>
                <c:pt idx="891">
                  <c:v>57.03</c:v>
                </c:pt>
                <c:pt idx="892">
                  <c:v>56.92</c:v>
                </c:pt>
                <c:pt idx="893">
                  <c:v>56.59</c:v>
                </c:pt>
                <c:pt idx="894">
                  <c:v>56.22</c:v>
                </c:pt>
                <c:pt idx="895">
                  <c:v>56.1</c:v>
                </c:pt>
                <c:pt idx="896">
                  <c:v>56.06</c:v>
                </c:pt>
                <c:pt idx="897">
                  <c:v>56.12</c:v>
                </c:pt>
                <c:pt idx="898">
                  <c:v>56.28</c:v>
                </c:pt>
                <c:pt idx="899">
                  <c:v>56.43</c:v>
                </c:pt>
                <c:pt idx="900">
                  <c:v>56.92</c:v>
                </c:pt>
                <c:pt idx="901">
                  <c:v>57.12</c:v>
                </c:pt>
                <c:pt idx="902">
                  <c:v>57.18</c:v>
                </c:pt>
                <c:pt idx="903">
                  <c:v>57.38</c:v>
                </c:pt>
                <c:pt idx="904">
                  <c:v>57.46</c:v>
                </c:pt>
                <c:pt idx="905">
                  <c:v>57.32</c:v>
                </c:pt>
                <c:pt idx="906">
                  <c:v>57.03</c:v>
                </c:pt>
                <c:pt idx="907">
                  <c:v>56.54</c:v>
                </c:pt>
                <c:pt idx="908">
                  <c:v>56.08</c:v>
                </c:pt>
                <c:pt idx="909">
                  <c:v>56.28</c:v>
                </c:pt>
                <c:pt idx="910">
                  <c:v>56.29</c:v>
                </c:pt>
                <c:pt idx="911">
                  <c:v>56.26</c:v>
                </c:pt>
                <c:pt idx="912">
                  <c:v>56.62</c:v>
                </c:pt>
                <c:pt idx="913">
                  <c:v>57.07</c:v>
                </c:pt>
                <c:pt idx="914">
                  <c:v>57.64</c:v>
                </c:pt>
                <c:pt idx="915">
                  <c:v>58.35</c:v>
                </c:pt>
                <c:pt idx="916">
                  <c:v>58.48</c:v>
                </c:pt>
                <c:pt idx="917">
                  <c:v>58.69</c:v>
                </c:pt>
                <c:pt idx="918">
                  <c:v>58.86</c:v>
                </c:pt>
                <c:pt idx="919">
                  <c:v>59.05</c:v>
                </c:pt>
                <c:pt idx="920">
                  <c:v>59.3</c:v>
                </c:pt>
                <c:pt idx="921">
                  <c:v>59.31</c:v>
                </c:pt>
                <c:pt idx="922">
                  <c:v>59.17</c:v>
                </c:pt>
                <c:pt idx="923">
                  <c:v>59.08</c:v>
                </c:pt>
                <c:pt idx="924">
                  <c:v>58.28</c:v>
                </c:pt>
                <c:pt idx="925">
                  <c:v>58.49</c:v>
                </c:pt>
                <c:pt idx="926">
                  <c:v>58.53</c:v>
                </c:pt>
                <c:pt idx="927">
                  <c:v>58.27</c:v>
                </c:pt>
                <c:pt idx="928">
                  <c:v>58.14</c:v>
                </c:pt>
                <c:pt idx="929">
                  <c:v>58.08</c:v>
                </c:pt>
                <c:pt idx="930">
                  <c:v>57.37</c:v>
                </c:pt>
                <c:pt idx="931">
                  <c:v>58.13</c:v>
                </c:pt>
                <c:pt idx="932">
                  <c:v>58.16</c:v>
                </c:pt>
                <c:pt idx="933">
                  <c:v>58.22</c:v>
                </c:pt>
                <c:pt idx="934">
                  <c:v>58.13</c:v>
                </c:pt>
                <c:pt idx="935">
                  <c:v>57.45</c:v>
                </c:pt>
                <c:pt idx="936">
                  <c:v>57.33</c:v>
                </c:pt>
                <c:pt idx="937">
                  <c:v>58.07</c:v>
                </c:pt>
                <c:pt idx="938">
                  <c:v>58.04</c:v>
                </c:pt>
                <c:pt idx="939">
                  <c:v>57.88</c:v>
                </c:pt>
                <c:pt idx="940">
                  <c:v>57.61</c:v>
                </c:pt>
                <c:pt idx="941">
                  <c:v>57.52</c:v>
                </c:pt>
                <c:pt idx="942">
                  <c:v>57.42</c:v>
                </c:pt>
                <c:pt idx="943">
                  <c:v>57.04</c:v>
                </c:pt>
                <c:pt idx="944">
                  <c:v>56.42</c:v>
                </c:pt>
                <c:pt idx="945">
                  <c:v>55.62</c:v>
                </c:pt>
                <c:pt idx="946">
                  <c:v>54.82</c:v>
                </c:pt>
                <c:pt idx="947">
                  <c:v>54.3</c:v>
                </c:pt>
                <c:pt idx="948">
                  <c:v>54.11</c:v>
                </c:pt>
                <c:pt idx="949">
                  <c:v>54.54</c:v>
                </c:pt>
                <c:pt idx="950">
                  <c:v>54.81</c:v>
                </c:pt>
                <c:pt idx="951">
                  <c:v>54.98</c:v>
                </c:pt>
                <c:pt idx="952">
                  <c:v>54.68</c:v>
                </c:pt>
                <c:pt idx="953">
                  <c:v>54.89</c:v>
                </c:pt>
                <c:pt idx="954">
                  <c:v>54.8</c:v>
                </c:pt>
                <c:pt idx="955">
                  <c:v>54.82</c:v>
                </c:pt>
                <c:pt idx="956">
                  <c:v>54.96</c:v>
                </c:pt>
                <c:pt idx="957">
                  <c:v>54.83</c:v>
                </c:pt>
                <c:pt idx="958">
                  <c:v>54.44</c:v>
                </c:pt>
                <c:pt idx="959">
                  <c:v>54.97</c:v>
                </c:pt>
                <c:pt idx="960">
                  <c:v>54.98</c:v>
                </c:pt>
                <c:pt idx="961">
                  <c:v>55.11</c:v>
                </c:pt>
                <c:pt idx="962">
                  <c:v>55.19</c:v>
                </c:pt>
                <c:pt idx="963">
                  <c:v>55.1</c:v>
                </c:pt>
                <c:pt idx="964">
                  <c:v>54.7</c:v>
                </c:pt>
                <c:pt idx="965">
                  <c:v>54.99</c:v>
                </c:pt>
                <c:pt idx="966">
                  <c:v>54.9</c:v>
                </c:pt>
                <c:pt idx="967">
                  <c:v>55.13</c:v>
                </c:pt>
                <c:pt idx="968">
                  <c:v>55.42</c:v>
                </c:pt>
                <c:pt idx="969">
                  <c:v>55.62</c:v>
                </c:pt>
                <c:pt idx="970">
                  <c:v>55.51</c:v>
                </c:pt>
                <c:pt idx="971">
                  <c:v>56.07</c:v>
                </c:pt>
                <c:pt idx="972">
                  <c:v>56.32</c:v>
                </c:pt>
                <c:pt idx="973">
                  <c:v>56.84</c:v>
                </c:pt>
                <c:pt idx="974">
                  <c:v>57.31</c:v>
                </c:pt>
                <c:pt idx="975">
                  <c:v>57.51</c:v>
                </c:pt>
                <c:pt idx="976">
                  <c:v>57.14</c:v>
                </c:pt>
                <c:pt idx="977">
                  <c:v>57.24</c:v>
                </c:pt>
                <c:pt idx="978">
                  <c:v>57</c:v>
                </c:pt>
                <c:pt idx="979">
                  <c:v>56.78</c:v>
                </c:pt>
                <c:pt idx="980">
                  <c:v>56.53</c:v>
                </c:pt>
                <c:pt idx="981">
                  <c:v>56.17</c:v>
                </c:pt>
                <c:pt idx="982">
                  <c:v>55.91</c:v>
                </c:pt>
                <c:pt idx="983">
                  <c:v>55.53</c:v>
                </c:pt>
                <c:pt idx="984">
                  <c:v>55.34</c:v>
                </c:pt>
                <c:pt idx="985">
                  <c:v>55.31</c:v>
                </c:pt>
                <c:pt idx="986">
                  <c:v>55.48</c:v>
                </c:pt>
                <c:pt idx="987">
                  <c:v>55.51</c:v>
                </c:pt>
                <c:pt idx="988">
                  <c:v>55.41</c:v>
                </c:pt>
                <c:pt idx="989">
                  <c:v>54.65</c:v>
                </c:pt>
                <c:pt idx="990">
                  <c:v>54.79</c:v>
                </c:pt>
                <c:pt idx="991">
                  <c:v>54.58</c:v>
                </c:pt>
                <c:pt idx="992">
                  <c:v>54.24</c:v>
                </c:pt>
                <c:pt idx="993">
                  <c:v>53.73</c:v>
                </c:pt>
                <c:pt idx="994">
                  <c:v>53.28</c:v>
                </c:pt>
                <c:pt idx="995">
                  <c:v>52.5</c:v>
                </c:pt>
                <c:pt idx="996">
                  <c:v>52.81</c:v>
                </c:pt>
                <c:pt idx="997">
                  <c:v>52.87</c:v>
                </c:pt>
                <c:pt idx="998">
                  <c:v>53.03</c:v>
                </c:pt>
                <c:pt idx="999">
                  <c:v>53.58</c:v>
                </c:pt>
                <c:pt idx="1000">
                  <c:v>54.1</c:v>
                </c:pt>
                <c:pt idx="1001">
                  <c:v>53.91</c:v>
                </c:pt>
                <c:pt idx="1002">
                  <c:v>54.6</c:v>
                </c:pt>
                <c:pt idx="1003">
                  <c:v>54.78</c:v>
                </c:pt>
                <c:pt idx="1004">
                  <c:v>54.61</c:v>
                </c:pt>
                <c:pt idx="1005">
                  <c:v>54.57</c:v>
                </c:pt>
                <c:pt idx="1006">
                  <c:v>54.21</c:v>
                </c:pt>
                <c:pt idx="1007">
                  <c:v>53.57</c:v>
                </c:pt>
                <c:pt idx="1008">
                  <c:v>53.64</c:v>
                </c:pt>
                <c:pt idx="1009">
                  <c:v>53.27</c:v>
                </c:pt>
                <c:pt idx="1010">
                  <c:v>53.09</c:v>
                </c:pt>
                <c:pt idx="1011">
                  <c:v>53.17</c:v>
                </c:pt>
                <c:pt idx="1012">
                  <c:v>53.43</c:v>
                </c:pt>
                <c:pt idx="1013">
                  <c:v>53.84</c:v>
                </c:pt>
                <c:pt idx="1014">
                  <c:v>54.14</c:v>
                </c:pt>
                <c:pt idx="1015">
                  <c:v>54.72</c:v>
                </c:pt>
                <c:pt idx="1016">
                  <c:v>55.13</c:v>
                </c:pt>
                <c:pt idx="1017">
                  <c:v>55.44</c:v>
                </c:pt>
                <c:pt idx="1018">
                  <c:v>55.93</c:v>
                </c:pt>
                <c:pt idx="1019">
                  <c:v>56.26</c:v>
                </c:pt>
                <c:pt idx="1020">
                  <c:v>56.24</c:v>
                </c:pt>
                <c:pt idx="1021">
                  <c:v>56.62</c:v>
                </c:pt>
                <c:pt idx="1022">
                  <c:v>56.64</c:v>
                </c:pt>
                <c:pt idx="1023">
                  <c:v>56.62</c:v>
                </c:pt>
                <c:pt idx="1024">
                  <c:v>56.99</c:v>
                </c:pt>
                <c:pt idx="1025">
                  <c:v>56.98</c:v>
                </c:pt>
                <c:pt idx="1026">
                  <c:v>57</c:v>
                </c:pt>
                <c:pt idx="1027">
                  <c:v>57.3</c:v>
                </c:pt>
                <c:pt idx="1028">
                  <c:v>57.56</c:v>
                </c:pt>
                <c:pt idx="1029">
                  <c:v>57.78</c:v>
                </c:pt>
                <c:pt idx="1030">
                  <c:v>58.28</c:v>
                </c:pt>
                <c:pt idx="1031">
                  <c:v>58.78</c:v>
                </c:pt>
                <c:pt idx="1032">
                  <c:v>59.44</c:v>
                </c:pt>
                <c:pt idx="1033">
                  <c:v>59.89</c:v>
                </c:pt>
                <c:pt idx="1034">
                  <c:v>60.4</c:v>
                </c:pt>
                <c:pt idx="1035">
                  <c:v>60.61</c:v>
                </c:pt>
                <c:pt idx="1036">
                  <c:v>61.11</c:v>
                </c:pt>
                <c:pt idx="1037">
                  <c:v>61.58</c:v>
                </c:pt>
                <c:pt idx="1038">
                  <c:v>61.81</c:v>
                </c:pt>
                <c:pt idx="1039">
                  <c:v>62.06</c:v>
                </c:pt>
                <c:pt idx="1040">
                  <c:v>62.26</c:v>
                </c:pt>
                <c:pt idx="1041">
                  <c:v>62.38</c:v>
                </c:pt>
                <c:pt idx="1042">
                  <c:v>62.84</c:v>
                </c:pt>
                <c:pt idx="1043">
                  <c:v>63.24</c:v>
                </c:pt>
                <c:pt idx="1044">
                  <c:v>63.53</c:v>
                </c:pt>
                <c:pt idx="1045">
                  <c:v>63.88</c:v>
                </c:pt>
              </c:numCache>
            </c:numRef>
          </c:val>
          <c:smooth val="0"/>
          <c:extLst>
            <c:ext xmlns:c16="http://schemas.microsoft.com/office/drawing/2014/chart" uri="{C3380CC4-5D6E-409C-BE32-E72D297353CC}">
              <c16:uniqueId val="{00000001-92DB-4806-A1F5-BE8F21573606}"/>
            </c:ext>
          </c:extLst>
        </c:ser>
        <c:dLbls>
          <c:showLegendKey val="0"/>
          <c:showVal val="0"/>
          <c:showCatName val="0"/>
          <c:showSerName val="0"/>
          <c:showPercent val="0"/>
          <c:showBubbleSize val="0"/>
        </c:dLbls>
        <c:smooth val="0"/>
        <c:axId val="1784751152"/>
        <c:axId val="1784734928"/>
      </c:lineChart>
      <c:catAx>
        <c:axId val="1784751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734928"/>
        <c:crosses val="autoZero"/>
        <c:auto val="1"/>
        <c:lblAlgn val="ctr"/>
        <c:lblOffset val="100"/>
        <c:noMultiLvlLbl val="0"/>
      </c:catAx>
      <c:valAx>
        <c:axId val="1784734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751152"/>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1.6'!$A$57</c:f>
              <c:strCache>
                <c:ptCount val="1"/>
                <c:pt idx="0">
                  <c:v>June</c:v>
                </c:pt>
              </c:strCache>
            </c:strRef>
          </c:tx>
          <c:spPr>
            <a:ln w="28575" cap="rnd">
              <a:solidFill>
                <a:schemeClr val="accent1"/>
              </a:solidFill>
              <a:round/>
            </a:ln>
            <a:effectLst/>
          </c:spPr>
          <c:marker>
            <c:symbol val="none"/>
          </c:marker>
          <c:cat>
            <c:multiLvlStrRef>
              <c:f>'Figure 1.6'!$B$55:$AW$56</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1.6'!$B$57:$AW$57</c:f>
              <c:numCache>
                <c:formatCode>General</c:formatCode>
                <c:ptCount val="48"/>
                <c:pt idx="0">
                  <c:v>2105500</c:v>
                </c:pt>
                <c:pt idx="1">
                  <c:v>2095500</c:v>
                </c:pt>
                <c:pt idx="2">
                  <c:v>2120300</c:v>
                </c:pt>
                <c:pt idx="3">
                  <c:v>2123000</c:v>
                </c:pt>
                <c:pt idx="4">
                  <c:v>2157300</c:v>
                </c:pt>
                <c:pt idx="5">
                  <c:v>2176100</c:v>
                </c:pt>
                <c:pt idx="6">
                  <c:v>2165600</c:v>
                </c:pt>
                <c:pt idx="7">
                  <c:v>2186500</c:v>
                </c:pt>
                <c:pt idx="8">
                  <c:v>2176800</c:v>
                </c:pt>
                <c:pt idx="9">
                  <c:v>2172000</c:v>
                </c:pt>
                <c:pt idx="10">
                  <c:v>2183800</c:v>
                </c:pt>
                <c:pt idx="11">
                  <c:v>2185200</c:v>
                </c:pt>
                <c:pt idx="12">
                  <c:v>2183100</c:v>
                </c:pt>
                <c:pt idx="13">
                  <c:v>2171000</c:v>
                </c:pt>
                <c:pt idx="14">
                  <c:v>2187000</c:v>
                </c:pt>
                <c:pt idx="15">
                  <c:v>1893600</c:v>
                </c:pt>
                <c:pt idx="16">
                  <c:v>1869100</c:v>
                </c:pt>
                <c:pt idx="17">
                  <c:v>1954500</c:v>
                </c:pt>
                <c:pt idx="18">
                  <c:v>2048300</c:v>
                </c:pt>
                <c:pt idx="19">
                  <c:v>2093900</c:v>
                </c:pt>
                <c:pt idx="20">
                  <c:v>2091600</c:v>
                </c:pt>
                <c:pt idx="21">
                  <c:v>2087200</c:v>
                </c:pt>
                <c:pt idx="22">
                  <c:v>2021800</c:v>
                </c:pt>
                <c:pt idx="23">
                  <c:v>2086400</c:v>
                </c:pt>
                <c:pt idx="24">
                  <c:v>2010800</c:v>
                </c:pt>
                <c:pt idx="25">
                  <c:v>1912700</c:v>
                </c:pt>
                <c:pt idx="26">
                  <c:v>1944200</c:v>
                </c:pt>
                <c:pt idx="27">
                  <c:v>1979800</c:v>
                </c:pt>
                <c:pt idx="28">
                  <c:v>2072100</c:v>
                </c:pt>
                <c:pt idx="29">
                  <c:v>2156400</c:v>
                </c:pt>
                <c:pt idx="30">
                  <c:v>2191400</c:v>
                </c:pt>
                <c:pt idx="31">
                  <c:v>2211000</c:v>
                </c:pt>
                <c:pt idx="32">
                  <c:v>2233100</c:v>
                </c:pt>
                <c:pt idx="33">
                  <c:v>2249200</c:v>
                </c:pt>
                <c:pt idx="34">
                  <c:v>2262000</c:v>
                </c:pt>
                <c:pt idx="35">
                  <c:v>2267600</c:v>
                </c:pt>
                <c:pt idx="36">
                  <c:v>2263000</c:v>
                </c:pt>
                <c:pt idx="37">
                  <c:v>2264500</c:v>
                </c:pt>
                <c:pt idx="38">
                  <c:v>2290800</c:v>
                </c:pt>
                <c:pt idx="39">
                  <c:v>2305300</c:v>
                </c:pt>
                <c:pt idx="40">
                  <c:v>2316800</c:v>
                </c:pt>
                <c:pt idx="41">
                  <c:v>2327900</c:v>
                </c:pt>
              </c:numCache>
            </c:numRef>
          </c:val>
          <c:smooth val="0"/>
          <c:extLst>
            <c:ext xmlns:c16="http://schemas.microsoft.com/office/drawing/2014/chart" uri="{C3380CC4-5D6E-409C-BE32-E72D297353CC}">
              <c16:uniqueId val="{00000000-538E-4F20-8581-F47139195BAE}"/>
            </c:ext>
          </c:extLst>
        </c:ser>
        <c:ser>
          <c:idx val="1"/>
          <c:order val="1"/>
          <c:tx>
            <c:strRef>
              <c:f>'Figure 1.6'!$A$58</c:f>
              <c:strCache>
                <c:ptCount val="1"/>
                <c:pt idx="0">
                  <c:v>July</c:v>
                </c:pt>
              </c:strCache>
            </c:strRef>
          </c:tx>
          <c:spPr>
            <a:ln w="28575" cap="rnd">
              <a:solidFill>
                <a:schemeClr val="accent2"/>
              </a:solidFill>
              <a:round/>
            </a:ln>
            <a:effectLst/>
          </c:spPr>
          <c:marker>
            <c:symbol val="none"/>
          </c:marker>
          <c:cat>
            <c:multiLvlStrRef>
              <c:f>'Figure 1.6'!$B$55:$AW$56</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1.6'!$B$58:$AW$58</c:f>
              <c:numCache>
                <c:formatCode>General</c:formatCode>
                <c:ptCount val="48"/>
                <c:pt idx="0">
                  <c:v>2105500</c:v>
                </c:pt>
                <c:pt idx="1">
                  <c:v>2095500</c:v>
                </c:pt>
                <c:pt idx="2">
                  <c:v>2120300</c:v>
                </c:pt>
                <c:pt idx="3">
                  <c:v>2123000</c:v>
                </c:pt>
                <c:pt idx="4">
                  <c:v>2157300</c:v>
                </c:pt>
                <c:pt idx="5">
                  <c:v>2176100</c:v>
                </c:pt>
                <c:pt idx="6">
                  <c:v>2165600</c:v>
                </c:pt>
                <c:pt idx="7">
                  <c:v>2186500</c:v>
                </c:pt>
                <c:pt idx="8">
                  <c:v>2176800</c:v>
                </c:pt>
                <c:pt idx="9">
                  <c:v>2172000</c:v>
                </c:pt>
                <c:pt idx="10">
                  <c:v>2183800</c:v>
                </c:pt>
                <c:pt idx="11">
                  <c:v>2185200</c:v>
                </c:pt>
                <c:pt idx="12">
                  <c:v>2183100</c:v>
                </c:pt>
                <c:pt idx="13">
                  <c:v>2171000</c:v>
                </c:pt>
                <c:pt idx="14">
                  <c:v>2187000</c:v>
                </c:pt>
                <c:pt idx="15">
                  <c:v>1893600</c:v>
                </c:pt>
                <c:pt idx="16">
                  <c:v>1869100</c:v>
                </c:pt>
                <c:pt idx="17">
                  <c:v>1954500</c:v>
                </c:pt>
                <c:pt idx="18">
                  <c:v>2048300</c:v>
                </c:pt>
                <c:pt idx="19">
                  <c:v>2093900</c:v>
                </c:pt>
                <c:pt idx="20">
                  <c:v>2091600</c:v>
                </c:pt>
                <c:pt idx="21">
                  <c:v>2087200</c:v>
                </c:pt>
                <c:pt idx="22">
                  <c:v>2021800</c:v>
                </c:pt>
                <c:pt idx="23">
                  <c:v>2086400</c:v>
                </c:pt>
                <c:pt idx="24">
                  <c:v>2010800</c:v>
                </c:pt>
                <c:pt idx="25">
                  <c:v>1912700</c:v>
                </c:pt>
                <c:pt idx="26">
                  <c:v>1944200</c:v>
                </c:pt>
                <c:pt idx="27">
                  <c:v>1979800</c:v>
                </c:pt>
                <c:pt idx="28">
                  <c:v>2072100</c:v>
                </c:pt>
                <c:pt idx="29">
                  <c:v>2156400</c:v>
                </c:pt>
                <c:pt idx="30">
                  <c:v>2191400</c:v>
                </c:pt>
                <c:pt idx="31">
                  <c:v>2211000</c:v>
                </c:pt>
                <c:pt idx="32">
                  <c:v>2233100</c:v>
                </c:pt>
                <c:pt idx="33">
                  <c:v>2249200</c:v>
                </c:pt>
                <c:pt idx="34">
                  <c:v>2262000</c:v>
                </c:pt>
                <c:pt idx="35">
                  <c:v>2267600</c:v>
                </c:pt>
                <c:pt idx="36">
                  <c:v>2263000</c:v>
                </c:pt>
                <c:pt idx="37">
                  <c:v>2264500</c:v>
                </c:pt>
                <c:pt idx="38">
                  <c:v>2290800</c:v>
                </c:pt>
                <c:pt idx="39">
                  <c:v>2305300</c:v>
                </c:pt>
                <c:pt idx="40">
                  <c:v>2341000</c:v>
                </c:pt>
                <c:pt idx="41">
                  <c:v>2364100</c:v>
                </c:pt>
                <c:pt idx="42">
                  <c:v>2345700</c:v>
                </c:pt>
              </c:numCache>
            </c:numRef>
          </c:val>
          <c:smooth val="0"/>
          <c:extLst>
            <c:ext xmlns:c16="http://schemas.microsoft.com/office/drawing/2014/chart" uri="{C3380CC4-5D6E-409C-BE32-E72D297353CC}">
              <c16:uniqueId val="{00000001-538E-4F20-8581-F47139195BAE}"/>
            </c:ext>
          </c:extLst>
        </c:ser>
        <c:ser>
          <c:idx val="2"/>
          <c:order val="2"/>
          <c:tx>
            <c:strRef>
              <c:f>'Figure 1.6'!$A$59</c:f>
              <c:strCache>
                <c:ptCount val="1"/>
                <c:pt idx="0">
                  <c:v>August</c:v>
                </c:pt>
              </c:strCache>
            </c:strRef>
          </c:tx>
          <c:spPr>
            <a:ln w="12700" cap="rnd">
              <a:solidFill>
                <a:schemeClr val="accent3"/>
              </a:solidFill>
              <a:round/>
            </a:ln>
            <a:effectLst/>
          </c:spPr>
          <c:marker>
            <c:symbol val="none"/>
          </c:marker>
          <c:cat>
            <c:multiLvlStrRef>
              <c:f>'Figure 1.6'!$B$55:$AW$56</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1.6'!$B$59:$AW$59</c:f>
              <c:numCache>
                <c:formatCode>General</c:formatCode>
                <c:ptCount val="48"/>
                <c:pt idx="0">
                  <c:v>2105500</c:v>
                </c:pt>
                <c:pt idx="1">
                  <c:v>2095500</c:v>
                </c:pt>
                <c:pt idx="2">
                  <c:v>2120300</c:v>
                </c:pt>
                <c:pt idx="3">
                  <c:v>2123000</c:v>
                </c:pt>
                <c:pt idx="4">
                  <c:v>2157300</c:v>
                </c:pt>
                <c:pt idx="5">
                  <c:v>2176100</c:v>
                </c:pt>
                <c:pt idx="6">
                  <c:v>2165600</c:v>
                </c:pt>
                <c:pt idx="7">
                  <c:v>2186500</c:v>
                </c:pt>
                <c:pt idx="8">
                  <c:v>2176800</c:v>
                </c:pt>
                <c:pt idx="9">
                  <c:v>2172000</c:v>
                </c:pt>
                <c:pt idx="10">
                  <c:v>2183800</c:v>
                </c:pt>
                <c:pt idx="11">
                  <c:v>2185200</c:v>
                </c:pt>
                <c:pt idx="12">
                  <c:v>2183100</c:v>
                </c:pt>
                <c:pt idx="13">
                  <c:v>2171000</c:v>
                </c:pt>
                <c:pt idx="14">
                  <c:v>2187000</c:v>
                </c:pt>
                <c:pt idx="15">
                  <c:v>1893600</c:v>
                </c:pt>
                <c:pt idx="16">
                  <c:v>1869100</c:v>
                </c:pt>
                <c:pt idx="17">
                  <c:v>1954500</c:v>
                </c:pt>
                <c:pt idx="18">
                  <c:v>2048300</c:v>
                </c:pt>
                <c:pt idx="19">
                  <c:v>2093900</c:v>
                </c:pt>
                <c:pt idx="20">
                  <c:v>2091600</c:v>
                </c:pt>
                <c:pt idx="21">
                  <c:v>2087200</c:v>
                </c:pt>
                <c:pt idx="22">
                  <c:v>2021800</c:v>
                </c:pt>
                <c:pt idx="23">
                  <c:v>2086400</c:v>
                </c:pt>
                <c:pt idx="24">
                  <c:v>2010800</c:v>
                </c:pt>
                <c:pt idx="25">
                  <c:v>1912700</c:v>
                </c:pt>
                <c:pt idx="26">
                  <c:v>1944200</c:v>
                </c:pt>
                <c:pt idx="27">
                  <c:v>1979800</c:v>
                </c:pt>
                <c:pt idx="28">
                  <c:v>2072100</c:v>
                </c:pt>
                <c:pt idx="29">
                  <c:v>2156400</c:v>
                </c:pt>
                <c:pt idx="30">
                  <c:v>2191400</c:v>
                </c:pt>
                <c:pt idx="31">
                  <c:v>2211000</c:v>
                </c:pt>
                <c:pt idx="32">
                  <c:v>2233100</c:v>
                </c:pt>
                <c:pt idx="33">
                  <c:v>2249200</c:v>
                </c:pt>
                <c:pt idx="34">
                  <c:v>2262000</c:v>
                </c:pt>
                <c:pt idx="35">
                  <c:v>2267600</c:v>
                </c:pt>
                <c:pt idx="36">
                  <c:v>2263000</c:v>
                </c:pt>
                <c:pt idx="37">
                  <c:v>2264500</c:v>
                </c:pt>
                <c:pt idx="38">
                  <c:v>2290800</c:v>
                </c:pt>
                <c:pt idx="39">
                  <c:v>2305300</c:v>
                </c:pt>
                <c:pt idx="40">
                  <c:v>2341000</c:v>
                </c:pt>
                <c:pt idx="41">
                  <c:v>2366300</c:v>
                </c:pt>
                <c:pt idx="42">
                  <c:v>2353600</c:v>
                </c:pt>
                <c:pt idx="43">
                  <c:v>2340900</c:v>
                </c:pt>
              </c:numCache>
            </c:numRef>
          </c:val>
          <c:smooth val="0"/>
          <c:extLst>
            <c:ext xmlns:c16="http://schemas.microsoft.com/office/drawing/2014/chart" uri="{C3380CC4-5D6E-409C-BE32-E72D297353CC}">
              <c16:uniqueId val="{00000002-538E-4F20-8581-F47139195BAE}"/>
            </c:ext>
          </c:extLst>
        </c:ser>
        <c:ser>
          <c:idx val="3"/>
          <c:order val="3"/>
          <c:tx>
            <c:strRef>
              <c:f>'Figure 1.6'!$A$60</c:f>
              <c:strCache>
                <c:ptCount val="1"/>
                <c:pt idx="0">
                  <c:v>September</c:v>
                </c:pt>
              </c:strCache>
            </c:strRef>
          </c:tx>
          <c:spPr>
            <a:ln w="19050" cap="rnd">
              <a:solidFill>
                <a:schemeClr val="accent5"/>
              </a:solidFill>
              <a:round/>
            </a:ln>
            <a:effectLst/>
          </c:spPr>
          <c:marker>
            <c:symbol val="none"/>
          </c:marker>
          <c:cat>
            <c:multiLvlStrRef>
              <c:f>'Figure 1.6'!$B$55:$AW$56</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1.6'!$B$60:$AW$60</c:f>
              <c:numCache>
                <c:formatCode>General</c:formatCode>
                <c:ptCount val="48"/>
                <c:pt idx="0">
                  <c:v>2105500</c:v>
                </c:pt>
                <c:pt idx="1">
                  <c:v>2095500</c:v>
                </c:pt>
                <c:pt idx="2">
                  <c:v>2120300</c:v>
                </c:pt>
                <c:pt idx="3">
                  <c:v>2123000</c:v>
                </c:pt>
                <c:pt idx="4">
                  <c:v>2157300</c:v>
                </c:pt>
                <c:pt idx="5">
                  <c:v>2176100</c:v>
                </c:pt>
                <c:pt idx="6">
                  <c:v>2165600</c:v>
                </c:pt>
                <c:pt idx="7">
                  <c:v>2186500</c:v>
                </c:pt>
                <c:pt idx="8">
                  <c:v>2176800</c:v>
                </c:pt>
                <c:pt idx="9">
                  <c:v>2172000</c:v>
                </c:pt>
                <c:pt idx="10">
                  <c:v>2183800</c:v>
                </c:pt>
                <c:pt idx="11">
                  <c:v>2185200</c:v>
                </c:pt>
                <c:pt idx="12">
                  <c:v>2183100</c:v>
                </c:pt>
                <c:pt idx="13">
                  <c:v>2171000</c:v>
                </c:pt>
                <c:pt idx="14">
                  <c:v>2187000</c:v>
                </c:pt>
                <c:pt idx="15">
                  <c:v>1893600</c:v>
                </c:pt>
                <c:pt idx="16">
                  <c:v>1869100</c:v>
                </c:pt>
                <c:pt idx="17">
                  <c:v>1954500</c:v>
                </c:pt>
                <c:pt idx="18">
                  <c:v>2048300</c:v>
                </c:pt>
                <c:pt idx="19">
                  <c:v>2093900</c:v>
                </c:pt>
                <c:pt idx="20">
                  <c:v>2091600</c:v>
                </c:pt>
                <c:pt idx="21">
                  <c:v>2087200</c:v>
                </c:pt>
                <c:pt idx="22">
                  <c:v>2021800</c:v>
                </c:pt>
                <c:pt idx="23">
                  <c:v>2086400</c:v>
                </c:pt>
                <c:pt idx="24">
                  <c:v>2010800</c:v>
                </c:pt>
                <c:pt idx="25">
                  <c:v>1912700</c:v>
                </c:pt>
                <c:pt idx="26">
                  <c:v>1944200</c:v>
                </c:pt>
                <c:pt idx="27">
                  <c:v>1979800</c:v>
                </c:pt>
                <c:pt idx="28">
                  <c:v>2072100</c:v>
                </c:pt>
                <c:pt idx="29">
                  <c:v>2156400</c:v>
                </c:pt>
                <c:pt idx="30">
                  <c:v>2191400</c:v>
                </c:pt>
                <c:pt idx="31">
                  <c:v>2211000</c:v>
                </c:pt>
                <c:pt idx="32">
                  <c:v>2233100</c:v>
                </c:pt>
                <c:pt idx="33">
                  <c:v>2249200</c:v>
                </c:pt>
                <c:pt idx="34">
                  <c:v>2262000</c:v>
                </c:pt>
                <c:pt idx="35">
                  <c:v>2267600</c:v>
                </c:pt>
                <c:pt idx="36">
                  <c:v>2263000</c:v>
                </c:pt>
                <c:pt idx="37">
                  <c:v>2264500</c:v>
                </c:pt>
                <c:pt idx="38">
                  <c:v>2290800</c:v>
                </c:pt>
                <c:pt idx="39">
                  <c:v>2305300</c:v>
                </c:pt>
                <c:pt idx="40">
                  <c:v>2341000</c:v>
                </c:pt>
                <c:pt idx="41">
                  <c:v>2366300</c:v>
                </c:pt>
                <c:pt idx="42">
                  <c:v>2366600</c:v>
                </c:pt>
                <c:pt idx="43">
                  <c:v>2368000</c:v>
                </c:pt>
                <c:pt idx="44">
                  <c:v>2372400</c:v>
                </c:pt>
              </c:numCache>
            </c:numRef>
          </c:val>
          <c:smooth val="0"/>
          <c:extLst>
            <c:ext xmlns:c16="http://schemas.microsoft.com/office/drawing/2014/chart" uri="{C3380CC4-5D6E-409C-BE32-E72D297353CC}">
              <c16:uniqueId val="{00000003-538E-4F20-8581-F47139195BAE}"/>
            </c:ext>
          </c:extLst>
        </c:ser>
        <c:dLbls>
          <c:showLegendKey val="0"/>
          <c:showVal val="0"/>
          <c:showCatName val="0"/>
          <c:showSerName val="0"/>
          <c:showPercent val="0"/>
          <c:showBubbleSize val="0"/>
        </c:dLbls>
        <c:smooth val="0"/>
        <c:axId val="1549021392"/>
        <c:axId val="1549015568"/>
      </c:lineChart>
      <c:catAx>
        <c:axId val="154902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9015568"/>
        <c:crosses val="autoZero"/>
        <c:auto val="1"/>
        <c:lblAlgn val="ctr"/>
        <c:lblOffset val="100"/>
        <c:noMultiLvlLbl val="0"/>
      </c:catAx>
      <c:valAx>
        <c:axId val="1549015568"/>
        <c:scaling>
          <c:orientation val="minMax"/>
          <c:min val="180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9021392"/>
        <c:crosses val="autoZero"/>
        <c:crossBetween val="between"/>
        <c:dispUnits>
          <c:builtInUnit val="millions"/>
        </c:dispUnits>
      </c:valAx>
      <c:spPr>
        <a:noFill/>
        <a:ln>
          <a:noFill/>
        </a:ln>
        <a:effectLst/>
      </c:spPr>
    </c:plotArea>
    <c:legend>
      <c:legendPos val="t"/>
      <c:layout>
        <c:manualLayout>
          <c:xMode val="edge"/>
          <c:yMode val="edge"/>
          <c:x val="0.16795524691358024"/>
          <c:y val="2.7777777777777776E-2"/>
          <c:w val="0.37010802469135812"/>
          <c:h val="0.2002325750947798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1.7'!$A$28</c:f>
              <c:strCache>
                <c:ptCount val="1"/>
                <c:pt idx="0">
                  <c:v>PCE</c:v>
                </c:pt>
              </c:strCache>
            </c:strRef>
          </c:tx>
          <c:spPr>
            <a:solidFill>
              <a:schemeClr val="accent1"/>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1.7'!$C$28:$I$28</c:f>
              <c:numCache>
                <c:formatCode>General</c:formatCode>
                <c:ptCount val="7"/>
                <c:pt idx="0">
                  <c:v>1.4249053878067117</c:v>
                </c:pt>
                <c:pt idx="1">
                  <c:v>-5.8223430186161895</c:v>
                </c:pt>
                <c:pt idx="2">
                  <c:v>2.3017834556368841</c:v>
                </c:pt>
                <c:pt idx="3">
                  <c:v>2.5056791064218817</c:v>
                </c:pt>
                <c:pt idx="4">
                  <c:v>0.81549270466098867</c:v>
                </c:pt>
                <c:pt idx="5">
                  <c:v>2.1219109317476859</c:v>
                </c:pt>
                <c:pt idx="6">
                  <c:v>1.9649226441020764</c:v>
                </c:pt>
              </c:numCache>
            </c:numRef>
          </c:val>
          <c:extLst>
            <c:ext xmlns:c16="http://schemas.microsoft.com/office/drawing/2014/chart" uri="{C3380CC4-5D6E-409C-BE32-E72D297353CC}">
              <c16:uniqueId val="{00000000-7DEB-4F20-BB4F-6A9D95364F0F}"/>
            </c:ext>
          </c:extLst>
        </c:ser>
        <c:ser>
          <c:idx val="1"/>
          <c:order val="1"/>
          <c:tx>
            <c:strRef>
              <c:f>'Figure 1.7'!$A$29</c:f>
              <c:strCache>
                <c:ptCount val="1"/>
                <c:pt idx="0">
                  <c:v>Gov</c:v>
                </c:pt>
              </c:strCache>
            </c:strRef>
          </c:tx>
          <c:spPr>
            <a:solidFill>
              <a:schemeClr val="accent2"/>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1.7'!$C$29:$I$29</c:f>
              <c:numCache>
                <c:formatCode>General</c:formatCode>
                <c:ptCount val="7"/>
                <c:pt idx="0">
                  <c:v>1.1388663654266094</c:v>
                </c:pt>
                <c:pt idx="1">
                  <c:v>2.0297947888676275</c:v>
                </c:pt>
                <c:pt idx="2">
                  <c:v>1.3307571008435537</c:v>
                </c:pt>
                <c:pt idx="3">
                  <c:v>0.54939061252200105</c:v>
                </c:pt>
                <c:pt idx="4">
                  <c:v>-0.28030893554080155</c:v>
                </c:pt>
                <c:pt idx="5">
                  <c:v>-0.19186318162284535</c:v>
                </c:pt>
                <c:pt idx="6">
                  <c:v>0.25616964988361307</c:v>
                </c:pt>
              </c:numCache>
            </c:numRef>
          </c:val>
          <c:extLst>
            <c:ext xmlns:c16="http://schemas.microsoft.com/office/drawing/2014/chart" uri="{C3380CC4-5D6E-409C-BE32-E72D297353CC}">
              <c16:uniqueId val="{00000001-7DEB-4F20-BB4F-6A9D95364F0F}"/>
            </c:ext>
          </c:extLst>
        </c:ser>
        <c:ser>
          <c:idx val="2"/>
          <c:order val="2"/>
          <c:tx>
            <c:strRef>
              <c:f>'Figure 1.7'!$A$30</c:f>
              <c:strCache>
                <c:ptCount val="1"/>
                <c:pt idx="0">
                  <c:v>Modified GFCF</c:v>
                </c:pt>
              </c:strCache>
            </c:strRef>
          </c:tx>
          <c:spPr>
            <a:solidFill>
              <a:schemeClr val="accent3"/>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1.7'!$C$30:$I$30</c:f>
              <c:numCache>
                <c:formatCode>General</c:formatCode>
                <c:ptCount val="7"/>
                <c:pt idx="0">
                  <c:v>-0.33702914948033325</c:v>
                </c:pt>
                <c:pt idx="1">
                  <c:v>-1.7361377001439857</c:v>
                </c:pt>
                <c:pt idx="2">
                  <c:v>1.5803221042616387</c:v>
                </c:pt>
                <c:pt idx="3">
                  <c:v>3.2210008058730191</c:v>
                </c:pt>
                <c:pt idx="4">
                  <c:v>0.45475943763773885</c:v>
                </c:pt>
                <c:pt idx="5">
                  <c:v>0.79590147150636714</c:v>
                </c:pt>
                <c:pt idx="6">
                  <c:v>0.86386367723193502</c:v>
                </c:pt>
              </c:numCache>
            </c:numRef>
          </c:val>
          <c:extLst>
            <c:ext xmlns:c16="http://schemas.microsoft.com/office/drawing/2014/chart" uri="{C3380CC4-5D6E-409C-BE32-E72D297353CC}">
              <c16:uniqueId val="{00000002-7DEB-4F20-BB4F-6A9D95364F0F}"/>
            </c:ext>
          </c:extLst>
        </c:ser>
        <c:ser>
          <c:idx val="3"/>
          <c:order val="3"/>
          <c:tx>
            <c:strRef>
              <c:f>'Figure 1.7'!$A$31</c:f>
              <c:strCache>
                <c:ptCount val="1"/>
                <c:pt idx="0">
                  <c:v>Change in stocks</c:v>
                </c:pt>
              </c:strCache>
            </c:strRef>
          </c:tx>
          <c:spPr>
            <a:solidFill>
              <a:schemeClr val="accent4"/>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1.7'!$C$31:$I$31</c:f>
              <c:numCache>
                <c:formatCode>General</c:formatCode>
                <c:ptCount val="7"/>
                <c:pt idx="0">
                  <c:v>0.85433439239799902</c:v>
                </c:pt>
                <c:pt idx="1">
                  <c:v>1.166690587022932</c:v>
                </c:pt>
                <c:pt idx="2">
                  <c:v>0.48763948040963273</c:v>
                </c:pt>
                <c:pt idx="3">
                  <c:v>0.90335516624002588</c:v>
                </c:pt>
                <c:pt idx="4">
                  <c:v>0</c:v>
                </c:pt>
                <c:pt idx="5">
                  <c:v>0</c:v>
                </c:pt>
                <c:pt idx="6">
                  <c:v>0</c:v>
                </c:pt>
              </c:numCache>
            </c:numRef>
          </c:val>
          <c:extLst>
            <c:ext xmlns:c16="http://schemas.microsoft.com/office/drawing/2014/chart" uri="{C3380CC4-5D6E-409C-BE32-E72D297353CC}">
              <c16:uniqueId val="{00000003-7DEB-4F20-BB4F-6A9D95364F0F}"/>
            </c:ext>
          </c:extLst>
        </c:ser>
        <c:ser>
          <c:idx val="4"/>
          <c:order val="4"/>
          <c:tx>
            <c:strRef>
              <c:f>'Figure 1.7'!$A$32</c:f>
              <c:strCache>
                <c:ptCount val="1"/>
                <c:pt idx="0">
                  <c:v>Residual</c:v>
                </c:pt>
              </c:strCache>
            </c:strRef>
          </c:tx>
          <c:spPr>
            <a:solidFill>
              <a:schemeClr val="accent5"/>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1.7'!$C$32:$I$32</c:f>
              <c:numCache>
                <c:formatCode>General</c:formatCode>
                <c:ptCount val="7"/>
                <c:pt idx="0">
                  <c:v>-0.29556513143763591</c:v>
                </c:pt>
                <c:pt idx="1">
                  <c:v>-0.26516019588430872</c:v>
                </c:pt>
                <c:pt idx="2">
                  <c:v>9.658378057881059</c:v>
                </c:pt>
                <c:pt idx="3">
                  <c:v>-2.0794256910569362</c:v>
                </c:pt>
                <c:pt idx="4">
                  <c:v>-0.58994320675791123</c:v>
                </c:pt>
                <c:pt idx="5">
                  <c:v>-2.5949221631239194E-2</c:v>
                </c:pt>
                <c:pt idx="6">
                  <c:v>1.5044028782358517E-2</c:v>
                </c:pt>
              </c:numCache>
            </c:numRef>
          </c:val>
          <c:extLst>
            <c:ext xmlns:c16="http://schemas.microsoft.com/office/drawing/2014/chart" uri="{C3380CC4-5D6E-409C-BE32-E72D297353CC}">
              <c16:uniqueId val="{00000004-7DEB-4F20-BB4F-6A9D95364F0F}"/>
            </c:ext>
          </c:extLst>
        </c:ser>
        <c:dLbls>
          <c:showLegendKey val="0"/>
          <c:showVal val="0"/>
          <c:showCatName val="0"/>
          <c:showSerName val="0"/>
          <c:showPercent val="0"/>
          <c:showBubbleSize val="0"/>
        </c:dLbls>
        <c:gapWidth val="150"/>
        <c:overlap val="100"/>
        <c:axId val="520445791"/>
        <c:axId val="520437887"/>
      </c:barChart>
      <c:barChart>
        <c:barDir val="col"/>
        <c:grouping val="clustered"/>
        <c:varyColors val="0"/>
        <c:ser>
          <c:idx val="6"/>
          <c:order val="6"/>
          <c:tx>
            <c:strRef>
              <c:f>'Figure 1.7'!$A$34</c:f>
              <c:strCache>
                <c:ptCount val="1"/>
              </c:strCache>
            </c:strRef>
          </c:tx>
          <c:spPr>
            <a:solidFill>
              <a:schemeClr val="bg1">
                <a:lumMod val="50000"/>
                <a:alpha val="5000"/>
              </a:schemeClr>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1.7'!$C$34:$I$34</c:f>
              <c:numCache>
                <c:formatCode>General</c:formatCode>
                <c:ptCount val="7"/>
                <c:pt idx="3">
                  <c:v>1000</c:v>
                </c:pt>
                <c:pt idx="4">
                  <c:v>1000</c:v>
                </c:pt>
                <c:pt idx="5">
                  <c:v>1000</c:v>
                </c:pt>
                <c:pt idx="6">
                  <c:v>1000</c:v>
                </c:pt>
              </c:numCache>
            </c:numRef>
          </c:val>
          <c:extLst>
            <c:ext xmlns:c16="http://schemas.microsoft.com/office/drawing/2014/chart" uri="{C3380CC4-5D6E-409C-BE32-E72D297353CC}">
              <c16:uniqueId val="{00000005-7DEB-4F20-BB4F-6A9D95364F0F}"/>
            </c:ext>
          </c:extLst>
        </c:ser>
        <c:dLbls>
          <c:showLegendKey val="0"/>
          <c:showVal val="0"/>
          <c:showCatName val="0"/>
          <c:showSerName val="0"/>
          <c:showPercent val="0"/>
          <c:showBubbleSize val="0"/>
        </c:dLbls>
        <c:gapWidth val="0"/>
        <c:axId val="520487391"/>
        <c:axId val="520483231"/>
      </c:barChart>
      <c:lineChart>
        <c:grouping val="standard"/>
        <c:varyColors val="0"/>
        <c:ser>
          <c:idx val="5"/>
          <c:order val="5"/>
          <c:tx>
            <c:strRef>
              <c:f>'Figure 1.7'!$A$33</c:f>
              <c:strCache>
                <c:ptCount val="1"/>
                <c:pt idx="0">
                  <c:v>Real GNI*</c:v>
                </c:pt>
              </c:strCache>
            </c:strRef>
          </c:tx>
          <c:spPr>
            <a:ln w="28575" cap="rnd">
              <a:solidFill>
                <a:schemeClr val="tx2">
                  <a:lumMod val="60000"/>
                  <a:lumOff val="40000"/>
                </a:schemeClr>
              </a:solidFill>
              <a:round/>
            </a:ln>
            <a:effectLst/>
          </c:spPr>
          <c:marker>
            <c:symbol val="none"/>
          </c:marker>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1.7'!$C$33:$I$33</c:f>
              <c:numCache>
                <c:formatCode>General</c:formatCode>
                <c:ptCount val="7"/>
                <c:pt idx="0">
                  <c:v>2.7855118647133423</c:v>
                </c:pt>
                <c:pt idx="1">
                  <c:v>-4.6271555387539252</c:v>
                </c:pt>
                <c:pt idx="2">
                  <c:v>15.358880199032768</c:v>
                </c:pt>
                <c:pt idx="3">
                  <c:v>5.0999999999999943</c:v>
                </c:pt>
                <c:pt idx="4">
                  <c:v>0.40000000000000568</c:v>
                </c:pt>
                <c:pt idx="5">
                  <c:v>2.6999999999999744</c:v>
                </c:pt>
                <c:pt idx="6">
                  <c:v>3.0999999999999801</c:v>
                </c:pt>
              </c:numCache>
            </c:numRef>
          </c:val>
          <c:smooth val="0"/>
          <c:extLst>
            <c:ext xmlns:c16="http://schemas.microsoft.com/office/drawing/2014/chart" uri="{C3380CC4-5D6E-409C-BE32-E72D297353CC}">
              <c16:uniqueId val="{00000006-7DEB-4F20-BB4F-6A9D95364F0F}"/>
            </c:ext>
          </c:extLst>
        </c:ser>
        <c:dLbls>
          <c:showLegendKey val="0"/>
          <c:showVal val="0"/>
          <c:showCatName val="0"/>
          <c:showSerName val="0"/>
          <c:showPercent val="0"/>
          <c:showBubbleSize val="0"/>
        </c:dLbls>
        <c:marker val="1"/>
        <c:smooth val="0"/>
        <c:axId val="520445791"/>
        <c:axId val="520437887"/>
      </c:lineChart>
      <c:catAx>
        <c:axId val="52044579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437887"/>
        <c:crosses val="autoZero"/>
        <c:auto val="1"/>
        <c:lblAlgn val="ctr"/>
        <c:lblOffset val="100"/>
        <c:noMultiLvlLbl val="0"/>
      </c:catAx>
      <c:valAx>
        <c:axId val="52043788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445791"/>
        <c:crosses val="autoZero"/>
        <c:crossBetween val="between"/>
      </c:valAx>
      <c:valAx>
        <c:axId val="520483231"/>
        <c:scaling>
          <c:orientation val="minMax"/>
          <c:max val="10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487391"/>
        <c:crosses val="max"/>
        <c:crossBetween val="between"/>
      </c:valAx>
      <c:catAx>
        <c:axId val="520487391"/>
        <c:scaling>
          <c:orientation val="minMax"/>
        </c:scaling>
        <c:delete val="1"/>
        <c:axPos val="b"/>
        <c:numFmt formatCode="General" sourceLinked="1"/>
        <c:majorTickMark val="out"/>
        <c:minorTickMark val="none"/>
        <c:tickLblPos val="nextTo"/>
        <c:crossAx val="520483231"/>
        <c:crosses val="autoZero"/>
        <c:auto val="1"/>
        <c:lblAlgn val="ctr"/>
        <c:lblOffset val="100"/>
        <c:noMultiLvlLbl val="0"/>
      </c:catAx>
      <c:spPr>
        <a:noFill/>
        <a:ln>
          <a:noFill/>
        </a:ln>
        <a:effectLst/>
      </c:spPr>
    </c:plotArea>
    <c:legend>
      <c:legendPos val="t"/>
      <c:legendEntry>
        <c:idx val="5"/>
        <c:delete val="1"/>
      </c:legendEntry>
      <c:layout>
        <c:manualLayout>
          <c:xMode val="edge"/>
          <c:yMode val="edge"/>
          <c:x val="0.5162707115009747"/>
          <c:y val="3.5277777777777776E-2"/>
          <c:w val="0.46258528265107213"/>
          <c:h val="0.36527407407407408"/>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1.7'!$A$21</c:f>
              <c:strCache>
                <c:ptCount val="1"/>
                <c:pt idx="0">
                  <c:v>Consumption</c:v>
                </c:pt>
              </c:strCache>
            </c:strRef>
          </c:tx>
          <c:spPr>
            <a:solidFill>
              <a:schemeClr val="accent1"/>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1.7'!$C$21:$I$21</c:f>
              <c:numCache>
                <c:formatCode>General</c:formatCode>
                <c:ptCount val="7"/>
                <c:pt idx="0">
                  <c:v>112084.50379080001</c:v>
                </c:pt>
                <c:pt idx="1">
                  <c:v>99875.124400600005</c:v>
                </c:pt>
                <c:pt idx="2">
                  <c:v>104478.591046</c:v>
                </c:pt>
                <c:pt idx="3">
                  <c:v>110259.51185166719</c:v>
                </c:pt>
                <c:pt idx="4">
                  <c:v>112236.91109902144</c:v>
                </c:pt>
                <c:pt idx="5">
                  <c:v>117402.68206868271</c:v>
                </c:pt>
                <c:pt idx="6">
                  <c:v>122315.42340295966</c:v>
                </c:pt>
              </c:numCache>
            </c:numRef>
          </c:val>
          <c:extLst>
            <c:ext xmlns:c16="http://schemas.microsoft.com/office/drawing/2014/chart" uri="{C3380CC4-5D6E-409C-BE32-E72D297353CC}">
              <c16:uniqueId val="{00000000-A15C-41CC-BBB1-86F64708FF0D}"/>
            </c:ext>
          </c:extLst>
        </c:ser>
        <c:ser>
          <c:idx val="1"/>
          <c:order val="1"/>
          <c:tx>
            <c:strRef>
              <c:f>'Figure 1.7'!$A$22</c:f>
              <c:strCache>
                <c:ptCount val="1"/>
                <c:pt idx="0">
                  <c:v>Gov't</c:v>
                </c:pt>
              </c:strCache>
            </c:strRef>
          </c:tx>
          <c:spPr>
            <a:solidFill>
              <a:schemeClr val="accent2"/>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1.7'!$C$22:$I$22</c:f>
              <c:numCache>
                <c:formatCode>General</c:formatCode>
                <c:ptCount val="7"/>
                <c:pt idx="0">
                  <c:v>36644.149560700003</c:v>
                </c:pt>
                <c:pt idx="1">
                  <c:v>40900.603462899999</c:v>
                </c:pt>
                <c:pt idx="2">
                  <c:v>43562.059696700002</c:v>
                </c:pt>
                <c:pt idx="3">
                  <c:v>44829.573806638044</c:v>
                </c:pt>
                <c:pt idx="4">
                  <c:v>44149.883264960576</c:v>
                </c:pt>
                <c:pt idx="5">
                  <c:v>43682.794265632117</c:v>
                </c:pt>
                <c:pt idx="6">
                  <c:v>44323.275065905851</c:v>
                </c:pt>
              </c:numCache>
            </c:numRef>
          </c:val>
          <c:extLst>
            <c:ext xmlns:c16="http://schemas.microsoft.com/office/drawing/2014/chart" uri="{C3380CC4-5D6E-409C-BE32-E72D297353CC}">
              <c16:uniqueId val="{00000001-A15C-41CC-BBB1-86F64708FF0D}"/>
            </c:ext>
          </c:extLst>
        </c:ser>
        <c:ser>
          <c:idx val="2"/>
          <c:order val="2"/>
          <c:tx>
            <c:strRef>
              <c:f>'Figure 1.7'!$A$23</c:f>
              <c:strCache>
                <c:ptCount val="1"/>
                <c:pt idx="0">
                  <c:v>Modified GFCF</c:v>
                </c:pt>
              </c:strCache>
            </c:strRef>
          </c:tx>
          <c:spPr>
            <a:solidFill>
              <a:schemeClr val="accent3"/>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1.7'!$C$23:$I$23</c:f>
              <c:numCache>
                <c:formatCode>General</c:formatCode>
                <c:ptCount val="7"/>
                <c:pt idx="0">
                  <c:v>42388.294428892579</c:v>
                </c:pt>
                <c:pt idx="1">
                  <c:v>38747.635713507378</c:v>
                </c:pt>
                <c:pt idx="2">
                  <c:v>41908.211083071787</c:v>
                </c:pt>
                <c:pt idx="3">
                  <c:v>49339.470148137007</c:v>
                </c:pt>
                <c:pt idx="4">
                  <c:v>50442.166670831139</c:v>
                </c:pt>
                <c:pt idx="5">
                  <c:v>52379.780853737459</c:v>
                </c:pt>
                <c:pt idx="6">
                  <c:v>54539.631170011453</c:v>
                </c:pt>
              </c:numCache>
            </c:numRef>
          </c:val>
          <c:extLst>
            <c:ext xmlns:c16="http://schemas.microsoft.com/office/drawing/2014/chart" uri="{C3380CC4-5D6E-409C-BE32-E72D297353CC}">
              <c16:uniqueId val="{00000002-A15C-41CC-BBB1-86F64708FF0D}"/>
            </c:ext>
          </c:extLst>
        </c:ser>
        <c:ser>
          <c:idx val="3"/>
          <c:order val="3"/>
          <c:tx>
            <c:strRef>
              <c:f>'Figure 1.7'!$A$24</c:f>
              <c:strCache>
                <c:ptCount val="1"/>
                <c:pt idx="0">
                  <c:v>Change in stocks</c:v>
                </c:pt>
              </c:strCache>
            </c:strRef>
          </c:tx>
          <c:spPr>
            <a:solidFill>
              <a:schemeClr val="accent4"/>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1.7'!$C$24:$I$24</c:f>
              <c:numCache>
                <c:formatCode>General</c:formatCode>
                <c:ptCount val="7"/>
                <c:pt idx="0">
                  <c:v>2225.0515179754002</c:v>
                </c:pt>
                <c:pt idx="1">
                  <c:v>4671.5868667847999</c:v>
                </c:pt>
                <c:pt idx="2">
                  <c:v>5646.8445859887997</c:v>
                </c:pt>
                <c:pt idx="3">
                  <c:v>7731</c:v>
                </c:pt>
                <c:pt idx="4">
                  <c:v>7731</c:v>
                </c:pt>
                <c:pt idx="5">
                  <c:v>7731</c:v>
                </c:pt>
                <c:pt idx="6">
                  <c:v>7731</c:v>
                </c:pt>
              </c:numCache>
            </c:numRef>
          </c:val>
          <c:extLst>
            <c:ext xmlns:c16="http://schemas.microsoft.com/office/drawing/2014/chart" uri="{C3380CC4-5D6E-409C-BE32-E72D297353CC}">
              <c16:uniqueId val="{00000003-A15C-41CC-BBB1-86F64708FF0D}"/>
            </c:ext>
          </c:extLst>
        </c:ser>
        <c:ser>
          <c:idx val="4"/>
          <c:order val="4"/>
          <c:tx>
            <c:strRef>
              <c:f>'Figure 1.7'!$A$25</c:f>
              <c:strCache>
                <c:ptCount val="1"/>
                <c:pt idx="0">
                  <c:v>Residual</c:v>
                </c:pt>
              </c:strCache>
            </c:strRef>
          </c:tx>
          <c:spPr>
            <a:solidFill>
              <a:schemeClr val="accent5"/>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1.7'!$C$25:$I$25</c:f>
              <c:numCache>
                <c:formatCode>General</c:formatCode>
                <c:ptCount val="7"/>
                <c:pt idx="0">
                  <c:v>16356.731112431997</c:v>
                </c:pt>
                <c:pt idx="1">
                  <c:v>15800.693548107811</c:v>
                </c:pt>
                <c:pt idx="2">
                  <c:v>35117.028944139398</c:v>
                </c:pt>
                <c:pt idx="3">
                  <c:v>30319.529052608617</c:v>
                </c:pt>
                <c:pt idx="4">
                  <c:v>28889.040163673926</c:v>
                </c:pt>
                <c:pt idx="5">
                  <c:v>28825.867042793892</c:v>
                </c:pt>
                <c:pt idx="6">
                  <c:v>28863.480443125445</c:v>
                </c:pt>
              </c:numCache>
            </c:numRef>
          </c:val>
          <c:extLst>
            <c:ext xmlns:c16="http://schemas.microsoft.com/office/drawing/2014/chart" uri="{C3380CC4-5D6E-409C-BE32-E72D297353CC}">
              <c16:uniqueId val="{00000004-A15C-41CC-BBB1-86F64708FF0D}"/>
            </c:ext>
          </c:extLst>
        </c:ser>
        <c:dLbls>
          <c:showLegendKey val="0"/>
          <c:showVal val="0"/>
          <c:showCatName val="0"/>
          <c:showSerName val="0"/>
          <c:showPercent val="0"/>
          <c:showBubbleSize val="0"/>
        </c:dLbls>
        <c:gapWidth val="150"/>
        <c:overlap val="100"/>
        <c:axId val="520445791"/>
        <c:axId val="520437887"/>
      </c:barChart>
      <c:barChart>
        <c:barDir val="col"/>
        <c:grouping val="clustered"/>
        <c:varyColors val="0"/>
        <c:ser>
          <c:idx val="6"/>
          <c:order val="6"/>
          <c:tx>
            <c:strRef>
              <c:f>'Figure 1.7'!$A$27</c:f>
              <c:strCache>
                <c:ptCount val="1"/>
              </c:strCache>
            </c:strRef>
          </c:tx>
          <c:spPr>
            <a:solidFill>
              <a:schemeClr val="bg1">
                <a:lumMod val="50000"/>
                <a:alpha val="5000"/>
              </a:schemeClr>
            </a:solidFill>
            <a:ln>
              <a:noFill/>
            </a:ln>
            <a:effectLst/>
          </c:spPr>
          <c:invertIfNegative val="0"/>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1.7'!$C$27:$I$27</c:f>
              <c:numCache>
                <c:formatCode>General</c:formatCode>
                <c:ptCount val="7"/>
                <c:pt idx="3">
                  <c:v>1000</c:v>
                </c:pt>
                <c:pt idx="4">
                  <c:v>1000</c:v>
                </c:pt>
                <c:pt idx="5">
                  <c:v>1000</c:v>
                </c:pt>
                <c:pt idx="6">
                  <c:v>1000</c:v>
                </c:pt>
              </c:numCache>
            </c:numRef>
          </c:val>
          <c:extLst>
            <c:ext xmlns:c16="http://schemas.microsoft.com/office/drawing/2014/chart" uri="{C3380CC4-5D6E-409C-BE32-E72D297353CC}">
              <c16:uniqueId val="{00000005-A15C-41CC-BBB1-86F64708FF0D}"/>
            </c:ext>
          </c:extLst>
        </c:ser>
        <c:dLbls>
          <c:showLegendKey val="0"/>
          <c:showVal val="0"/>
          <c:showCatName val="0"/>
          <c:showSerName val="0"/>
          <c:showPercent val="0"/>
          <c:showBubbleSize val="0"/>
        </c:dLbls>
        <c:gapWidth val="0"/>
        <c:axId val="425822815"/>
        <c:axId val="425829887"/>
      </c:barChart>
      <c:lineChart>
        <c:grouping val="standard"/>
        <c:varyColors val="0"/>
        <c:ser>
          <c:idx val="5"/>
          <c:order val="5"/>
          <c:tx>
            <c:strRef>
              <c:f>'Figure 1.7'!$A$26</c:f>
              <c:strCache>
                <c:ptCount val="1"/>
                <c:pt idx="0">
                  <c:v>Real GNI*</c:v>
                </c:pt>
              </c:strCache>
            </c:strRef>
          </c:tx>
          <c:spPr>
            <a:ln w="28575" cap="rnd">
              <a:solidFill>
                <a:schemeClr val="tx2">
                  <a:lumMod val="60000"/>
                  <a:lumOff val="40000"/>
                </a:schemeClr>
              </a:solidFill>
              <a:round/>
            </a:ln>
            <a:effectLst/>
          </c:spPr>
          <c:marker>
            <c:symbol val="none"/>
          </c:marker>
          <c:cat>
            <c:numRef>
              <c:f>'Figure 1.7'!$C$20:$I$20</c:f>
              <c:numCache>
                <c:formatCode>General</c:formatCode>
                <c:ptCount val="7"/>
                <c:pt idx="0">
                  <c:v>2019</c:v>
                </c:pt>
                <c:pt idx="1">
                  <c:v>2020</c:v>
                </c:pt>
                <c:pt idx="2">
                  <c:v>2021</c:v>
                </c:pt>
                <c:pt idx="3">
                  <c:v>2022</c:v>
                </c:pt>
                <c:pt idx="4">
                  <c:v>2023</c:v>
                </c:pt>
                <c:pt idx="5">
                  <c:v>2024</c:v>
                </c:pt>
                <c:pt idx="6">
                  <c:v>2025</c:v>
                </c:pt>
              </c:numCache>
            </c:numRef>
          </c:cat>
          <c:val>
            <c:numRef>
              <c:f>'Figure 1.7'!$C$26:$I$26</c:f>
              <c:numCache>
                <c:formatCode>General</c:formatCode>
                <c:ptCount val="7"/>
                <c:pt idx="0">
                  <c:v>209698.7304108</c:v>
                </c:pt>
                <c:pt idx="1">
                  <c:v>199995.6439919</c:v>
                </c:pt>
                <c:pt idx="2">
                  <c:v>230712.73535589999</c:v>
                </c:pt>
                <c:pt idx="3">
                  <c:v>242479.08485905087</c:v>
                </c:pt>
                <c:pt idx="4">
                  <c:v>243449.00119848707</c:v>
                </c:pt>
                <c:pt idx="5">
                  <c:v>250022.12423084618</c:v>
                </c:pt>
                <c:pt idx="6">
                  <c:v>257772.8100820024</c:v>
                </c:pt>
              </c:numCache>
            </c:numRef>
          </c:val>
          <c:smooth val="0"/>
          <c:extLst>
            <c:ext xmlns:c16="http://schemas.microsoft.com/office/drawing/2014/chart" uri="{C3380CC4-5D6E-409C-BE32-E72D297353CC}">
              <c16:uniqueId val="{00000006-A15C-41CC-BBB1-86F64708FF0D}"/>
            </c:ext>
          </c:extLst>
        </c:ser>
        <c:dLbls>
          <c:showLegendKey val="0"/>
          <c:showVal val="0"/>
          <c:showCatName val="0"/>
          <c:showSerName val="0"/>
          <c:showPercent val="0"/>
          <c:showBubbleSize val="0"/>
        </c:dLbls>
        <c:marker val="1"/>
        <c:smooth val="0"/>
        <c:axId val="520445791"/>
        <c:axId val="520437887"/>
      </c:lineChart>
      <c:catAx>
        <c:axId val="52044579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437887"/>
        <c:crosses val="autoZero"/>
        <c:auto val="1"/>
        <c:lblAlgn val="ctr"/>
        <c:lblOffset val="100"/>
        <c:noMultiLvlLbl val="0"/>
      </c:catAx>
      <c:valAx>
        <c:axId val="520437887"/>
        <c:scaling>
          <c:orientation val="minMax"/>
          <c:max val="32500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445791"/>
        <c:crosses val="autoZero"/>
        <c:crossBetween val="between"/>
        <c:dispUnits>
          <c:builtInUnit val="thousands"/>
        </c:dispUnits>
      </c:valAx>
      <c:valAx>
        <c:axId val="425829887"/>
        <c:scaling>
          <c:orientation val="minMax"/>
          <c:max val="10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822815"/>
        <c:crosses val="max"/>
        <c:crossBetween val="between"/>
      </c:valAx>
      <c:catAx>
        <c:axId val="425822815"/>
        <c:scaling>
          <c:orientation val="minMax"/>
        </c:scaling>
        <c:delete val="1"/>
        <c:axPos val="b"/>
        <c:numFmt formatCode="General" sourceLinked="1"/>
        <c:majorTickMark val="out"/>
        <c:minorTickMark val="none"/>
        <c:tickLblPos val="nextTo"/>
        <c:crossAx val="425829887"/>
        <c:crosses val="autoZero"/>
        <c:auto val="1"/>
        <c:lblAlgn val="ctr"/>
        <c:lblOffset val="100"/>
        <c:noMultiLvlLbl val="0"/>
      </c:catAx>
      <c:spPr>
        <a:noFill/>
        <a:ln>
          <a:noFill/>
        </a:ln>
        <a:effectLst/>
      </c:spPr>
    </c:plotArea>
    <c:legend>
      <c:legendPos val="t"/>
      <c:legendEntry>
        <c:idx val="5"/>
        <c:delete val="1"/>
      </c:legendEntry>
      <c:layout>
        <c:manualLayout>
          <c:xMode val="edge"/>
          <c:yMode val="edge"/>
          <c:x val="8.2949110339799237E-2"/>
          <c:y val="5.8806233460746836E-2"/>
          <c:w val="0.91148079020429384"/>
          <c:h val="0.17715586198593741"/>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'Figure 1.8'!$A$25</c:f>
              <c:strCache>
                <c:ptCount val="1"/>
              </c:strCache>
            </c:strRef>
          </c:tx>
          <c:spPr>
            <a:solidFill>
              <a:schemeClr val="bg1">
                <a:lumMod val="50000"/>
                <a:alpha val="5000"/>
              </a:schemeClr>
            </a:solidFill>
            <a:ln>
              <a:noFill/>
            </a:ln>
            <a:effectLst/>
          </c:spPr>
          <c:invertIfNegative val="0"/>
          <c:cat>
            <c:multiLvlStrRef>
              <c:f>'Figure 1.8'!$B$20:$AK$21</c:f>
              <c:multiLvlStrCache>
                <c:ptCount val="3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1.8'!$B$25:$AK$25</c:f>
              <c:numCache>
                <c:formatCode>General</c:formatCode>
                <c:ptCount val="36"/>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numCache>
            </c:numRef>
          </c:val>
          <c:extLst>
            <c:ext xmlns:c16="http://schemas.microsoft.com/office/drawing/2014/chart" uri="{C3380CC4-5D6E-409C-BE32-E72D297353CC}">
              <c16:uniqueId val="{00000000-B654-4933-9A69-3F3762623DAB}"/>
            </c:ext>
          </c:extLst>
        </c:ser>
        <c:dLbls>
          <c:showLegendKey val="0"/>
          <c:showVal val="0"/>
          <c:showCatName val="0"/>
          <c:showSerName val="0"/>
          <c:showPercent val="0"/>
          <c:showBubbleSize val="0"/>
        </c:dLbls>
        <c:gapWidth val="0"/>
        <c:axId val="769433791"/>
        <c:axId val="769432959"/>
      </c:barChart>
      <c:lineChart>
        <c:grouping val="standard"/>
        <c:varyColors val="0"/>
        <c:ser>
          <c:idx val="0"/>
          <c:order val="0"/>
          <c:tx>
            <c:strRef>
              <c:f>'Figure 1.8'!$A$22</c:f>
              <c:strCache>
                <c:ptCount val="1"/>
                <c:pt idx="0">
                  <c:v>Euro Area 19</c:v>
                </c:pt>
              </c:strCache>
            </c:strRef>
          </c:tx>
          <c:spPr>
            <a:ln w="28575" cap="rnd">
              <a:solidFill>
                <a:schemeClr val="accent1"/>
              </a:solidFill>
              <a:round/>
            </a:ln>
            <a:effectLst/>
          </c:spPr>
          <c:marker>
            <c:symbol val="none"/>
          </c:marker>
          <c:dLbls>
            <c:dLbl>
              <c:idx val="21"/>
              <c:layout>
                <c:manualLayout>
                  <c:x val="-9.7013888888888886E-2"/>
                  <c:y val="0.13358928571428572"/>
                </c:manualLayout>
              </c:layout>
              <c:tx>
                <c:rich>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75000"/>
                            <a:lumOff val="25000"/>
                          </a:sysClr>
                        </a:solidFill>
                        <a:latin typeface="+mn-lt"/>
                        <a:ea typeface="+mn-ea"/>
                        <a:cs typeface="+mn-cs"/>
                      </a:defRPr>
                    </a:pPr>
                    <a:r>
                      <a:rPr lang="en-US" sz="900" b="0" i="0" u="none" strike="noStrike" kern="1200" baseline="0">
                        <a:solidFill>
                          <a:srgbClr val="313031">
                            <a:lumMod val="75000"/>
                            <a:lumOff val="25000"/>
                          </a:srgbClr>
                        </a:solidFill>
                      </a:rPr>
                      <a:t>0.5pp above 2019 average</a:t>
                    </a:r>
                  </a:p>
                </c:rich>
              </c:tx>
              <c:spPr>
                <a:noFill/>
                <a:ln>
                  <a:noFill/>
                </a:ln>
                <a:effectLst/>
              </c:spPr>
              <c:txPr>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75000"/>
                          <a:lumOff val="25000"/>
                        </a:sys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654-4933-9A69-3F3762623D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1.8'!$B$20:$AK$21</c:f>
              <c:multiLvlStrCache>
                <c:ptCount val="3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1.8'!$B$22:$AK$22</c:f>
              <c:numCache>
                <c:formatCode>General</c:formatCode>
                <c:ptCount val="36"/>
                <c:pt idx="0">
                  <c:v>12.07</c:v>
                </c:pt>
                <c:pt idx="1">
                  <c:v>12.23</c:v>
                </c:pt>
                <c:pt idx="2">
                  <c:v>12.27</c:v>
                </c:pt>
                <c:pt idx="3">
                  <c:v>12.67</c:v>
                </c:pt>
                <c:pt idx="4">
                  <c:v>12.01</c:v>
                </c:pt>
                <c:pt idx="5">
                  <c:v>12.33</c:v>
                </c:pt>
                <c:pt idx="6">
                  <c:v>12.54</c:v>
                </c:pt>
                <c:pt idx="7">
                  <c:v>13.11</c:v>
                </c:pt>
                <c:pt idx="8">
                  <c:v>13.13</c:v>
                </c:pt>
                <c:pt idx="9">
                  <c:v>13.19</c:v>
                </c:pt>
                <c:pt idx="10">
                  <c:v>13.1</c:v>
                </c:pt>
                <c:pt idx="11">
                  <c:v>13.2</c:v>
                </c:pt>
                <c:pt idx="12">
                  <c:v>17.07</c:v>
                </c:pt>
                <c:pt idx="13">
                  <c:v>25.25</c:v>
                </c:pt>
                <c:pt idx="14">
                  <c:v>17.260000000000002</c:v>
                </c:pt>
                <c:pt idx="15">
                  <c:v>19.68</c:v>
                </c:pt>
                <c:pt idx="16">
                  <c:v>21.58</c:v>
                </c:pt>
                <c:pt idx="17">
                  <c:v>19.329999999999998</c:v>
                </c:pt>
                <c:pt idx="18">
                  <c:v>15.67</c:v>
                </c:pt>
                <c:pt idx="19">
                  <c:v>15.59</c:v>
                </c:pt>
                <c:pt idx="20">
                  <c:v>15.2</c:v>
                </c:pt>
                <c:pt idx="21">
                  <c:v>13.66</c:v>
                </c:pt>
              </c:numCache>
            </c:numRef>
          </c:val>
          <c:smooth val="0"/>
          <c:extLst>
            <c:ext xmlns:c16="http://schemas.microsoft.com/office/drawing/2014/chart" uri="{C3380CC4-5D6E-409C-BE32-E72D297353CC}">
              <c16:uniqueId val="{00000002-B654-4933-9A69-3F3762623DAB}"/>
            </c:ext>
          </c:extLst>
        </c:ser>
        <c:ser>
          <c:idx val="1"/>
          <c:order val="1"/>
          <c:tx>
            <c:strRef>
              <c:f>'Figure 1.8'!$A$23</c:f>
              <c:strCache>
                <c:ptCount val="1"/>
                <c:pt idx="0">
                  <c:v>Ireland</c:v>
                </c:pt>
              </c:strCache>
            </c:strRef>
          </c:tx>
          <c:spPr>
            <a:ln w="28575" cap="rnd">
              <a:solidFill>
                <a:schemeClr val="accent2"/>
              </a:solidFill>
              <a:round/>
            </a:ln>
            <a:effectLst/>
          </c:spPr>
          <c:marker>
            <c:symbol val="none"/>
          </c:marker>
          <c:cat>
            <c:multiLvlStrRef>
              <c:f>'Figure 1.8'!$B$20:$AK$21</c:f>
              <c:multiLvlStrCache>
                <c:ptCount val="3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1.8'!$B$23:$AK$23</c:f>
              <c:numCache>
                <c:formatCode>General</c:formatCode>
                <c:ptCount val="36"/>
                <c:pt idx="0">
                  <c:v>10.042958318820387</c:v>
                </c:pt>
                <c:pt idx="1">
                  <c:v>10.314638528883282</c:v>
                </c:pt>
                <c:pt idx="2">
                  <c:v>11.46921205315366</c:v>
                </c:pt>
                <c:pt idx="3">
                  <c:v>9.758267833308615</c:v>
                </c:pt>
                <c:pt idx="4">
                  <c:v>8.5662188814051277</c:v>
                </c:pt>
                <c:pt idx="5">
                  <c:v>9.6224829148850635</c:v>
                </c:pt>
                <c:pt idx="6">
                  <c:v>10.335474660956461</c:v>
                </c:pt>
                <c:pt idx="7">
                  <c:v>10.028875272906543</c:v>
                </c:pt>
                <c:pt idx="8">
                  <c:v>10.526681248481061</c:v>
                </c:pt>
                <c:pt idx="9">
                  <c:v>10.709246704979526</c:v>
                </c:pt>
                <c:pt idx="10">
                  <c:v>10.508067284586337</c:v>
                </c:pt>
                <c:pt idx="11">
                  <c:v>11.050408901997587</c:v>
                </c:pt>
                <c:pt idx="12">
                  <c:v>22.230274766826316</c:v>
                </c:pt>
                <c:pt idx="13">
                  <c:v>34.478764478764475</c:v>
                </c:pt>
                <c:pt idx="14">
                  <c:v>21.075997237659905</c:v>
                </c:pt>
                <c:pt idx="15">
                  <c:v>24.330650591592651</c:v>
                </c:pt>
                <c:pt idx="16">
                  <c:v>32.970556497610602</c:v>
                </c:pt>
                <c:pt idx="17">
                  <c:v>24.664113319958659</c:v>
                </c:pt>
                <c:pt idx="18">
                  <c:v>21.768767705382437</c:v>
                </c:pt>
                <c:pt idx="19">
                  <c:v>18.50773483912711</c:v>
                </c:pt>
                <c:pt idx="20">
                  <c:v>20.893460690668626</c:v>
                </c:pt>
                <c:pt idx="21">
                  <c:v>21.555846521689627</c:v>
                </c:pt>
              </c:numCache>
            </c:numRef>
          </c:val>
          <c:smooth val="0"/>
          <c:extLst>
            <c:ext xmlns:c16="http://schemas.microsoft.com/office/drawing/2014/chart" uri="{C3380CC4-5D6E-409C-BE32-E72D297353CC}">
              <c16:uniqueId val="{00000003-B654-4933-9A69-3F3762623DAB}"/>
            </c:ext>
          </c:extLst>
        </c:ser>
        <c:ser>
          <c:idx val="2"/>
          <c:order val="2"/>
          <c:tx>
            <c:strRef>
              <c:f>'Figure 1.8'!$A$24</c:f>
              <c:strCache>
                <c:ptCount val="1"/>
              </c:strCache>
            </c:strRef>
          </c:tx>
          <c:spPr>
            <a:ln w="28575" cap="rnd">
              <a:solidFill>
                <a:schemeClr val="accent2"/>
              </a:solidFill>
              <a:prstDash val="sysDash"/>
              <a:round/>
            </a:ln>
            <a:effectLst/>
          </c:spPr>
          <c:marker>
            <c:symbol val="none"/>
          </c:marker>
          <c:dLbls>
            <c:dLbl>
              <c:idx val="21"/>
              <c:layout>
                <c:manualLayout>
                  <c:x val="-9.4074074074074074E-2"/>
                  <c:y val="-0.13855357142857141"/>
                </c:manualLayout>
              </c:layout>
              <c:tx>
                <c:rich>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75000"/>
                            <a:lumOff val="25000"/>
                          </a:sysClr>
                        </a:solidFill>
                        <a:latin typeface="+mn-lt"/>
                        <a:ea typeface="+mn-ea"/>
                        <a:cs typeface="+mn-cs"/>
                      </a:defRPr>
                    </a:pPr>
                    <a:r>
                      <a:rPr lang="en-US" sz="900" b="0" i="0" u="none" strike="noStrike" kern="1200" baseline="0">
                        <a:solidFill>
                          <a:srgbClr val="313031">
                            <a:lumMod val="75000"/>
                            <a:lumOff val="25000"/>
                          </a:srgbClr>
                        </a:solidFill>
                      </a:rPr>
                      <a:t>10.9pp above 2019 average</a:t>
                    </a:r>
                  </a:p>
                </c:rich>
              </c:tx>
              <c:spPr>
                <a:noFill/>
                <a:ln>
                  <a:noFill/>
                </a:ln>
                <a:effectLst/>
              </c:spPr>
              <c:txPr>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75000"/>
                          <a:lumOff val="25000"/>
                        </a:sys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654-4933-9A69-3F3762623D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1.8'!$B$20:$AK$21</c:f>
              <c:multiLvlStrCache>
                <c:ptCount val="3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'Figure 1.8'!$B$24:$AK$24</c:f>
              <c:numCache>
                <c:formatCode>General</c:formatCode>
                <c:ptCount val="36"/>
                <c:pt idx="21">
                  <c:v>21.555846521689627</c:v>
                </c:pt>
                <c:pt idx="22">
                  <c:v>17.888235613630659</c:v>
                </c:pt>
                <c:pt idx="23">
                  <c:v>14.292812208532927</c:v>
                </c:pt>
                <c:pt idx="24">
                  <c:v>15.022451507791212</c:v>
                </c:pt>
                <c:pt idx="25">
                  <c:v>15.736208552031501</c:v>
                </c:pt>
                <c:pt idx="26">
                  <c:v>16.434596328072523</c:v>
                </c:pt>
                <c:pt idx="27">
                  <c:v>17.118105965853282</c:v>
                </c:pt>
                <c:pt idx="28">
                  <c:v>15.506639711815765</c:v>
                </c:pt>
                <c:pt idx="29">
                  <c:v>13.92854596796759</c:v>
                </c:pt>
                <c:pt idx="30">
                  <c:v>12.382798671550429</c:v>
                </c:pt>
                <c:pt idx="31">
                  <c:v>10.868413395850279</c:v>
                </c:pt>
                <c:pt idx="32">
                  <c:v>11.239188843510746</c:v>
                </c:pt>
                <c:pt idx="33">
                  <c:v>11.599679158157114</c:v>
                </c:pt>
                <c:pt idx="34">
                  <c:v>11.950306442310934</c:v>
                </c:pt>
                <c:pt idx="35">
                  <c:v>12.291470012717429</c:v>
                </c:pt>
              </c:numCache>
            </c:numRef>
          </c:val>
          <c:smooth val="0"/>
          <c:extLst>
            <c:ext xmlns:c16="http://schemas.microsoft.com/office/drawing/2014/chart" uri="{C3380CC4-5D6E-409C-BE32-E72D297353CC}">
              <c16:uniqueId val="{00000005-B654-4933-9A69-3F3762623DAB}"/>
            </c:ext>
          </c:extLst>
        </c:ser>
        <c:dLbls>
          <c:showLegendKey val="0"/>
          <c:showVal val="0"/>
          <c:showCatName val="0"/>
          <c:showSerName val="0"/>
          <c:showPercent val="0"/>
          <c:showBubbleSize val="0"/>
        </c:dLbls>
        <c:marker val="1"/>
        <c:smooth val="0"/>
        <c:axId val="774246703"/>
        <c:axId val="774240463"/>
      </c:lineChart>
      <c:catAx>
        <c:axId val="774246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4240463"/>
        <c:crosses val="autoZero"/>
        <c:auto val="1"/>
        <c:lblAlgn val="ctr"/>
        <c:lblOffset val="100"/>
        <c:noMultiLvlLbl val="0"/>
      </c:catAx>
      <c:valAx>
        <c:axId val="77424046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4246703"/>
        <c:crosses val="autoZero"/>
        <c:crossBetween val="between"/>
      </c:valAx>
      <c:valAx>
        <c:axId val="769432959"/>
        <c:scaling>
          <c:orientation val="minMax"/>
          <c:max val="10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433791"/>
        <c:crosses val="max"/>
        <c:crossBetween val="between"/>
      </c:valAx>
      <c:catAx>
        <c:axId val="769433791"/>
        <c:scaling>
          <c:orientation val="minMax"/>
        </c:scaling>
        <c:delete val="1"/>
        <c:axPos val="b"/>
        <c:numFmt formatCode="General" sourceLinked="1"/>
        <c:majorTickMark val="out"/>
        <c:minorTickMark val="none"/>
        <c:tickLblPos val="nextTo"/>
        <c:crossAx val="769432959"/>
        <c:crosses val="autoZero"/>
        <c:auto val="1"/>
        <c:lblAlgn val="ctr"/>
        <c:lblOffset val="100"/>
        <c:noMultiLvlLbl val="0"/>
      </c:catAx>
      <c:spPr>
        <a:noFill/>
        <a:ln>
          <a:noFill/>
        </a:ln>
        <a:effectLst/>
      </c:spPr>
    </c:plotArea>
    <c:legend>
      <c:legendPos val="t"/>
      <c:legendEntry>
        <c:idx val="0"/>
        <c:delete val="1"/>
      </c:legendEntry>
      <c:legendEntry>
        <c:idx val="3"/>
        <c:delete val="1"/>
      </c:legendEntry>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'Figure 1.9'!$A$22</c:f>
              <c:strCache>
                <c:ptCount val="1"/>
              </c:strCache>
            </c:strRef>
          </c:tx>
          <c:spPr>
            <a:solidFill>
              <a:schemeClr val="bg1">
                <a:lumMod val="50000"/>
                <a:alpha val="5000"/>
              </a:schemeClr>
            </a:solidFill>
            <a:ln>
              <a:noFill/>
            </a:ln>
            <a:effectLst/>
          </c:spPr>
          <c:invertIfNegative val="0"/>
          <c:cat>
            <c:numRef>
              <c:f>'Figure 1.9'!$B$20:$AA$20</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1.9'!$B$22:$AA$22</c:f>
              <c:numCache>
                <c:formatCode>General</c:formatCode>
                <c:ptCount val="26"/>
                <c:pt idx="22">
                  <c:v>1000</c:v>
                </c:pt>
                <c:pt idx="23">
                  <c:v>1000</c:v>
                </c:pt>
                <c:pt idx="24">
                  <c:v>1000</c:v>
                </c:pt>
                <c:pt idx="25">
                  <c:v>1000</c:v>
                </c:pt>
              </c:numCache>
            </c:numRef>
          </c:val>
          <c:extLst>
            <c:ext xmlns:c16="http://schemas.microsoft.com/office/drawing/2014/chart" uri="{C3380CC4-5D6E-409C-BE32-E72D297353CC}">
              <c16:uniqueId val="{00000000-C8D1-491E-AF8C-38FD8429EF07}"/>
            </c:ext>
          </c:extLst>
        </c:ser>
        <c:dLbls>
          <c:showLegendKey val="0"/>
          <c:showVal val="0"/>
          <c:showCatName val="0"/>
          <c:showSerName val="0"/>
          <c:showPercent val="0"/>
          <c:showBubbleSize val="0"/>
        </c:dLbls>
        <c:gapWidth val="0"/>
        <c:overlap val="100"/>
        <c:axId val="1441361759"/>
        <c:axId val="1441375903"/>
      </c:barChart>
      <c:lineChart>
        <c:grouping val="standard"/>
        <c:varyColors val="0"/>
        <c:ser>
          <c:idx val="0"/>
          <c:order val="0"/>
          <c:tx>
            <c:strRef>
              <c:f>'Figure 1.9'!$A$21</c:f>
              <c:strCache>
                <c:ptCount val="1"/>
                <c:pt idx="0">
                  <c:v>Output gap</c:v>
                </c:pt>
              </c:strCache>
            </c:strRef>
          </c:tx>
          <c:spPr>
            <a:ln w="28575" cap="rnd">
              <a:solidFill>
                <a:schemeClr val="accent1"/>
              </a:solidFill>
              <a:round/>
            </a:ln>
            <a:effectLst/>
          </c:spPr>
          <c:marker>
            <c:symbol val="none"/>
          </c:marker>
          <c:cat>
            <c:numRef>
              <c:f>'Figure 1.9'!$B$20:$AA$20</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1.9'!$B$21:$AA$21</c:f>
              <c:numCache>
                <c:formatCode>General</c:formatCode>
                <c:ptCount val="26"/>
                <c:pt idx="0">
                  <c:v>4.271363</c:v>
                </c:pt>
                <c:pt idx="1">
                  <c:v>3.6565660000000002</c:v>
                </c:pt>
                <c:pt idx="2">
                  <c:v>2.9784079999999999</c:v>
                </c:pt>
                <c:pt idx="3">
                  <c:v>2.968143</c:v>
                </c:pt>
                <c:pt idx="4">
                  <c:v>4.2013670000000003</c:v>
                </c:pt>
                <c:pt idx="5">
                  <c:v>5.4584979999999996</c:v>
                </c:pt>
                <c:pt idx="6">
                  <c:v>6.1535460000000004</c:v>
                </c:pt>
                <c:pt idx="7">
                  <c:v>10.162839999999999</c:v>
                </c:pt>
                <c:pt idx="8">
                  <c:v>6.818111</c:v>
                </c:pt>
                <c:pt idx="9">
                  <c:v>-1.270084</c:v>
                </c:pt>
                <c:pt idx="10">
                  <c:v>-3.610973</c:v>
                </c:pt>
                <c:pt idx="11">
                  <c:v>-4.3407819999999999</c:v>
                </c:pt>
                <c:pt idx="12">
                  <c:v>-7.1745020000000004</c:v>
                </c:pt>
                <c:pt idx="13">
                  <c:v>-7.2812349999999997</c:v>
                </c:pt>
                <c:pt idx="14">
                  <c:v>-5.1076040000000003</c:v>
                </c:pt>
                <c:pt idx="15">
                  <c:v>-2.8302489999999998</c:v>
                </c:pt>
                <c:pt idx="16">
                  <c:v>-2.845669</c:v>
                </c:pt>
                <c:pt idx="17">
                  <c:v>-1.131351</c:v>
                </c:pt>
                <c:pt idx="18">
                  <c:v>1.8576079999999999</c:v>
                </c:pt>
                <c:pt idx="19">
                  <c:v>3.3143470000000002</c:v>
                </c:pt>
                <c:pt idx="20">
                  <c:v>-2.7347959999999998</c:v>
                </c:pt>
                <c:pt idx="21">
                  <c:v>-1.6190850000000001</c:v>
                </c:pt>
                <c:pt idx="22">
                  <c:v>0.26940900000000001</c:v>
                </c:pt>
                <c:pt idx="23">
                  <c:v>-0.38089499999999998</c:v>
                </c:pt>
                <c:pt idx="24">
                  <c:v>-0.12299599999999999</c:v>
                </c:pt>
                <c:pt idx="25">
                  <c:v>5.2301E-2</c:v>
                </c:pt>
              </c:numCache>
            </c:numRef>
          </c:val>
          <c:smooth val="0"/>
          <c:extLst>
            <c:ext xmlns:c16="http://schemas.microsoft.com/office/drawing/2014/chart" uri="{C3380CC4-5D6E-409C-BE32-E72D297353CC}">
              <c16:uniqueId val="{00000001-C8D1-491E-AF8C-38FD8429EF07}"/>
            </c:ext>
          </c:extLst>
        </c:ser>
        <c:dLbls>
          <c:showLegendKey val="0"/>
          <c:showVal val="0"/>
          <c:showCatName val="0"/>
          <c:showSerName val="0"/>
          <c:showPercent val="0"/>
          <c:showBubbleSize val="0"/>
        </c:dLbls>
        <c:marker val="1"/>
        <c:smooth val="0"/>
        <c:axId val="1378030831"/>
        <c:axId val="1378022095"/>
      </c:lineChart>
      <c:catAx>
        <c:axId val="13780308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8022095"/>
        <c:crosses val="autoZero"/>
        <c:auto val="1"/>
        <c:lblAlgn val="ctr"/>
        <c:lblOffset val="100"/>
        <c:noMultiLvlLbl val="0"/>
      </c:catAx>
      <c:valAx>
        <c:axId val="137802209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8030831"/>
        <c:crosses val="autoZero"/>
        <c:crossBetween val="between"/>
      </c:valAx>
      <c:valAx>
        <c:axId val="1441375903"/>
        <c:scaling>
          <c:orientation val="minMax"/>
          <c:max val="10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1361759"/>
        <c:crosses val="max"/>
        <c:crossBetween val="between"/>
      </c:valAx>
      <c:catAx>
        <c:axId val="1441361759"/>
        <c:scaling>
          <c:orientation val="minMax"/>
        </c:scaling>
        <c:delete val="1"/>
        <c:axPos val="b"/>
        <c:numFmt formatCode="General" sourceLinked="1"/>
        <c:majorTickMark val="out"/>
        <c:minorTickMark val="none"/>
        <c:tickLblPos val="nextTo"/>
        <c:crossAx val="144137590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3"/>
          <c:tx>
            <c:strRef>
              <c:f>'Figure 1.9'!$A$31</c:f>
              <c:strCache>
                <c:ptCount val="1"/>
              </c:strCache>
            </c:strRef>
          </c:tx>
          <c:spPr>
            <a:solidFill>
              <a:schemeClr val="bg1">
                <a:lumMod val="50000"/>
                <a:alpha val="5000"/>
              </a:schemeClr>
            </a:solidFill>
            <a:ln>
              <a:noFill/>
            </a:ln>
            <a:effectLst/>
          </c:spPr>
          <c:invertIfNegative val="0"/>
          <c:cat>
            <c:numRef>
              <c:f>'Figure 1.9'!$B$20:$AA$20</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1.9'!$B$31:$AA$31</c:f>
              <c:numCache>
                <c:formatCode>General</c:formatCode>
                <c:ptCount val="26"/>
                <c:pt idx="22">
                  <c:v>1000</c:v>
                </c:pt>
                <c:pt idx="23">
                  <c:v>1000</c:v>
                </c:pt>
                <c:pt idx="24">
                  <c:v>1000</c:v>
                </c:pt>
                <c:pt idx="25">
                  <c:v>1000</c:v>
                </c:pt>
              </c:numCache>
            </c:numRef>
          </c:val>
          <c:extLst>
            <c:ext xmlns:c16="http://schemas.microsoft.com/office/drawing/2014/chart" uri="{C3380CC4-5D6E-409C-BE32-E72D297353CC}">
              <c16:uniqueId val="{00000000-5D7C-4851-900D-B14C2E525525}"/>
            </c:ext>
          </c:extLst>
        </c:ser>
        <c:dLbls>
          <c:showLegendKey val="0"/>
          <c:showVal val="0"/>
          <c:showCatName val="0"/>
          <c:showSerName val="0"/>
          <c:showPercent val="0"/>
          <c:showBubbleSize val="0"/>
        </c:dLbls>
        <c:gapWidth val="0"/>
        <c:overlap val="100"/>
        <c:axId val="1441361759"/>
        <c:axId val="1441375903"/>
      </c:barChart>
      <c:lineChart>
        <c:grouping val="standard"/>
        <c:varyColors val="0"/>
        <c:ser>
          <c:idx val="0"/>
          <c:order val="0"/>
          <c:tx>
            <c:strRef>
              <c:f>'Figure 1.9'!$A$28</c:f>
              <c:strCache>
                <c:ptCount val="1"/>
                <c:pt idx="0">
                  <c:v>Domestic GVA</c:v>
                </c:pt>
              </c:strCache>
            </c:strRef>
          </c:tx>
          <c:spPr>
            <a:ln w="28575" cap="rnd">
              <a:solidFill>
                <a:schemeClr val="accent1"/>
              </a:solidFill>
              <a:round/>
            </a:ln>
            <a:effectLst/>
          </c:spPr>
          <c:marker>
            <c:symbol val="none"/>
          </c:marker>
          <c:cat>
            <c:numRef>
              <c:f>'Figure 1.9'!$B$20:$AA$20</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1.9'!$B$28:$AA$28</c:f>
              <c:numCache>
                <c:formatCode>General</c:formatCode>
                <c:ptCount val="26"/>
                <c:pt idx="0">
                  <c:v>61.108333060059707</c:v>
                </c:pt>
                <c:pt idx="1">
                  <c:v>63.004756461323197</c:v>
                </c:pt>
                <c:pt idx="2">
                  <c:v>64.668454799266499</c:v>
                </c:pt>
                <c:pt idx="3">
                  <c:v>66.933852089181386</c:v>
                </c:pt>
                <c:pt idx="4">
                  <c:v>70.877357989371532</c:v>
                </c:pt>
                <c:pt idx="5">
                  <c:v>74.479697325733554</c:v>
                </c:pt>
                <c:pt idx="6">
                  <c:v>77.748779847381016</c:v>
                </c:pt>
                <c:pt idx="7">
                  <c:v>83.223367473892409</c:v>
                </c:pt>
                <c:pt idx="8">
                  <c:v>81.609835362156261</c:v>
                </c:pt>
                <c:pt idx="9">
                  <c:v>74.44355025290848</c:v>
                </c:pt>
                <c:pt idx="10">
                  <c:v>74.749480738787412</c:v>
                </c:pt>
                <c:pt idx="11">
                  <c:v>76.193571281491558</c:v>
                </c:pt>
                <c:pt idx="12">
                  <c:v>73.953359110999983</c:v>
                </c:pt>
                <c:pt idx="13">
                  <c:v>75.605221812053585</c:v>
                </c:pt>
                <c:pt idx="14">
                  <c:v>80.155198991689076</c:v>
                </c:pt>
                <c:pt idx="15">
                  <c:v>84.844203123016115</c:v>
                </c:pt>
                <c:pt idx="16">
                  <c:v>86.592053286073678</c:v>
                </c:pt>
                <c:pt idx="17">
                  <c:v>90.485228314137188</c:v>
                </c:pt>
                <c:pt idx="18">
                  <c:v>95.939887793425214</c:v>
                </c:pt>
                <c:pt idx="19">
                  <c:v>100</c:v>
                </c:pt>
                <c:pt idx="20">
                  <c:v>93.225850744550669</c:v>
                </c:pt>
                <c:pt idx="21">
                  <c:v>97.658267549914825</c:v>
                </c:pt>
                <c:pt idx="22">
                  <c:v>101.87209861786354</c:v>
                </c:pt>
                <c:pt idx="23">
                  <c:v>102.50431574231972</c:v>
                </c:pt>
                <c:pt idx="24">
                  <c:v>104.99820320800882</c:v>
                </c:pt>
                <c:pt idx="25">
                  <c:v>107.88278650412575</c:v>
                </c:pt>
              </c:numCache>
            </c:numRef>
          </c:val>
          <c:smooth val="0"/>
          <c:extLst>
            <c:ext xmlns:c16="http://schemas.microsoft.com/office/drawing/2014/chart" uri="{C3380CC4-5D6E-409C-BE32-E72D297353CC}">
              <c16:uniqueId val="{00000001-5D7C-4851-900D-B14C2E525525}"/>
            </c:ext>
          </c:extLst>
        </c:ser>
        <c:ser>
          <c:idx val="2"/>
          <c:order val="1"/>
          <c:tx>
            <c:strRef>
              <c:f>'Figure 1.9'!$A$29</c:f>
              <c:strCache>
                <c:ptCount val="1"/>
                <c:pt idx="0">
                  <c:v>GNI*</c:v>
                </c:pt>
              </c:strCache>
            </c:strRef>
          </c:tx>
          <c:spPr>
            <a:ln w="28575" cap="rnd">
              <a:solidFill>
                <a:schemeClr val="accent3"/>
              </a:solidFill>
              <a:round/>
            </a:ln>
            <a:effectLst/>
          </c:spPr>
          <c:marker>
            <c:symbol val="none"/>
          </c:marker>
          <c:cat>
            <c:numRef>
              <c:f>'Figure 1.9'!$B$20:$AA$20</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1.9'!$B$29:$AA$29</c:f>
              <c:numCache>
                <c:formatCode>General</c:formatCode>
                <c:ptCount val="26"/>
                <c:pt idx="0">
                  <c:v>70.384733822784483</c:v>
                </c:pt>
                <c:pt idx="1">
                  <c:v>71.360529545053012</c:v>
                </c:pt>
                <c:pt idx="2">
                  <c:v>72.884843807918656</c:v>
                </c:pt>
                <c:pt idx="3">
                  <c:v>75.89567303951749</c:v>
                </c:pt>
                <c:pt idx="4">
                  <c:v>80.904073795843246</c:v>
                </c:pt>
                <c:pt idx="5">
                  <c:v>84.963521629468062</c:v>
                </c:pt>
                <c:pt idx="6">
                  <c:v>88.958472587820907</c:v>
                </c:pt>
                <c:pt idx="7">
                  <c:v>92.001228735366666</c:v>
                </c:pt>
                <c:pt idx="8">
                  <c:v>88.053242783958339</c:v>
                </c:pt>
                <c:pt idx="9">
                  <c:v>79.513768801297672</c:v>
                </c:pt>
                <c:pt idx="10">
                  <c:v>79.693790606370342</c:v>
                </c:pt>
                <c:pt idx="11">
                  <c:v>76.731311486620726</c:v>
                </c:pt>
                <c:pt idx="12">
                  <c:v>75.177583453829442</c:v>
                </c:pt>
                <c:pt idx="13">
                  <c:v>79.624232338414103</c:v>
                </c:pt>
                <c:pt idx="14">
                  <c:v>86.561806313087402</c:v>
                </c:pt>
                <c:pt idx="15">
                  <c:v>84.963588095440343</c:v>
                </c:pt>
                <c:pt idx="16">
                  <c:v>89.008194471303838</c:v>
                </c:pt>
                <c:pt idx="17">
                  <c:v>93.147702254491122</c:v>
                </c:pt>
                <c:pt idx="18">
                  <c:v>97.289976170591387</c:v>
                </c:pt>
                <c:pt idx="19">
                  <c:v>100</c:v>
                </c:pt>
                <c:pt idx="20">
                  <c:v>95.372844461246075</c:v>
                </c:pt>
                <c:pt idx="21">
                  <c:v>110.02104538445872</c:v>
                </c:pt>
                <c:pt idx="22">
                  <c:v>115.6321186990661</c:v>
                </c:pt>
                <c:pt idx="23">
                  <c:v>116.09464717386236</c:v>
                </c:pt>
                <c:pt idx="24">
                  <c:v>119.22920264755662</c:v>
                </c:pt>
                <c:pt idx="25">
                  <c:v>122.92530792963088</c:v>
                </c:pt>
              </c:numCache>
            </c:numRef>
          </c:val>
          <c:smooth val="0"/>
          <c:extLst>
            <c:ext xmlns:c16="http://schemas.microsoft.com/office/drawing/2014/chart" uri="{C3380CC4-5D6E-409C-BE32-E72D297353CC}">
              <c16:uniqueId val="{00000002-5D7C-4851-900D-B14C2E525525}"/>
            </c:ext>
          </c:extLst>
        </c:ser>
        <c:ser>
          <c:idx val="3"/>
          <c:order val="2"/>
          <c:tx>
            <c:strRef>
              <c:f>'Figure 1.9'!$A$30</c:f>
              <c:strCache>
                <c:ptCount val="1"/>
                <c:pt idx="0">
                  <c:v>MDD</c:v>
                </c:pt>
              </c:strCache>
            </c:strRef>
          </c:tx>
          <c:spPr>
            <a:ln w="28575" cap="rnd">
              <a:solidFill>
                <a:schemeClr val="accent4"/>
              </a:solidFill>
              <a:round/>
            </a:ln>
            <a:effectLst/>
          </c:spPr>
          <c:marker>
            <c:symbol val="none"/>
          </c:marker>
          <c:cat>
            <c:numRef>
              <c:f>'Figure 1.9'!$B$20:$AA$20</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'Figure 1.9'!$B$30:$AA$30</c:f>
              <c:numCache>
                <c:formatCode>General</c:formatCode>
                <c:ptCount val="26"/>
                <c:pt idx="0">
                  <c:v>67.264409731894276</c:v>
                </c:pt>
                <c:pt idx="1">
                  <c:v>70.562674025358945</c:v>
                </c:pt>
                <c:pt idx="2">
                  <c:v>73.220717777717539</c:v>
                </c:pt>
                <c:pt idx="3">
                  <c:v>76.296356440821128</c:v>
                </c:pt>
                <c:pt idx="4">
                  <c:v>79.922259567248474</c:v>
                </c:pt>
                <c:pt idx="5">
                  <c:v>86.913017623418995</c:v>
                </c:pt>
                <c:pt idx="6">
                  <c:v>91.755520360307457</c:v>
                </c:pt>
                <c:pt idx="7">
                  <c:v>96.063206293343129</c:v>
                </c:pt>
                <c:pt idx="8">
                  <c:v>93.454838904785021</c:v>
                </c:pt>
                <c:pt idx="9">
                  <c:v>83.239667222509212</c:v>
                </c:pt>
                <c:pt idx="10">
                  <c:v>78.895290261462833</c:v>
                </c:pt>
                <c:pt idx="11">
                  <c:v>75.892335372203874</c:v>
                </c:pt>
                <c:pt idx="12">
                  <c:v>76.220770704716557</c:v>
                </c:pt>
                <c:pt idx="13">
                  <c:v>78.067264907037753</c:v>
                </c:pt>
                <c:pt idx="14">
                  <c:v>81.413670788460081</c:v>
                </c:pt>
                <c:pt idx="15">
                  <c:v>85.130818571297496</c:v>
                </c:pt>
                <c:pt idx="16">
                  <c:v>89.613203887438601</c:v>
                </c:pt>
                <c:pt idx="17">
                  <c:v>92.907946630880787</c:v>
                </c:pt>
                <c:pt idx="18">
                  <c:v>97.622969711284725</c:v>
                </c:pt>
                <c:pt idx="19">
                  <c:v>100</c:v>
                </c:pt>
                <c:pt idx="20">
                  <c:v>93.933774927848333</c:v>
                </c:pt>
                <c:pt idx="21">
                  <c:v>99.388810899197168</c:v>
                </c:pt>
                <c:pt idx="22">
                  <c:v>106.96516357165021</c:v>
                </c:pt>
                <c:pt idx="23">
                  <c:v>108.22115120448386</c:v>
                </c:pt>
                <c:pt idx="24">
                  <c:v>111.69352570099619</c:v>
                </c:pt>
                <c:pt idx="25">
                  <c:v>115.72931244853655</c:v>
                </c:pt>
              </c:numCache>
            </c:numRef>
          </c:val>
          <c:smooth val="0"/>
          <c:extLst>
            <c:ext xmlns:c16="http://schemas.microsoft.com/office/drawing/2014/chart" uri="{C3380CC4-5D6E-409C-BE32-E72D297353CC}">
              <c16:uniqueId val="{00000003-5D7C-4851-900D-B14C2E525525}"/>
            </c:ext>
          </c:extLst>
        </c:ser>
        <c:dLbls>
          <c:showLegendKey val="0"/>
          <c:showVal val="0"/>
          <c:showCatName val="0"/>
          <c:showSerName val="0"/>
          <c:showPercent val="0"/>
          <c:showBubbleSize val="0"/>
        </c:dLbls>
        <c:marker val="1"/>
        <c:smooth val="0"/>
        <c:axId val="1378030831"/>
        <c:axId val="1378022095"/>
      </c:lineChart>
      <c:catAx>
        <c:axId val="1378030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8022095"/>
        <c:crosses val="autoZero"/>
        <c:auto val="1"/>
        <c:lblAlgn val="ctr"/>
        <c:lblOffset val="100"/>
        <c:noMultiLvlLbl val="0"/>
      </c:catAx>
      <c:valAx>
        <c:axId val="1378022095"/>
        <c:scaling>
          <c:orientation val="minMax"/>
          <c:min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8030831"/>
        <c:crosses val="autoZero"/>
        <c:crossBetween val="between"/>
      </c:valAx>
      <c:valAx>
        <c:axId val="1441375903"/>
        <c:scaling>
          <c:orientation val="minMax"/>
          <c:max val="10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1361759"/>
        <c:crosses val="max"/>
        <c:crossBetween val="between"/>
      </c:valAx>
      <c:catAx>
        <c:axId val="1441361759"/>
        <c:scaling>
          <c:orientation val="minMax"/>
        </c:scaling>
        <c:delete val="1"/>
        <c:axPos val="b"/>
        <c:numFmt formatCode="General" sourceLinked="1"/>
        <c:majorTickMark val="out"/>
        <c:minorTickMark val="none"/>
        <c:tickLblPos val="nextTo"/>
        <c:crossAx val="1441375903"/>
        <c:crosses val="autoZero"/>
        <c:auto val="1"/>
        <c:lblAlgn val="ctr"/>
        <c:lblOffset val="100"/>
        <c:noMultiLvlLbl val="0"/>
      </c:catAx>
      <c:spPr>
        <a:noFill/>
        <a:ln>
          <a:noFill/>
        </a:ln>
        <a:effectLst/>
      </c:spPr>
    </c:plotArea>
    <c:legend>
      <c:legendPos val="t"/>
      <c:legendEntry>
        <c:idx val="0"/>
        <c:delete val="1"/>
      </c:legendEntry>
      <c:layout>
        <c:manualLayout>
          <c:xMode val="edge"/>
          <c:yMode val="edge"/>
          <c:x val="0.18412442447789204"/>
          <c:y val="3.0241935483870969E-2"/>
          <c:w val="0.62143389543420813"/>
          <c:h val="0.1757818453136905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1.10'!$A$21</c:f>
              <c:strCache>
                <c:ptCount val="1"/>
                <c:pt idx="0">
                  <c:v>Ireland</c:v>
                </c:pt>
              </c:strCache>
            </c:strRef>
          </c:tx>
          <c:spPr>
            <a:ln w="28575" cap="rnd">
              <a:solidFill>
                <a:schemeClr val="accent1"/>
              </a:solidFill>
              <a:prstDash val="sysDash"/>
              <a:round/>
            </a:ln>
            <a:effectLst/>
          </c:spPr>
          <c:marker>
            <c:symbol val="none"/>
          </c:marker>
          <c:cat>
            <c:numRef>
              <c:f>'Figure 1.10'!$B$20:$K$20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1.10'!$B$21:$K$21</c:f>
              <c:numCache>
                <c:formatCode>0.0</c:formatCode>
                <c:ptCount val="10"/>
                <c:pt idx="0">
                  <c:v>2.823179791976226</c:v>
                </c:pt>
                <c:pt idx="1">
                  <c:v>2.6960926193921853</c:v>
                </c:pt>
                <c:pt idx="2">
                  <c:v>2.73109243697479</c:v>
                </c:pt>
                <c:pt idx="3">
                  <c:v>2.8301886792452828</c:v>
                </c:pt>
                <c:pt idx="4">
                  <c:v>3.0417754569190603</c:v>
                </c:pt>
                <c:pt idx="5">
                  <c:v>3.3290978398983482</c:v>
                </c:pt>
                <c:pt idx="6">
                  <c:v>3.4739454094292803</c:v>
                </c:pt>
                <c:pt idx="7">
                  <c:v>3.5582822085889569</c:v>
                </c:pt>
                <c:pt idx="8">
                  <c:v>3.4876905041031652</c:v>
                </c:pt>
                <c:pt idx="9">
                  <c:v>3.6031927023945269</c:v>
                </c:pt>
              </c:numCache>
            </c:numRef>
          </c:val>
          <c:smooth val="0"/>
          <c:extLst>
            <c:ext xmlns:c16="http://schemas.microsoft.com/office/drawing/2014/chart" uri="{C3380CC4-5D6E-409C-BE32-E72D297353CC}">
              <c16:uniqueId val="{00000000-6F6B-4783-948F-ADFA14CFD738}"/>
            </c:ext>
          </c:extLst>
        </c:ser>
        <c:ser>
          <c:idx val="1"/>
          <c:order val="1"/>
          <c:tx>
            <c:strRef>
              <c:f>'Figure 1.10'!$A$22</c:f>
              <c:strCache>
                <c:ptCount val="1"/>
                <c:pt idx="0">
                  <c:v>Border</c:v>
                </c:pt>
              </c:strCache>
            </c:strRef>
          </c:tx>
          <c:spPr>
            <a:ln w="28575" cap="rnd">
              <a:solidFill>
                <a:schemeClr val="accent2"/>
              </a:solidFill>
              <a:round/>
            </a:ln>
            <a:effectLst/>
          </c:spPr>
          <c:marker>
            <c:symbol val="none"/>
          </c:marker>
          <c:cat>
            <c:numRef>
              <c:f>'Figure 1.10'!$B$20:$K$20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1.10'!$B$22:$K$22</c:f>
              <c:numCache>
                <c:formatCode>0.0</c:formatCode>
                <c:ptCount val="10"/>
                <c:pt idx="0">
                  <c:v>2.1804511278195489</c:v>
                </c:pt>
                <c:pt idx="1">
                  <c:v>2.0833333333333335</c:v>
                </c:pt>
                <c:pt idx="2">
                  <c:v>1.9528301886792452</c:v>
                </c:pt>
                <c:pt idx="3">
                  <c:v>1.896551724137931</c:v>
                </c:pt>
                <c:pt idx="4">
                  <c:v>2.2018348623853212</c:v>
                </c:pt>
                <c:pt idx="5">
                  <c:v>2.3026315789473686</c:v>
                </c:pt>
                <c:pt idx="6">
                  <c:v>2.4166666666666665</c:v>
                </c:pt>
                <c:pt idx="7">
                  <c:v>2.3700305810397553</c:v>
                </c:pt>
                <c:pt idx="8">
                  <c:v>2.3963133640552994</c:v>
                </c:pt>
                <c:pt idx="9">
                  <c:v>2.521613832853026</c:v>
                </c:pt>
              </c:numCache>
            </c:numRef>
          </c:val>
          <c:smooth val="0"/>
          <c:extLst>
            <c:ext xmlns:c16="http://schemas.microsoft.com/office/drawing/2014/chart" uri="{C3380CC4-5D6E-409C-BE32-E72D297353CC}">
              <c16:uniqueId val="{00000001-6F6B-4783-948F-ADFA14CFD738}"/>
            </c:ext>
          </c:extLst>
        </c:ser>
        <c:ser>
          <c:idx val="2"/>
          <c:order val="2"/>
          <c:tx>
            <c:strRef>
              <c:f>'Figure 1.10'!$A$23</c:f>
              <c:strCache>
                <c:ptCount val="1"/>
                <c:pt idx="0">
                  <c:v>West</c:v>
                </c:pt>
              </c:strCache>
            </c:strRef>
          </c:tx>
          <c:spPr>
            <a:ln w="28575" cap="rnd">
              <a:solidFill>
                <a:schemeClr val="accent3"/>
              </a:solidFill>
              <a:round/>
            </a:ln>
            <a:effectLst/>
          </c:spPr>
          <c:marker>
            <c:symbol val="none"/>
          </c:marker>
          <c:cat>
            <c:numRef>
              <c:f>'Figure 1.10'!$B$20:$K$20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1.10'!$B$23:$K$23</c:f>
              <c:numCache>
                <c:formatCode>0.0</c:formatCode>
                <c:ptCount val="10"/>
                <c:pt idx="0">
                  <c:v>2.337386018237082</c:v>
                </c:pt>
                <c:pt idx="1">
                  <c:v>2.2082018927444795</c:v>
                </c:pt>
                <c:pt idx="2">
                  <c:v>2.1150855365474337</c:v>
                </c:pt>
                <c:pt idx="3">
                  <c:v>2.3089171974522293</c:v>
                </c:pt>
                <c:pt idx="4">
                  <c:v>2.4691358024691357</c:v>
                </c:pt>
                <c:pt idx="5">
                  <c:v>2.5870503597122303</c:v>
                </c:pt>
                <c:pt idx="6">
                  <c:v>2.7234636871508382</c:v>
                </c:pt>
                <c:pt idx="7">
                  <c:v>2.8638239339752407</c:v>
                </c:pt>
                <c:pt idx="8">
                  <c:v>2.8645833333333335</c:v>
                </c:pt>
                <c:pt idx="9">
                  <c:v>2.9545454545454546</c:v>
                </c:pt>
              </c:numCache>
            </c:numRef>
          </c:val>
          <c:smooth val="0"/>
          <c:extLst>
            <c:ext xmlns:c16="http://schemas.microsoft.com/office/drawing/2014/chart" uri="{C3380CC4-5D6E-409C-BE32-E72D297353CC}">
              <c16:uniqueId val="{00000002-6F6B-4783-948F-ADFA14CFD738}"/>
            </c:ext>
          </c:extLst>
        </c:ser>
        <c:ser>
          <c:idx val="3"/>
          <c:order val="3"/>
          <c:tx>
            <c:strRef>
              <c:f>'Figure 1.10'!$A$24</c:f>
              <c:strCache>
                <c:ptCount val="1"/>
                <c:pt idx="0">
                  <c:v>Mid West</c:v>
                </c:pt>
              </c:strCache>
            </c:strRef>
          </c:tx>
          <c:spPr>
            <a:ln w="28575" cap="rnd">
              <a:solidFill>
                <a:schemeClr val="accent4"/>
              </a:solidFill>
              <a:round/>
            </a:ln>
            <a:effectLst/>
          </c:spPr>
          <c:marker>
            <c:symbol val="none"/>
          </c:marker>
          <c:cat>
            <c:numRef>
              <c:f>'Figure 1.10'!$B$20:$K$20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1.10'!$B$24:$K$24</c:f>
              <c:numCache>
                <c:formatCode>0.0</c:formatCode>
                <c:ptCount val="10"/>
                <c:pt idx="0">
                  <c:v>2.4115755627009645</c:v>
                </c:pt>
                <c:pt idx="1">
                  <c:v>2.1630615640599</c:v>
                </c:pt>
                <c:pt idx="2">
                  <c:v>2.0424836601307188</c:v>
                </c:pt>
                <c:pt idx="3">
                  <c:v>2.0118343195266273</c:v>
                </c:pt>
                <c:pt idx="4">
                  <c:v>2.1398002853067046</c:v>
                </c:pt>
                <c:pt idx="5">
                  <c:v>2.358356940509915</c:v>
                </c:pt>
                <c:pt idx="6">
                  <c:v>2.6573426573426575</c:v>
                </c:pt>
                <c:pt idx="7">
                  <c:v>2.7586206896551726</c:v>
                </c:pt>
                <c:pt idx="8">
                  <c:v>2.8</c:v>
                </c:pt>
                <c:pt idx="9">
                  <c:v>2.9815303430079156</c:v>
                </c:pt>
              </c:numCache>
            </c:numRef>
          </c:val>
          <c:smooth val="0"/>
          <c:extLst>
            <c:ext xmlns:c16="http://schemas.microsoft.com/office/drawing/2014/chart" uri="{C3380CC4-5D6E-409C-BE32-E72D297353CC}">
              <c16:uniqueId val="{00000003-6F6B-4783-948F-ADFA14CFD738}"/>
            </c:ext>
          </c:extLst>
        </c:ser>
        <c:ser>
          <c:idx val="4"/>
          <c:order val="4"/>
          <c:tx>
            <c:strRef>
              <c:f>'Figure 1.10'!$A$25</c:f>
              <c:strCache>
                <c:ptCount val="1"/>
                <c:pt idx="0">
                  <c:v>South East</c:v>
                </c:pt>
              </c:strCache>
            </c:strRef>
          </c:tx>
          <c:spPr>
            <a:ln w="28575" cap="rnd">
              <a:solidFill>
                <a:schemeClr val="accent5"/>
              </a:solidFill>
              <a:round/>
            </a:ln>
            <a:effectLst/>
          </c:spPr>
          <c:marker>
            <c:symbol val="none"/>
          </c:marker>
          <c:cat>
            <c:numRef>
              <c:f>'Figure 1.10'!$B$20:$K$20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1.10'!$B$25:$K$25</c:f>
              <c:numCache>
                <c:formatCode>0.0</c:formatCode>
                <c:ptCount val="10"/>
                <c:pt idx="0">
                  <c:v>2.458256029684601</c:v>
                </c:pt>
                <c:pt idx="1">
                  <c:v>2.2351885098743267</c:v>
                </c:pt>
                <c:pt idx="2">
                  <c:v>2.1594684385382061</c:v>
                </c:pt>
                <c:pt idx="3">
                  <c:v>2.2727272727272729</c:v>
                </c:pt>
                <c:pt idx="4">
                  <c:v>2.4447949526813879</c:v>
                </c:pt>
                <c:pt idx="5">
                  <c:v>2.8</c:v>
                </c:pt>
                <c:pt idx="6">
                  <c:v>2.8425655976676385</c:v>
                </c:pt>
                <c:pt idx="7">
                  <c:v>2.9694767441860463</c:v>
                </c:pt>
                <c:pt idx="8">
                  <c:v>3.133903133903134</c:v>
                </c:pt>
                <c:pt idx="9">
                  <c:v>3.2171581769436997</c:v>
                </c:pt>
              </c:numCache>
            </c:numRef>
          </c:val>
          <c:smooth val="0"/>
          <c:extLst>
            <c:ext xmlns:c16="http://schemas.microsoft.com/office/drawing/2014/chart" uri="{C3380CC4-5D6E-409C-BE32-E72D297353CC}">
              <c16:uniqueId val="{00000004-6F6B-4783-948F-ADFA14CFD738}"/>
            </c:ext>
          </c:extLst>
        </c:ser>
        <c:ser>
          <c:idx val="5"/>
          <c:order val="5"/>
          <c:tx>
            <c:strRef>
              <c:f>'Figure 1.10'!$A$26</c:f>
              <c:strCache>
                <c:ptCount val="1"/>
                <c:pt idx="0">
                  <c:v>South West</c:v>
                </c:pt>
              </c:strCache>
            </c:strRef>
          </c:tx>
          <c:spPr>
            <a:ln w="28575" cap="rnd">
              <a:solidFill>
                <a:schemeClr val="accent6"/>
              </a:solidFill>
              <a:round/>
            </a:ln>
            <a:effectLst/>
          </c:spPr>
          <c:marker>
            <c:symbol val="none"/>
          </c:marker>
          <c:cat>
            <c:numRef>
              <c:f>'Figure 1.10'!$B$20:$K$20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1.10'!$B$26:$K$26</c:f>
              <c:numCache>
                <c:formatCode>0.0</c:formatCode>
                <c:ptCount val="10"/>
                <c:pt idx="0">
                  <c:v>2.6745913818722138</c:v>
                </c:pt>
                <c:pt idx="1">
                  <c:v>2.6033690658499236</c:v>
                </c:pt>
                <c:pt idx="2">
                  <c:v>2.4817518248175183</c:v>
                </c:pt>
                <c:pt idx="3">
                  <c:v>2.5377229080932784</c:v>
                </c:pt>
                <c:pt idx="4">
                  <c:v>2.6973684210526314</c:v>
                </c:pt>
                <c:pt idx="5">
                  <c:v>2.9761904761904763</c:v>
                </c:pt>
                <c:pt idx="6">
                  <c:v>3.1094527363184081</c:v>
                </c:pt>
                <c:pt idx="7">
                  <c:v>3.2298136645962732</c:v>
                </c:pt>
                <c:pt idx="8">
                  <c:v>3.2418224299065419</c:v>
                </c:pt>
                <c:pt idx="9">
                  <c:v>3.3067274800456099</c:v>
                </c:pt>
              </c:numCache>
            </c:numRef>
          </c:val>
          <c:smooth val="0"/>
          <c:extLst>
            <c:ext xmlns:c16="http://schemas.microsoft.com/office/drawing/2014/chart" uri="{C3380CC4-5D6E-409C-BE32-E72D297353CC}">
              <c16:uniqueId val="{00000005-6F6B-4783-948F-ADFA14CFD738}"/>
            </c:ext>
          </c:extLst>
        </c:ser>
        <c:ser>
          <c:idx val="6"/>
          <c:order val="6"/>
          <c:tx>
            <c:strRef>
              <c:f>'Figure 1.10'!$A$27</c:f>
              <c:strCache>
                <c:ptCount val="1"/>
                <c:pt idx="0">
                  <c:v>Dublin</c:v>
                </c:pt>
              </c:strCache>
            </c:strRef>
          </c:tx>
          <c:spPr>
            <a:ln w="28575" cap="rnd">
              <a:solidFill>
                <a:schemeClr val="accent1">
                  <a:lumMod val="60000"/>
                </a:schemeClr>
              </a:solidFill>
              <a:round/>
            </a:ln>
            <a:effectLst/>
          </c:spPr>
          <c:marker>
            <c:symbol val="none"/>
          </c:marker>
          <c:cat>
            <c:numRef>
              <c:f>'Figure 1.10'!$B$20:$K$20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1.10'!$B$27:$K$27</c:f>
              <c:numCache>
                <c:formatCode>0.0</c:formatCode>
                <c:ptCount val="10"/>
                <c:pt idx="0">
                  <c:v>3.5019455252918288</c:v>
                </c:pt>
                <c:pt idx="1">
                  <c:v>3.4254807692307692</c:v>
                </c:pt>
                <c:pt idx="2">
                  <c:v>3.5836177474402731</c:v>
                </c:pt>
                <c:pt idx="3">
                  <c:v>3.6871508379888267</c:v>
                </c:pt>
                <c:pt idx="4">
                  <c:v>3.7837837837837838</c:v>
                </c:pt>
                <c:pt idx="5">
                  <c:v>4</c:v>
                </c:pt>
                <c:pt idx="6">
                  <c:v>4.0144478844169242</c:v>
                </c:pt>
                <c:pt idx="7">
                  <c:v>4.080578512396694</c:v>
                </c:pt>
                <c:pt idx="8">
                  <c:v>3.9244186046511627</c:v>
                </c:pt>
                <c:pt idx="9">
                  <c:v>4.1044776119402986</c:v>
                </c:pt>
              </c:numCache>
            </c:numRef>
          </c:val>
          <c:smooth val="0"/>
          <c:extLst>
            <c:ext xmlns:c16="http://schemas.microsoft.com/office/drawing/2014/chart" uri="{C3380CC4-5D6E-409C-BE32-E72D297353CC}">
              <c16:uniqueId val="{00000006-6F6B-4783-948F-ADFA14CFD738}"/>
            </c:ext>
          </c:extLst>
        </c:ser>
        <c:ser>
          <c:idx val="7"/>
          <c:order val="7"/>
          <c:tx>
            <c:strRef>
              <c:f>'Figure 1.10'!$A$28</c:f>
              <c:strCache>
                <c:ptCount val="1"/>
                <c:pt idx="0">
                  <c:v>Mid East</c:v>
                </c:pt>
              </c:strCache>
            </c:strRef>
          </c:tx>
          <c:spPr>
            <a:ln w="28575" cap="rnd">
              <a:solidFill>
                <a:schemeClr val="accent2">
                  <a:lumMod val="60000"/>
                </a:schemeClr>
              </a:solidFill>
              <a:round/>
            </a:ln>
            <a:effectLst/>
          </c:spPr>
          <c:marker>
            <c:symbol val="none"/>
          </c:marker>
          <c:cat>
            <c:numRef>
              <c:f>'Figure 1.10'!$B$20:$K$20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1.10'!$B$28:$K$28</c:f>
              <c:numCache>
                <c:formatCode>0.0</c:formatCode>
                <c:ptCount val="10"/>
                <c:pt idx="0">
                  <c:v>3.1441717791411041</c:v>
                </c:pt>
                <c:pt idx="1">
                  <c:v>2.9895366218236172</c:v>
                </c:pt>
                <c:pt idx="2">
                  <c:v>3.1869688385269122</c:v>
                </c:pt>
                <c:pt idx="3">
                  <c:v>3.3333333333333335</c:v>
                </c:pt>
                <c:pt idx="4">
                  <c:v>3.4242021276595747</c:v>
                </c:pt>
                <c:pt idx="5">
                  <c:v>3.6363636363636362</c:v>
                </c:pt>
                <c:pt idx="6">
                  <c:v>3.806451612903226</c:v>
                </c:pt>
                <c:pt idx="7">
                  <c:v>3.917617237008872</c:v>
                </c:pt>
                <c:pt idx="8">
                  <c:v>3.8186157517899759</c:v>
                </c:pt>
                <c:pt idx="9">
                  <c:v>3.9289871944121071</c:v>
                </c:pt>
              </c:numCache>
            </c:numRef>
          </c:val>
          <c:smooth val="0"/>
          <c:extLst>
            <c:ext xmlns:c16="http://schemas.microsoft.com/office/drawing/2014/chart" uri="{C3380CC4-5D6E-409C-BE32-E72D297353CC}">
              <c16:uniqueId val="{00000007-6F6B-4783-948F-ADFA14CFD738}"/>
            </c:ext>
          </c:extLst>
        </c:ser>
        <c:ser>
          <c:idx val="8"/>
          <c:order val="8"/>
          <c:tx>
            <c:strRef>
              <c:f>'Figure 1.10'!$A$29</c:f>
              <c:strCache>
                <c:ptCount val="1"/>
                <c:pt idx="0">
                  <c:v>Midlands</c:v>
                </c:pt>
              </c:strCache>
            </c:strRef>
          </c:tx>
          <c:spPr>
            <a:ln w="28575" cap="rnd">
              <a:solidFill>
                <a:schemeClr val="accent3">
                  <a:lumMod val="60000"/>
                </a:schemeClr>
              </a:solidFill>
              <a:round/>
            </a:ln>
            <a:effectLst/>
          </c:spPr>
          <c:marker>
            <c:symbol val="none"/>
          </c:marker>
          <c:cat>
            <c:numRef>
              <c:f>'Figure 1.10'!$B$20:$K$20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1.10'!$B$29:$K$29</c:f>
              <c:numCache>
                <c:formatCode>0.0</c:formatCode>
                <c:ptCount val="10"/>
                <c:pt idx="0">
                  <c:v>2.1577946768060836</c:v>
                </c:pt>
                <c:pt idx="1">
                  <c:v>1.9678714859437751</c:v>
                </c:pt>
                <c:pt idx="2">
                  <c:v>1.8259325044404973</c:v>
                </c:pt>
                <c:pt idx="3">
                  <c:v>1.9230769230769231</c:v>
                </c:pt>
                <c:pt idx="4">
                  <c:v>2.2441077441077439</c:v>
                </c:pt>
                <c:pt idx="5">
                  <c:v>2.5368248772504089</c:v>
                </c:pt>
                <c:pt idx="6">
                  <c:v>2.808988764044944</c:v>
                </c:pt>
                <c:pt idx="7">
                  <c:v>2.8417818740399388</c:v>
                </c:pt>
                <c:pt idx="8">
                  <c:v>2.8156748911465894</c:v>
                </c:pt>
                <c:pt idx="9">
                  <c:v>3.1410071942446045</c:v>
                </c:pt>
              </c:numCache>
            </c:numRef>
          </c:val>
          <c:smooth val="0"/>
          <c:extLst>
            <c:ext xmlns:c16="http://schemas.microsoft.com/office/drawing/2014/chart" uri="{C3380CC4-5D6E-409C-BE32-E72D297353CC}">
              <c16:uniqueId val="{00000008-6F6B-4783-948F-ADFA14CFD738}"/>
            </c:ext>
          </c:extLst>
        </c:ser>
        <c:dLbls>
          <c:showLegendKey val="0"/>
          <c:showVal val="0"/>
          <c:showCatName val="0"/>
          <c:showSerName val="0"/>
          <c:showPercent val="0"/>
          <c:showBubbleSize val="0"/>
        </c:dLbls>
        <c:smooth val="0"/>
        <c:axId val="1441552287"/>
        <c:axId val="1441551455"/>
      </c:lineChart>
      <c:catAx>
        <c:axId val="1441552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1551455"/>
        <c:crosses val="autoZero"/>
        <c:auto val="1"/>
        <c:lblAlgn val="ctr"/>
        <c:lblOffset val="100"/>
        <c:noMultiLvlLbl val="0"/>
      </c:catAx>
      <c:valAx>
        <c:axId val="144155145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15522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1.11'!$C$20</c:f>
              <c:strCache>
                <c:ptCount val="1"/>
                <c:pt idx="0">
                  <c:v>Oct '21</c:v>
                </c:pt>
              </c:strCache>
            </c:strRef>
          </c:tx>
          <c:spPr>
            <a:solidFill>
              <a:schemeClr val="accent1">
                <a:lumMod val="60000"/>
                <a:lumOff val="40000"/>
              </a:schemeClr>
            </a:solidFill>
            <a:ln>
              <a:solidFill>
                <a:schemeClr val="accent1"/>
              </a:solidFill>
            </a:ln>
            <a:effectLst/>
          </c:spPr>
          <c:invertIfNegative val="0"/>
          <c:cat>
            <c:multiLvlStrRef>
              <c:f>'Figure 1.11'!$A$21:$B$26</c:f>
              <c:multiLvlStrCache>
                <c:ptCount val="6"/>
                <c:lvl>
                  <c:pt idx="0">
                    <c:v>2022</c:v>
                  </c:pt>
                  <c:pt idx="1">
                    <c:v>2023</c:v>
                  </c:pt>
                  <c:pt idx="2">
                    <c:v>2022</c:v>
                  </c:pt>
                  <c:pt idx="3">
                    <c:v>2023</c:v>
                  </c:pt>
                  <c:pt idx="4">
                    <c:v>2022</c:v>
                  </c:pt>
                  <c:pt idx="5">
                    <c:v>2023</c:v>
                  </c:pt>
                </c:lvl>
                <c:lvl>
                  <c:pt idx="0">
                    <c:v>Euro area</c:v>
                  </c:pt>
                  <c:pt idx="2">
                    <c:v>US</c:v>
                  </c:pt>
                  <c:pt idx="4">
                    <c:v>UK</c:v>
                  </c:pt>
                </c:lvl>
              </c:multiLvlStrCache>
            </c:multiLvlStrRef>
          </c:cat>
          <c:val>
            <c:numRef>
              <c:f>'Figure 1.11'!$C$21:$C$26</c:f>
              <c:numCache>
                <c:formatCode>General</c:formatCode>
                <c:ptCount val="6"/>
                <c:pt idx="0">
                  <c:v>4.3484714422996174</c:v>
                </c:pt>
                <c:pt idx="1">
                  <c:v>1.9773298842206133</c:v>
                </c:pt>
                <c:pt idx="2">
                  <c:v>5.1975444244476421</c:v>
                </c:pt>
                <c:pt idx="3">
                  <c:v>2.1746977764369957</c:v>
                </c:pt>
                <c:pt idx="4">
                  <c:v>5.013442225110265</c:v>
                </c:pt>
                <c:pt idx="5">
                  <c:v>1.9213521294545233</c:v>
                </c:pt>
              </c:numCache>
            </c:numRef>
          </c:val>
          <c:extLst>
            <c:ext xmlns:c16="http://schemas.microsoft.com/office/drawing/2014/chart" uri="{C3380CC4-5D6E-409C-BE32-E72D297353CC}">
              <c16:uniqueId val="{00000000-0663-46A4-AC5D-BB4F72B23295}"/>
            </c:ext>
          </c:extLst>
        </c:ser>
        <c:dLbls>
          <c:showLegendKey val="0"/>
          <c:showVal val="0"/>
          <c:showCatName val="0"/>
          <c:showSerName val="0"/>
          <c:showPercent val="0"/>
          <c:showBubbleSize val="0"/>
        </c:dLbls>
        <c:gapWidth val="300"/>
        <c:overlap val="-27"/>
        <c:axId val="30111359"/>
        <c:axId val="30115103"/>
      </c:barChart>
      <c:lineChart>
        <c:grouping val="standard"/>
        <c:varyColors val="0"/>
        <c:ser>
          <c:idx val="1"/>
          <c:order val="1"/>
          <c:tx>
            <c:strRef>
              <c:f>'Figure 1.11'!$D$20</c:f>
              <c:strCache>
                <c:ptCount val="1"/>
                <c:pt idx="0">
                  <c:v>Apr '22</c:v>
                </c:pt>
              </c:strCache>
            </c:strRef>
          </c:tx>
          <c:spPr>
            <a:ln w="28575" cap="rnd">
              <a:noFill/>
              <a:round/>
            </a:ln>
            <a:effectLst/>
          </c:spPr>
          <c:marker>
            <c:symbol val="circle"/>
            <c:size val="5"/>
            <c:spPr>
              <a:solidFill>
                <a:schemeClr val="accent4">
                  <a:alpha val="50000"/>
                </a:schemeClr>
              </a:solidFill>
              <a:ln w="9525">
                <a:solidFill>
                  <a:schemeClr val="accent4"/>
                </a:solidFill>
              </a:ln>
              <a:effectLst/>
            </c:spPr>
          </c:marker>
          <c:cat>
            <c:multiLvlStrRef>
              <c:f>'Figure 1.11'!$A$21:$B$26</c:f>
              <c:multiLvlStrCache>
                <c:ptCount val="6"/>
                <c:lvl>
                  <c:pt idx="0">
                    <c:v>2022</c:v>
                  </c:pt>
                  <c:pt idx="1">
                    <c:v>2023</c:v>
                  </c:pt>
                  <c:pt idx="2">
                    <c:v>2022</c:v>
                  </c:pt>
                  <c:pt idx="3">
                    <c:v>2023</c:v>
                  </c:pt>
                  <c:pt idx="4">
                    <c:v>2022</c:v>
                  </c:pt>
                  <c:pt idx="5">
                    <c:v>2023</c:v>
                  </c:pt>
                </c:lvl>
                <c:lvl>
                  <c:pt idx="0">
                    <c:v>Euro area</c:v>
                  </c:pt>
                  <c:pt idx="2">
                    <c:v>US</c:v>
                  </c:pt>
                  <c:pt idx="4">
                    <c:v>UK</c:v>
                  </c:pt>
                </c:lvl>
              </c:multiLvlStrCache>
            </c:multiLvlStrRef>
          </c:cat>
          <c:val>
            <c:numRef>
              <c:f>'Figure 1.11'!$D$21:$D$26</c:f>
              <c:numCache>
                <c:formatCode>General</c:formatCode>
                <c:ptCount val="6"/>
                <c:pt idx="0">
                  <c:v>2.8073423225074334</c:v>
                </c:pt>
                <c:pt idx="1">
                  <c:v>2.3161931980923534</c:v>
                </c:pt>
                <c:pt idx="2">
                  <c:v>3.7079770137883328</c:v>
                </c:pt>
                <c:pt idx="3">
                  <c:v>2.2500520765849519</c:v>
                </c:pt>
                <c:pt idx="4">
                  <c:v>3.7487345874518407</c:v>
                </c:pt>
                <c:pt idx="5">
                  <c:v>1.1966619937446632</c:v>
                </c:pt>
              </c:numCache>
            </c:numRef>
          </c:val>
          <c:smooth val="0"/>
          <c:extLst>
            <c:ext xmlns:c16="http://schemas.microsoft.com/office/drawing/2014/chart" uri="{C3380CC4-5D6E-409C-BE32-E72D297353CC}">
              <c16:uniqueId val="{00000001-0663-46A4-AC5D-BB4F72B23295}"/>
            </c:ext>
          </c:extLst>
        </c:ser>
        <c:ser>
          <c:idx val="2"/>
          <c:order val="2"/>
          <c:tx>
            <c:strRef>
              <c:f>'Figure 1.11'!$E$20</c:f>
              <c:strCache>
                <c:ptCount val="1"/>
                <c:pt idx="0">
                  <c:v>Oct '22</c:v>
                </c:pt>
              </c:strCache>
            </c:strRef>
          </c:tx>
          <c:spPr>
            <a:ln w="28575" cap="rnd">
              <a:noFill/>
              <a:round/>
            </a:ln>
            <a:effectLst/>
          </c:spPr>
          <c:marker>
            <c:symbol val="circle"/>
            <c:size val="5"/>
            <c:spPr>
              <a:solidFill>
                <a:schemeClr val="tx2">
                  <a:lumMod val="75000"/>
                </a:schemeClr>
              </a:solidFill>
              <a:ln w="9525">
                <a:noFill/>
              </a:ln>
              <a:effectLst/>
            </c:spPr>
          </c:marker>
          <c:cat>
            <c:multiLvlStrRef>
              <c:f>'Figure 1.11'!$A$21:$B$26</c:f>
              <c:multiLvlStrCache>
                <c:ptCount val="6"/>
                <c:lvl>
                  <c:pt idx="0">
                    <c:v>2022</c:v>
                  </c:pt>
                  <c:pt idx="1">
                    <c:v>2023</c:v>
                  </c:pt>
                  <c:pt idx="2">
                    <c:v>2022</c:v>
                  </c:pt>
                  <c:pt idx="3">
                    <c:v>2023</c:v>
                  </c:pt>
                  <c:pt idx="4">
                    <c:v>2022</c:v>
                  </c:pt>
                  <c:pt idx="5">
                    <c:v>2023</c:v>
                  </c:pt>
                </c:lvl>
                <c:lvl>
                  <c:pt idx="0">
                    <c:v>Euro area</c:v>
                  </c:pt>
                  <c:pt idx="2">
                    <c:v>US</c:v>
                  </c:pt>
                  <c:pt idx="4">
                    <c:v>UK</c:v>
                  </c:pt>
                </c:lvl>
              </c:multiLvlStrCache>
            </c:multiLvlStrRef>
          </c:cat>
          <c:val>
            <c:numRef>
              <c:f>'Figure 1.11'!$E$21:$E$26</c:f>
              <c:numCache>
                <c:formatCode>General</c:formatCode>
                <c:ptCount val="6"/>
                <c:pt idx="0">
                  <c:v>3.0582514847677045</c:v>
                </c:pt>
                <c:pt idx="1">
                  <c:v>0.50108263781178941</c:v>
                </c:pt>
                <c:pt idx="2">
                  <c:v>1.6407540952273258</c:v>
                </c:pt>
                <c:pt idx="3">
                  <c:v>0.99530321071354955</c:v>
                </c:pt>
                <c:pt idx="4">
                  <c:v>3.6047033902927295</c:v>
                </c:pt>
                <c:pt idx="5">
                  <c:v>0.31463812052252571</c:v>
                </c:pt>
              </c:numCache>
            </c:numRef>
          </c:val>
          <c:smooth val="0"/>
          <c:extLst>
            <c:ext xmlns:c16="http://schemas.microsoft.com/office/drawing/2014/chart" uri="{C3380CC4-5D6E-409C-BE32-E72D297353CC}">
              <c16:uniqueId val="{00000002-0663-46A4-AC5D-BB4F72B23295}"/>
            </c:ext>
          </c:extLst>
        </c:ser>
        <c:dLbls>
          <c:showLegendKey val="0"/>
          <c:showVal val="0"/>
          <c:showCatName val="0"/>
          <c:showSerName val="0"/>
          <c:showPercent val="0"/>
          <c:showBubbleSize val="0"/>
        </c:dLbls>
        <c:marker val="1"/>
        <c:smooth val="0"/>
        <c:axId val="27158863"/>
        <c:axId val="27170511"/>
      </c:lineChart>
      <c:catAx>
        <c:axId val="30111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115103"/>
        <c:crosses val="autoZero"/>
        <c:auto val="1"/>
        <c:lblAlgn val="ctr"/>
        <c:lblOffset val="100"/>
        <c:noMultiLvlLbl val="0"/>
      </c:catAx>
      <c:valAx>
        <c:axId val="3011510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111359"/>
        <c:crosses val="autoZero"/>
        <c:crossBetween val="between"/>
      </c:valAx>
      <c:valAx>
        <c:axId val="27170511"/>
        <c:scaling>
          <c:orientation val="minMax"/>
          <c:max val="6"/>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158863"/>
        <c:crosses val="max"/>
        <c:crossBetween val="between"/>
      </c:valAx>
      <c:catAx>
        <c:axId val="27158863"/>
        <c:scaling>
          <c:orientation val="minMax"/>
        </c:scaling>
        <c:delete val="1"/>
        <c:axPos val="b"/>
        <c:numFmt formatCode="General" sourceLinked="1"/>
        <c:majorTickMark val="out"/>
        <c:minorTickMark val="none"/>
        <c:tickLblPos val="nextTo"/>
        <c:crossAx val="27170511"/>
        <c:crosses val="autoZero"/>
        <c:auto val="1"/>
        <c:lblAlgn val="ctr"/>
        <c:lblOffset val="100"/>
        <c:noMultiLvlLbl val="0"/>
      </c:catAx>
      <c:spPr>
        <a:noFill/>
        <a:ln>
          <a:noFill/>
        </a:ln>
        <a:effectLst/>
      </c:spPr>
    </c:plotArea>
    <c:legend>
      <c:legendPos val="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11019917717585E-2"/>
          <c:y val="5.5443548387096774E-2"/>
          <c:w val="0.90738898008228241"/>
          <c:h val="0.73391184594869185"/>
        </c:manualLayout>
      </c:layout>
      <c:lineChart>
        <c:grouping val="standard"/>
        <c:varyColors val="0"/>
        <c:ser>
          <c:idx val="0"/>
          <c:order val="0"/>
          <c:tx>
            <c:strRef>
              <c:f>'Figure 1.1'!$J$25</c:f>
              <c:strCache>
                <c:ptCount val="1"/>
                <c:pt idx="0">
                  <c:v>Low import content y/y</c:v>
                </c:pt>
              </c:strCache>
            </c:strRef>
          </c:tx>
          <c:spPr>
            <a:ln w="28575" cap="rnd">
              <a:solidFill>
                <a:schemeClr val="accent4"/>
              </a:solidFill>
              <a:round/>
            </a:ln>
            <a:effectLst/>
          </c:spPr>
          <c:marker>
            <c:symbol val="none"/>
          </c:marker>
          <c:cat>
            <c:multiLvlStrRef>
              <c:f>'Figure 1.1'!$A$26:$B$73</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2021</c:v>
                  </c:pt>
                  <c:pt idx="36">
                    <c:v>2022</c:v>
                  </c:pt>
                </c:lvl>
              </c:multiLvlStrCache>
            </c:multiLvlStrRef>
          </c:cat>
          <c:val>
            <c:numRef>
              <c:f>'Figure 1.1'!$J$26:$J$71</c:f>
              <c:numCache>
                <c:formatCode>0.00</c:formatCode>
                <c:ptCount val="46"/>
                <c:pt idx="0">
                  <c:v>3.0765230330170255</c:v>
                </c:pt>
                <c:pt idx="1">
                  <c:v>2.9314468147543522</c:v>
                </c:pt>
                <c:pt idx="2">
                  <c:v>2.9866257458398309</c:v>
                </c:pt>
                <c:pt idx="3">
                  <c:v>3.0205639342045743</c:v>
                </c:pt>
                <c:pt idx="4">
                  <c:v>2.8547872203748597</c:v>
                </c:pt>
                <c:pt idx="5">
                  <c:v>2.8280635288541447</c:v>
                </c:pt>
                <c:pt idx="6">
                  <c:v>2.5756688386110937</c:v>
                </c:pt>
                <c:pt idx="7">
                  <c:v>2.5089993903453944</c:v>
                </c:pt>
                <c:pt idx="8">
                  <c:v>2.786510410762304</c:v>
                </c:pt>
                <c:pt idx="9">
                  <c:v>2.8760333277087113</c:v>
                </c:pt>
                <c:pt idx="10">
                  <c:v>2.9008633424885204</c:v>
                </c:pt>
                <c:pt idx="11">
                  <c:v>2.733018735305464</c:v>
                </c:pt>
                <c:pt idx="12">
                  <c:v>2.0876858177021944</c:v>
                </c:pt>
                <c:pt idx="13">
                  <c:v>2.0444404104791118</c:v>
                </c:pt>
                <c:pt idx="14">
                  <c:v>1.7680752925820684</c:v>
                </c:pt>
                <c:pt idx="15">
                  <c:v>1.4387696991205985</c:v>
                </c:pt>
                <c:pt idx="16">
                  <c:v>1.2162325865829615</c:v>
                </c:pt>
                <c:pt idx="17">
                  <c:v>1.3878676038844446</c:v>
                </c:pt>
                <c:pt idx="18">
                  <c:v>1.5913355918324612</c:v>
                </c:pt>
                <c:pt idx="19">
                  <c:v>1.5317404023629706</c:v>
                </c:pt>
                <c:pt idx="20">
                  <c:v>1.3428559932575013</c:v>
                </c:pt>
                <c:pt idx="21">
                  <c:v>0.66626797773359669</c:v>
                </c:pt>
                <c:pt idx="22">
                  <c:v>1.0466491885709104</c:v>
                </c:pt>
                <c:pt idx="23">
                  <c:v>1.925638697089056</c:v>
                </c:pt>
                <c:pt idx="24">
                  <c:v>2.3444455685775978</c:v>
                </c:pt>
                <c:pt idx="25">
                  <c:v>2.2127897812198398</c:v>
                </c:pt>
                <c:pt idx="26">
                  <c:v>2.3524426674814976</c:v>
                </c:pt>
                <c:pt idx="27">
                  <c:v>2.8243487941080474</c:v>
                </c:pt>
                <c:pt idx="28">
                  <c:v>2.7558015964330451</c:v>
                </c:pt>
                <c:pt idx="29">
                  <c:v>2.1890240383712012</c:v>
                </c:pt>
                <c:pt idx="30">
                  <c:v>2.1838108960218392</c:v>
                </c:pt>
                <c:pt idx="31">
                  <c:v>2.5155550800300688</c:v>
                </c:pt>
                <c:pt idx="32">
                  <c:v>2.921317882983729</c:v>
                </c:pt>
                <c:pt idx="33">
                  <c:v>3.7540969979982748</c:v>
                </c:pt>
                <c:pt idx="34">
                  <c:v>3.7717134085180675</c:v>
                </c:pt>
                <c:pt idx="35">
                  <c:v>3.4369757117897137</c:v>
                </c:pt>
                <c:pt idx="36">
                  <c:v>3.2267187326697524</c:v>
                </c:pt>
                <c:pt idx="37">
                  <c:v>3.3636343575242194</c:v>
                </c:pt>
                <c:pt idx="38">
                  <c:v>4.0369681436267228</c:v>
                </c:pt>
                <c:pt idx="39">
                  <c:v>4.6741401445898276</c:v>
                </c:pt>
                <c:pt idx="40">
                  <c:v>5.4531781973131501</c:v>
                </c:pt>
                <c:pt idx="41">
                  <c:v>6.2249018698103953</c:v>
                </c:pt>
                <c:pt idx="42">
                  <c:v>6.8398857127586012</c:v>
                </c:pt>
                <c:pt idx="43">
                  <c:v>6.574569607890183</c:v>
                </c:pt>
                <c:pt idx="44">
                  <c:v>6.1051242597103652</c:v>
                </c:pt>
                <c:pt idx="45">
                  <c:v>5.6400235090210202</c:v>
                </c:pt>
              </c:numCache>
            </c:numRef>
          </c:val>
          <c:smooth val="0"/>
          <c:extLst>
            <c:ext xmlns:c16="http://schemas.microsoft.com/office/drawing/2014/chart" uri="{C3380CC4-5D6E-409C-BE32-E72D297353CC}">
              <c16:uniqueId val="{00000000-80BC-420C-8EFA-11FDCEC8DC44}"/>
            </c:ext>
          </c:extLst>
        </c:ser>
        <c:dLbls>
          <c:showLegendKey val="0"/>
          <c:showVal val="0"/>
          <c:showCatName val="0"/>
          <c:showSerName val="0"/>
          <c:showPercent val="0"/>
          <c:showBubbleSize val="0"/>
        </c:dLbls>
        <c:smooth val="0"/>
        <c:axId val="1051852991"/>
        <c:axId val="1058489375"/>
      </c:lineChart>
      <c:catAx>
        <c:axId val="1051852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58489375"/>
        <c:crosses val="autoZero"/>
        <c:auto val="1"/>
        <c:lblAlgn val="ctr"/>
        <c:lblOffset val="100"/>
        <c:noMultiLvlLbl val="0"/>
      </c:catAx>
      <c:valAx>
        <c:axId val="105848937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518529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'Figure 1.12'!$A$27</c:f>
              <c:strCache>
                <c:ptCount val="1"/>
              </c:strCache>
            </c:strRef>
          </c:tx>
          <c:spPr>
            <a:solidFill>
              <a:schemeClr val="bg1">
                <a:lumMod val="50000"/>
                <a:alpha val="5000"/>
              </a:schemeClr>
            </a:solidFill>
            <a:ln>
              <a:noFill/>
            </a:ln>
            <a:effectLst/>
          </c:spPr>
          <c:invertIfNegative val="0"/>
          <c:cat>
            <c:numRef>
              <c:f>'Figure 1.12'!$B$20:$AF$20</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1.12'!$B$27:$AF$27</c:f>
              <c:numCache>
                <c:formatCode>General</c:formatCode>
                <c:ptCount val="31"/>
                <c:pt idx="27">
                  <c:v>1000</c:v>
                </c:pt>
                <c:pt idx="28">
                  <c:v>1000</c:v>
                </c:pt>
                <c:pt idx="29">
                  <c:v>1000</c:v>
                </c:pt>
                <c:pt idx="30">
                  <c:v>1000</c:v>
                </c:pt>
              </c:numCache>
            </c:numRef>
          </c:val>
          <c:extLst>
            <c:ext xmlns:c16="http://schemas.microsoft.com/office/drawing/2014/chart" uri="{C3380CC4-5D6E-409C-BE32-E72D297353CC}">
              <c16:uniqueId val="{00000000-FDAD-4EBF-97A1-D182FAA09B71}"/>
            </c:ext>
          </c:extLst>
        </c:ser>
        <c:dLbls>
          <c:showLegendKey val="0"/>
          <c:showVal val="0"/>
          <c:showCatName val="0"/>
          <c:showSerName val="0"/>
          <c:showPercent val="0"/>
          <c:showBubbleSize val="0"/>
        </c:dLbls>
        <c:gapWidth val="0"/>
        <c:axId val="1680454511"/>
        <c:axId val="1680446607"/>
      </c:barChart>
      <c:lineChart>
        <c:grouping val="standard"/>
        <c:varyColors val="0"/>
        <c:ser>
          <c:idx val="0"/>
          <c:order val="0"/>
          <c:tx>
            <c:strRef>
              <c:f>'Figure 1.12'!$A$23</c:f>
              <c:strCache>
                <c:ptCount val="1"/>
                <c:pt idx="0">
                  <c:v>Real residual</c:v>
                </c:pt>
              </c:strCache>
            </c:strRef>
          </c:tx>
          <c:spPr>
            <a:ln w="28575" cap="rnd">
              <a:solidFill>
                <a:schemeClr val="accent1"/>
              </a:solidFill>
              <a:round/>
            </a:ln>
            <a:effectLst/>
          </c:spPr>
          <c:marker>
            <c:symbol val="none"/>
          </c:marker>
          <c:cat>
            <c:numRef>
              <c:f>'Figure 1.12'!$B$20:$AF$20</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1.12'!$B$23:$AF$23</c:f>
              <c:numCache>
                <c:formatCode>General</c:formatCode>
                <c:ptCount val="31"/>
                <c:pt idx="0">
                  <c:v>15945.429393425686</c:v>
                </c:pt>
                <c:pt idx="1">
                  <c:v>16717.125719216405</c:v>
                </c:pt>
                <c:pt idx="2">
                  <c:v>17740.437088162289</c:v>
                </c:pt>
                <c:pt idx="3">
                  <c:v>16836.057807115489</c:v>
                </c:pt>
                <c:pt idx="4">
                  <c:v>16733.022314105809</c:v>
                </c:pt>
                <c:pt idx="5">
                  <c:v>18097.584427925103</c:v>
                </c:pt>
                <c:pt idx="6">
                  <c:v>14414.739549259713</c:v>
                </c:pt>
                <c:pt idx="7">
                  <c:v>12365.525048309821</c:v>
                </c:pt>
                <c:pt idx="8">
                  <c:v>12360.541083407297</c:v>
                </c:pt>
                <c:pt idx="9">
                  <c:v>16564.193064321618</c:v>
                </c:pt>
                <c:pt idx="10">
                  <c:v>11344.773823911994</c:v>
                </c:pt>
                <c:pt idx="11">
                  <c:v>9737.3671456798911</c:v>
                </c:pt>
                <c:pt idx="12">
                  <c:v>8461.4492417896108</c:v>
                </c:pt>
                <c:pt idx="13">
                  <c:v>6213.1647351896099</c:v>
                </c:pt>
                <c:pt idx="14">
                  <c:v>8424.0190644796821</c:v>
                </c:pt>
                <c:pt idx="15">
                  <c:v>16645.447159709001</c:v>
                </c:pt>
                <c:pt idx="16">
                  <c:v>15361.08831836711</c:v>
                </c:pt>
                <c:pt idx="17">
                  <c:v>11299.201597275562</c:v>
                </c:pt>
                <c:pt idx="18">
                  <c:v>17519.666140609799</c:v>
                </c:pt>
                <c:pt idx="19">
                  <c:v>23565.699210653314</c:v>
                </c:pt>
                <c:pt idx="20">
                  <c:v>12058.800313923013</c:v>
                </c:pt>
                <c:pt idx="21">
                  <c:v>11542.836496257922</c:v>
                </c:pt>
                <c:pt idx="22">
                  <c:v>14388.535113416438</c:v>
                </c:pt>
                <c:pt idx="23">
                  <c:v>16959.730812406779</c:v>
                </c:pt>
                <c:pt idx="24">
                  <c:v>16356.731112431997</c:v>
                </c:pt>
                <c:pt idx="25">
                  <c:v>15800.693548107782</c:v>
                </c:pt>
                <c:pt idx="26">
                  <c:v>35117.028944139398</c:v>
                </c:pt>
                <c:pt idx="27">
                  <c:v>30319.529052608617</c:v>
                </c:pt>
                <c:pt idx="28">
                  <c:v>28889.040163673926</c:v>
                </c:pt>
                <c:pt idx="29">
                  <c:v>28825.867042793921</c:v>
                </c:pt>
                <c:pt idx="30">
                  <c:v>28863.480443125416</c:v>
                </c:pt>
              </c:numCache>
            </c:numRef>
          </c:val>
          <c:smooth val="0"/>
          <c:extLst>
            <c:ext xmlns:c16="http://schemas.microsoft.com/office/drawing/2014/chart" uri="{C3380CC4-5D6E-409C-BE32-E72D297353CC}">
              <c16:uniqueId val="{00000001-FDAD-4EBF-97A1-D182FAA09B71}"/>
            </c:ext>
          </c:extLst>
        </c:ser>
        <c:dLbls>
          <c:showLegendKey val="0"/>
          <c:showVal val="0"/>
          <c:showCatName val="0"/>
          <c:showSerName val="0"/>
          <c:showPercent val="0"/>
          <c:showBubbleSize val="0"/>
        </c:dLbls>
        <c:marker val="1"/>
        <c:smooth val="0"/>
        <c:axId val="1210548351"/>
        <c:axId val="1210564575"/>
      </c:lineChart>
      <c:catAx>
        <c:axId val="121054835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0564575"/>
        <c:crosses val="autoZero"/>
        <c:auto val="1"/>
        <c:lblAlgn val="ctr"/>
        <c:lblOffset val="100"/>
        <c:noMultiLvlLbl val="0"/>
      </c:catAx>
      <c:valAx>
        <c:axId val="1210564575"/>
        <c:scaling>
          <c:orientation val="minMax"/>
          <c:min val="-1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0548351"/>
        <c:crosses val="autoZero"/>
        <c:crossBetween val="between"/>
        <c:dispUnits>
          <c:builtInUnit val="thousands"/>
        </c:dispUnits>
      </c:valAx>
      <c:valAx>
        <c:axId val="1680446607"/>
        <c:scaling>
          <c:orientation val="minMax"/>
          <c:max val="10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0454511"/>
        <c:crosses val="max"/>
        <c:crossBetween val="between"/>
      </c:valAx>
      <c:catAx>
        <c:axId val="1680454511"/>
        <c:scaling>
          <c:orientation val="minMax"/>
        </c:scaling>
        <c:delete val="1"/>
        <c:axPos val="b"/>
        <c:numFmt formatCode="General" sourceLinked="1"/>
        <c:majorTickMark val="out"/>
        <c:minorTickMark val="none"/>
        <c:tickLblPos val="nextTo"/>
        <c:crossAx val="168044660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'Figure 1.12'!$A$27</c:f>
              <c:strCache>
                <c:ptCount val="1"/>
              </c:strCache>
            </c:strRef>
          </c:tx>
          <c:spPr>
            <a:solidFill>
              <a:schemeClr val="bg1">
                <a:lumMod val="50000"/>
                <a:alpha val="5000"/>
              </a:schemeClr>
            </a:solidFill>
            <a:ln>
              <a:noFill/>
            </a:ln>
            <a:effectLst/>
          </c:spPr>
          <c:invertIfNegative val="0"/>
          <c:cat>
            <c:numRef>
              <c:f>'Figure 1.12'!$B$20:$AF$20</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1.12'!$B$27:$AF$27</c:f>
              <c:numCache>
                <c:formatCode>General</c:formatCode>
                <c:ptCount val="31"/>
                <c:pt idx="27">
                  <c:v>1000</c:v>
                </c:pt>
                <c:pt idx="28">
                  <c:v>1000</c:v>
                </c:pt>
                <c:pt idx="29">
                  <c:v>1000</c:v>
                </c:pt>
                <c:pt idx="30">
                  <c:v>1000</c:v>
                </c:pt>
              </c:numCache>
            </c:numRef>
          </c:val>
          <c:extLst>
            <c:ext xmlns:c16="http://schemas.microsoft.com/office/drawing/2014/chart" uri="{C3380CC4-5D6E-409C-BE32-E72D297353CC}">
              <c16:uniqueId val="{00000000-8381-4740-B992-0738BB6AF435}"/>
            </c:ext>
          </c:extLst>
        </c:ser>
        <c:dLbls>
          <c:showLegendKey val="0"/>
          <c:showVal val="0"/>
          <c:showCatName val="0"/>
          <c:showSerName val="0"/>
          <c:showPercent val="0"/>
          <c:showBubbleSize val="0"/>
        </c:dLbls>
        <c:gapWidth val="0"/>
        <c:axId val="1680454511"/>
        <c:axId val="1680446607"/>
      </c:barChart>
      <c:lineChart>
        <c:grouping val="standard"/>
        <c:varyColors val="0"/>
        <c:ser>
          <c:idx val="0"/>
          <c:order val="0"/>
          <c:tx>
            <c:strRef>
              <c:f>'Figure 1.12'!$A$26</c:f>
              <c:strCache>
                <c:ptCount val="1"/>
                <c:pt idx="0">
                  <c:v>Nominal residual</c:v>
                </c:pt>
              </c:strCache>
            </c:strRef>
          </c:tx>
          <c:spPr>
            <a:ln w="28575" cap="rnd">
              <a:solidFill>
                <a:schemeClr val="accent1"/>
              </a:solidFill>
              <a:round/>
            </a:ln>
            <a:effectLst/>
          </c:spPr>
          <c:marker>
            <c:symbol val="none"/>
          </c:marker>
          <c:cat>
            <c:numRef>
              <c:f>'Figure 1.12'!$B$20:$AF$20</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1.12'!$B$26:$AF$26</c:f>
              <c:numCache>
                <c:formatCode>General</c:formatCode>
                <c:ptCount val="31"/>
                <c:pt idx="0">
                  <c:v>1808.6033342643132</c:v>
                </c:pt>
                <c:pt idx="1">
                  <c:v>1470.749310287043</c:v>
                </c:pt>
                <c:pt idx="2">
                  <c:v>1589.7278034027768</c:v>
                </c:pt>
                <c:pt idx="3">
                  <c:v>1691.264527135645</c:v>
                </c:pt>
                <c:pt idx="4">
                  <c:v>471.52652072443743</c:v>
                </c:pt>
                <c:pt idx="5">
                  <c:v>1331.8994827657007</c:v>
                </c:pt>
                <c:pt idx="6">
                  <c:v>1456.9697999337513</c:v>
                </c:pt>
                <c:pt idx="7">
                  <c:v>1051.0492050447938</c:v>
                </c:pt>
                <c:pt idx="8">
                  <c:v>1720.4840435579099</c:v>
                </c:pt>
                <c:pt idx="9">
                  <c:v>652.42392794255284</c:v>
                </c:pt>
                <c:pt idx="10">
                  <c:v>-3413.2616787637235</c:v>
                </c:pt>
                <c:pt idx="11">
                  <c:v>-4926.9432108091132</c:v>
                </c:pt>
                <c:pt idx="12">
                  <c:v>-7340.417094341974</c:v>
                </c:pt>
                <c:pt idx="13">
                  <c:v>-9719.2062057572184</c:v>
                </c:pt>
                <c:pt idx="14">
                  <c:v>-4878.3836247936415</c:v>
                </c:pt>
                <c:pt idx="15">
                  <c:v>-1409.4341059301951</c:v>
                </c:pt>
                <c:pt idx="16">
                  <c:v>-2132.9572363389889</c:v>
                </c:pt>
                <c:pt idx="17">
                  <c:v>-4271.3092755015532</c:v>
                </c:pt>
                <c:pt idx="18">
                  <c:v>2391.9214568267344</c:v>
                </c:pt>
                <c:pt idx="19">
                  <c:v>4187.6746102176839</c:v>
                </c:pt>
                <c:pt idx="20">
                  <c:v>7697.3930872569326</c:v>
                </c:pt>
                <c:pt idx="21">
                  <c:v>8185.2452876210154</c:v>
                </c:pt>
                <c:pt idx="22">
                  <c:v>10815.706139208953</c:v>
                </c:pt>
                <c:pt idx="23">
                  <c:v>13479.426744620054</c:v>
                </c:pt>
                <c:pt idx="24">
                  <c:v>19639.076996117743</c:v>
                </c:pt>
                <c:pt idx="25">
                  <c:v>15800.693548153737</c:v>
                </c:pt>
                <c:pt idx="26">
                  <c:v>30434.323335300927</c:v>
                </c:pt>
                <c:pt idx="27">
                  <c:v>26849.667373155011</c:v>
                </c:pt>
                <c:pt idx="28">
                  <c:v>26216.614954999881</c:v>
                </c:pt>
                <c:pt idx="29">
                  <c:v>25301.709671741468</c:v>
                </c:pt>
                <c:pt idx="30">
                  <c:v>24568.686657562503</c:v>
                </c:pt>
              </c:numCache>
            </c:numRef>
          </c:val>
          <c:smooth val="0"/>
          <c:extLst>
            <c:ext xmlns:c16="http://schemas.microsoft.com/office/drawing/2014/chart" uri="{C3380CC4-5D6E-409C-BE32-E72D297353CC}">
              <c16:uniqueId val="{00000001-8381-4740-B992-0738BB6AF435}"/>
            </c:ext>
          </c:extLst>
        </c:ser>
        <c:dLbls>
          <c:showLegendKey val="0"/>
          <c:showVal val="0"/>
          <c:showCatName val="0"/>
          <c:showSerName val="0"/>
          <c:showPercent val="0"/>
          <c:showBubbleSize val="0"/>
        </c:dLbls>
        <c:marker val="1"/>
        <c:smooth val="0"/>
        <c:axId val="1210548351"/>
        <c:axId val="1210564575"/>
      </c:lineChart>
      <c:catAx>
        <c:axId val="121054835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0564575"/>
        <c:crosses val="autoZero"/>
        <c:auto val="1"/>
        <c:lblAlgn val="ctr"/>
        <c:lblOffset val="100"/>
        <c:noMultiLvlLbl val="0"/>
      </c:catAx>
      <c:valAx>
        <c:axId val="1210564575"/>
        <c:scaling>
          <c:orientation val="minMax"/>
          <c:max val="40000"/>
          <c:min val="-1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0548351"/>
        <c:crosses val="autoZero"/>
        <c:crossBetween val="between"/>
        <c:dispUnits>
          <c:builtInUnit val="thousands"/>
        </c:dispUnits>
      </c:valAx>
      <c:valAx>
        <c:axId val="1680446607"/>
        <c:scaling>
          <c:orientation val="minMax"/>
          <c:max val="10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0454511"/>
        <c:crosses val="max"/>
        <c:crossBetween val="between"/>
      </c:valAx>
      <c:catAx>
        <c:axId val="1680454511"/>
        <c:scaling>
          <c:orientation val="minMax"/>
        </c:scaling>
        <c:delete val="1"/>
        <c:axPos val="b"/>
        <c:numFmt formatCode="General" sourceLinked="1"/>
        <c:majorTickMark val="out"/>
        <c:minorTickMark val="none"/>
        <c:tickLblPos val="nextTo"/>
        <c:crossAx val="168044660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'Figure 1.13'!$A$25:$A$49</c:f>
              <c:strCache>
                <c:ptCount val="25"/>
                <c:pt idx="0">
                  <c:v>Budget 2011</c:v>
                </c:pt>
                <c:pt idx="1">
                  <c:v>SPU 2011</c:v>
                </c:pt>
                <c:pt idx="2">
                  <c:v>Budget 2012</c:v>
                </c:pt>
                <c:pt idx="3">
                  <c:v>SPU 2012</c:v>
                </c:pt>
                <c:pt idx="4">
                  <c:v>Budget 2013</c:v>
                </c:pt>
                <c:pt idx="5">
                  <c:v>SPU 2013</c:v>
                </c:pt>
                <c:pt idx="6">
                  <c:v>Budget 2014</c:v>
                </c:pt>
                <c:pt idx="7">
                  <c:v>SPU 2014</c:v>
                </c:pt>
                <c:pt idx="8">
                  <c:v>Budget 2015</c:v>
                </c:pt>
                <c:pt idx="9">
                  <c:v>SPU 2015</c:v>
                </c:pt>
                <c:pt idx="10">
                  <c:v>Budget 2016</c:v>
                </c:pt>
                <c:pt idx="11">
                  <c:v>SPU 2016</c:v>
                </c:pt>
                <c:pt idx="12">
                  <c:v>Budget 2017</c:v>
                </c:pt>
                <c:pt idx="13">
                  <c:v>SPU 2017</c:v>
                </c:pt>
                <c:pt idx="14">
                  <c:v>Budget 2018</c:v>
                </c:pt>
                <c:pt idx="15">
                  <c:v>SPU 2018</c:v>
                </c:pt>
                <c:pt idx="16">
                  <c:v>Budget 2019</c:v>
                </c:pt>
                <c:pt idx="17">
                  <c:v>SPU 2019</c:v>
                </c:pt>
                <c:pt idx="18">
                  <c:v>Budget 2020</c:v>
                </c:pt>
                <c:pt idx="19">
                  <c:v>SPU 2020</c:v>
                </c:pt>
                <c:pt idx="20">
                  <c:v>Budget 2021</c:v>
                </c:pt>
                <c:pt idx="21">
                  <c:v>SPU 2021</c:v>
                </c:pt>
                <c:pt idx="22">
                  <c:v>Budget 2022</c:v>
                </c:pt>
                <c:pt idx="23">
                  <c:v>SPU 2022</c:v>
                </c:pt>
                <c:pt idx="24">
                  <c:v>Budget 2023</c:v>
                </c:pt>
              </c:strCache>
            </c:strRef>
          </c:cat>
          <c:val>
            <c:numRef>
              <c:f>'Figure 1.13'!$B$25:$B$49</c:f>
              <c:numCache>
                <c:formatCode>General</c:formatCode>
                <c:ptCount val="25"/>
                <c:pt idx="0">
                  <c:v>4</c:v>
                </c:pt>
                <c:pt idx="1">
                  <c:v>4</c:v>
                </c:pt>
                <c:pt idx="2">
                  <c:v>4</c:v>
                </c:pt>
                <c:pt idx="3">
                  <c:v>3</c:v>
                </c:pt>
                <c:pt idx="4">
                  <c:v>3</c:v>
                </c:pt>
                <c:pt idx="5">
                  <c:v>3</c:v>
                </c:pt>
                <c:pt idx="6">
                  <c:v>3</c:v>
                </c:pt>
                <c:pt idx="7">
                  <c:v>4</c:v>
                </c:pt>
                <c:pt idx="8">
                  <c:v>4</c:v>
                </c:pt>
                <c:pt idx="9">
                  <c:v>5</c:v>
                </c:pt>
                <c:pt idx="10">
                  <c:v>6</c:v>
                </c:pt>
                <c:pt idx="11">
                  <c:v>5</c:v>
                </c:pt>
                <c:pt idx="12">
                  <c:v>5</c:v>
                </c:pt>
                <c:pt idx="13">
                  <c:v>4</c:v>
                </c:pt>
                <c:pt idx="14">
                  <c:v>4</c:v>
                </c:pt>
                <c:pt idx="15">
                  <c:v>3</c:v>
                </c:pt>
                <c:pt idx="16">
                  <c:v>5</c:v>
                </c:pt>
                <c:pt idx="17">
                  <c:v>4</c:v>
                </c:pt>
                <c:pt idx="18">
                  <c:v>5</c:v>
                </c:pt>
                <c:pt idx="19">
                  <c:v>1</c:v>
                </c:pt>
                <c:pt idx="20">
                  <c:v>1</c:v>
                </c:pt>
                <c:pt idx="21">
                  <c:v>4</c:v>
                </c:pt>
                <c:pt idx="22">
                  <c:v>4</c:v>
                </c:pt>
                <c:pt idx="23">
                  <c:v>3</c:v>
                </c:pt>
                <c:pt idx="24">
                  <c:v>3</c:v>
                </c:pt>
              </c:numCache>
            </c:numRef>
          </c:val>
          <c:extLst>
            <c:ext xmlns:c16="http://schemas.microsoft.com/office/drawing/2014/chart" uri="{C3380CC4-5D6E-409C-BE32-E72D297353CC}">
              <c16:uniqueId val="{00000000-B0B7-453A-8369-4A66CA2D7BE8}"/>
            </c:ext>
          </c:extLst>
        </c:ser>
        <c:dLbls>
          <c:showLegendKey val="0"/>
          <c:showVal val="0"/>
          <c:showCatName val="0"/>
          <c:showSerName val="0"/>
          <c:showPercent val="0"/>
          <c:showBubbleSize val="0"/>
        </c:dLbls>
        <c:gapWidth val="182"/>
        <c:axId val="489677408"/>
        <c:axId val="489691968"/>
      </c:barChart>
      <c:catAx>
        <c:axId val="4896774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489691968"/>
        <c:crosses val="autoZero"/>
        <c:auto val="1"/>
        <c:lblAlgn val="ctr"/>
        <c:lblOffset val="100"/>
        <c:noMultiLvlLbl val="0"/>
      </c:catAx>
      <c:valAx>
        <c:axId val="489691968"/>
        <c:scaling>
          <c:orientation val="minMax"/>
          <c:max val="6"/>
        </c:scaling>
        <c:delete val="0"/>
        <c:axPos val="t"/>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489677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Nunito Sans" panose="00000500000000000000" pitchFamily="2"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A1'!$B$27</c:f>
              <c:strCache>
                <c:ptCount val="1"/>
                <c:pt idx="0">
                  <c:v>Difference</c:v>
                </c:pt>
              </c:strCache>
            </c:strRef>
          </c:tx>
          <c:spPr>
            <a:ln w="28575" cap="rnd">
              <a:solidFill>
                <a:schemeClr val="bg1"/>
              </a:solidFill>
              <a:round/>
            </a:ln>
            <a:effectLst/>
          </c:spPr>
          <c:marker>
            <c:symbol val="circle"/>
            <c:size val="5"/>
            <c:spPr>
              <a:solidFill>
                <a:schemeClr val="accent3"/>
              </a:solidFill>
              <a:ln w="9525">
                <a:noFill/>
              </a:ln>
              <a:effectLst/>
            </c:spPr>
          </c:marker>
          <c:cat>
            <c:numRef>
              <c:f>'Figure A1'!$A$28:$A$31</c:f>
              <c:numCache>
                <c:formatCode>General</c:formatCode>
                <c:ptCount val="4"/>
                <c:pt idx="0">
                  <c:v>2022</c:v>
                </c:pt>
                <c:pt idx="1">
                  <c:v>2023</c:v>
                </c:pt>
                <c:pt idx="2">
                  <c:v>2024</c:v>
                </c:pt>
                <c:pt idx="3">
                  <c:v>2025</c:v>
                </c:pt>
              </c:numCache>
            </c:numRef>
          </c:cat>
          <c:val>
            <c:numRef>
              <c:f>'Figure A1'!$B$28:$B$31</c:f>
              <c:numCache>
                <c:formatCode>0.0</c:formatCode>
                <c:ptCount val="4"/>
                <c:pt idx="0">
                  <c:v>0</c:v>
                </c:pt>
                <c:pt idx="1">
                  <c:v>0.47562406213161523</c:v>
                </c:pt>
                <c:pt idx="2">
                  <c:v>-0.99781028912320835</c:v>
                </c:pt>
                <c:pt idx="3">
                  <c:v>-0.95181022321933995</c:v>
                </c:pt>
              </c:numCache>
            </c:numRef>
          </c:val>
          <c:smooth val="0"/>
          <c:extLst>
            <c:ext xmlns:c16="http://schemas.microsoft.com/office/drawing/2014/chart" uri="{C3380CC4-5D6E-409C-BE32-E72D297353CC}">
              <c16:uniqueId val="{00000000-BAB2-4721-B1DD-1929B9738C9F}"/>
            </c:ext>
          </c:extLst>
        </c:ser>
        <c:dLbls>
          <c:showLegendKey val="0"/>
          <c:showVal val="0"/>
          <c:showCatName val="0"/>
          <c:showSerName val="0"/>
          <c:showPercent val="0"/>
          <c:showBubbleSize val="0"/>
        </c:dLbls>
        <c:marker val="1"/>
        <c:smooth val="0"/>
        <c:axId val="831089215"/>
        <c:axId val="831088799"/>
      </c:lineChart>
      <c:catAx>
        <c:axId val="831089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31088799"/>
        <c:crosses val="autoZero"/>
        <c:auto val="1"/>
        <c:lblAlgn val="ctr"/>
        <c:lblOffset val="100"/>
        <c:noMultiLvlLbl val="0"/>
      </c:catAx>
      <c:valAx>
        <c:axId val="83108879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310892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A1'!$F$28</c:f>
              <c:strCache>
                <c:ptCount val="1"/>
                <c:pt idx="0">
                  <c:v>Baseline assumption</c:v>
                </c:pt>
              </c:strCache>
            </c:strRef>
          </c:tx>
          <c:spPr>
            <a:solidFill>
              <a:schemeClr val="accent4"/>
            </a:solidFill>
            <a:ln>
              <a:noFill/>
            </a:ln>
            <a:effectLst/>
          </c:spPr>
          <c:invertIfNegative val="0"/>
          <c:cat>
            <c:numRef>
              <c:f>'Figure A1'!$G$27:$K$27</c:f>
              <c:numCache>
                <c:formatCode>General</c:formatCode>
                <c:ptCount val="5"/>
                <c:pt idx="0">
                  <c:v>2021</c:v>
                </c:pt>
                <c:pt idx="1">
                  <c:v>2022</c:v>
                </c:pt>
                <c:pt idx="2">
                  <c:v>2023</c:v>
                </c:pt>
                <c:pt idx="3">
                  <c:v>2024</c:v>
                </c:pt>
                <c:pt idx="4">
                  <c:v>2025</c:v>
                </c:pt>
              </c:numCache>
            </c:numRef>
          </c:cat>
          <c:val>
            <c:numRef>
              <c:f>'Figure A1'!$G$28:$K$28</c:f>
              <c:numCache>
                <c:formatCode>0.0</c:formatCode>
                <c:ptCount val="5"/>
                <c:pt idx="0">
                  <c:v>7.9840000000000009</c:v>
                </c:pt>
                <c:pt idx="1">
                  <c:v>8.9060000000000006</c:v>
                </c:pt>
                <c:pt idx="2">
                  <c:v>8.9060000000000006</c:v>
                </c:pt>
                <c:pt idx="3">
                  <c:v>8.9060000000000006</c:v>
                </c:pt>
                <c:pt idx="4">
                  <c:v>8.9060000000000006</c:v>
                </c:pt>
              </c:numCache>
            </c:numRef>
          </c:val>
          <c:extLst>
            <c:ext xmlns:c16="http://schemas.microsoft.com/office/drawing/2014/chart" uri="{C3380CC4-5D6E-409C-BE32-E72D297353CC}">
              <c16:uniqueId val="{00000000-AB4E-4252-AD72-B1DF4021107A}"/>
            </c:ext>
          </c:extLst>
        </c:ser>
        <c:ser>
          <c:idx val="2"/>
          <c:order val="1"/>
          <c:tx>
            <c:strRef>
              <c:f>'Figure A1'!$F$29</c:f>
              <c:strCache>
                <c:ptCount val="1"/>
                <c:pt idx="0">
                  <c:v>Scenario</c:v>
                </c:pt>
              </c:strCache>
            </c:strRef>
          </c:tx>
          <c:spPr>
            <a:solidFill>
              <a:schemeClr val="accent3"/>
            </a:solidFill>
            <a:ln>
              <a:noFill/>
            </a:ln>
            <a:effectLst/>
          </c:spPr>
          <c:invertIfNegative val="0"/>
          <c:cat>
            <c:numRef>
              <c:f>'Figure A1'!$G$27:$K$27</c:f>
              <c:numCache>
                <c:formatCode>General</c:formatCode>
                <c:ptCount val="5"/>
                <c:pt idx="0">
                  <c:v>2021</c:v>
                </c:pt>
                <c:pt idx="1">
                  <c:v>2022</c:v>
                </c:pt>
                <c:pt idx="2">
                  <c:v>2023</c:v>
                </c:pt>
                <c:pt idx="3">
                  <c:v>2024</c:v>
                </c:pt>
                <c:pt idx="4">
                  <c:v>2025</c:v>
                </c:pt>
              </c:numCache>
            </c:numRef>
          </c:cat>
          <c:val>
            <c:numRef>
              <c:f>'Figure A1'!$G$29:$K$29</c:f>
              <c:numCache>
                <c:formatCode>0.0</c:formatCode>
                <c:ptCount val="5"/>
                <c:pt idx="0">
                  <c:v>7.9840000000000009</c:v>
                </c:pt>
                <c:pt idx="1">
                  <c:v>8.9060000000000006</c:v>
                </c:pt>
                <c:pt idx="2">
                  <c:v>12.5</c:v>
                </c:pt>
                <c:pt idx="3">
                  <c:v>15</c:v>
                </c:pt>
                <c:pt idx="4">
                  <c:v>13</c:v>
                </c:pt>
              </c:numCache>
            </c:numRef>
          </c:val>
          <c:extLst>
            <c:ext xmlns:c16="http://schemas.microsoft.com/office/drawing/2014/chart" uri="{C3380CC4-5D6E-409C-BE32-E72D297353CC}">
              <c16:uniqueId val="{00000001-AB4E-4252-AD72-B1DF4021107A}"/>
            </c:ext>
          </c:extLst>
        </c:ser>
        <c:dLbls>
          <c:showLegendKey val="0"/>
          <c:showVal val="0"/>
          <c:showCatName val="0"/>
          <c:showSerName val="0"/>
          <c:showPercent val="0"/>
          <c:showBubbleSize val="0"/>
        </c:dLbls>
        <c:gapWidth val="219"/>
        <c:overlap val="-27"/>
        <c:axId val="640554335"/>
        <c:axId val="640557663"/>
      </c:barChart>
      <c:catAx>
        <c:axId val="640554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40557663"/>
        <c:crosses val="autoZero"/>
        <c:auto val="1"/>
        <c:lblAlgn val="ctr"/>
        <c:lblOffset val="100"/>
        <c:noMultiLvlLbl val="0"/>
      </c:catAx>
      <c:valAx>
        <c:axId val="64055766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640554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93182117710398"/>
          <c:y val="3.4825502907004507E-2"/>
          <c:w val="0.86145529221373041"/>
          <c:h val="0.71586331211704124"/>
        </c:manualLayout>
      </c:layout>
      <c:areaChart>
        <c:grouping val="stacked"/>
        <c:varyColors val="0"/>
        <c:ser>
          <c:idx val="3"/>
          <c:order val="2"/>
          <c:tx>
            <c:strRef>
              <c:f>'Figure 2.1'!$E$65</c:f>
              <c:strCache>
                <c:ptCount val="1"/>
              </c:strCache>
            </c:strRef>
          </c:tx>
          <c:spPr>
            <a:noFill/>
            <a:ln>
              <a:noFill/>
            </a:ln>
            <a:effectLst/>
          </c:spPr>
          <c:val>
            <c:numRef>
              <c:f>'Figure 2.1'!$E$66:$E$135</c:f>
              <c:numCache>
                <c:formatCode>General</c:formatCode>
                <c:ptCount val="70"/>
                <c:pt idx="36">
                  <c:v>23293.738799999999</c:v>
                </c:pt>
                <c:pt idx="37">
                  <c:v>23392.029599999998</c:v>
                </c:pt>
                <c:pt idx="38">
                  <c:v>23490.320399999997</c:v>
                </c:pt>
                <c:pt idx="39">
                  <c:v>22450.6908</c:v>
                </c:pt>
                <c:pt idx="40">
                  <c:v>21844.069199999998</c:v>
                </c:pt>
                <c:pt idx="41">
                  <c:v>18074.88</c:v>
                </c:pt>
                <c:pt idx="42">
                  <c:v>20029.2804</c:v>
                </c:pt>
                <c:pt idx="43">
                  <c:v>21464.621999999999</c:v>
                </c:pt>
                <c:pt idx="44">
                  <c:v>21835.322400000001</c:v>
                </c:pt>
                <c:pt idx="45">
                  <c:v>21160.9872</c:v>
                </c:pt>
                <c:pt idx="46">
                  <c:v>23421.636000000002</c:v>
                </c:pt>
                <c:pt idx="47">
                  <c:v>23995.5972</c:v>
                </c:pt>
                <c:pt idx="48">
                  <c:v>24473.2284</c:v>
                </c:pt>
                <c:pt idx="49">
                  <c:v>24157.893599999999</c:v>
                </c:pt>
                <c:pt idx="50">
                  <c:v>24669.81</c:v>
                </c:pt>
                <c:pt idx="51">
                  <c:v>24768.100799999997</c:v>
                </c:pt>
                <c:pt idx="52">
                  <c:v>24866.391600000003</c:v>
                </c:pt>
                <c:pt idx="53">
                  <c:v>24964.682399999998</c:v>
                </c:pt>
                <c:pt idx="54">
                  <c:v>25062.9732</c:v>
                </c:pt>
                <c:pt idx="55">
                  <c:v>25161.263999999999</c:v>
                </c:pt>
                <c:pt idx="56">
                  <c:v>25259.554799999998</c:v>
                </c:pt>
                <c:pt idx="57">
                  <c:v>25357.845600000001</c:v>
                </c:pt>
                <c:pt idx="58">
                  <c:v>25456.136399999996</c:v>
                </c:pt>
                <c:pt idx="59">
                  <c:v>25554.427200000002</c:v>
                </c:pt>
                <c:pt idx="60">
                  <c:v>25652.717999999997</c:v>
                </c:pt>
                <c:pt idx="61">
                  <c:v>25751.008799999996</c:v>
                </c:pt>
                <c:pt idx="62">
                  <c:v>25849.299599999998</c:v>
                </c:pt>
                <c:pt idx="63">
                  <c:v>25947.590400000001</c:v>
                </c:pt>
                <c:pt idx="64">
                  <c:v>26045.8812</c:v>
                </c:pt>
                <c:pt idx="65">
                  <c:v>26144.171999999999</c:v>
                </c:pt>
                <c:pt idx="66">
                  <c:v>26242.462800000001</c:v>
                </c:pt>
                <c:pt idx="67">
                  <c:v>26340.753599999996</c:v>
                </c:pt>
                <c:pt idx="68">
                  <c:v>26439.044400000002</c:v>
                </c:pt>
                <c:pt idx="69">
                  <c:v>26537.335199999998</c:v>
                </c:pt>
              </c:numCache>
            </c:numRef>
          </c:val>
          <c:extLst>
            <c:ext xmlns:c16="http://schemas.microsoft.com/office/drawing/2014/chart" uri="{C3380CC4-5D6E-409C-BE32-E72D297353CC}">
              <c16:uniqueId val="{00000000-FE42-43C3-A1BD-F1E138106422}"/>
            </c:ext>
          </c:extLst>
        </c:ser>
        <c:ser>
          <c:idx val="2"/>
          <c:order val="3"/>
          <c:tx>
            <c:strRef>
              <c:f>'Figure 2.1'!$D$65</c:f>
              <c:strCache>
                <c:ptCount val="1"/>
              </c:strCache>
            </c:strRef>
          </c:tx>
          <c:spPr>
            <a:solidFill>
              <a:schemeClr val="accent3">
                <a:lumMod val="20000"/>
                <a:lumOff val="80000"/>
              </a:schemeClr>
            </a:solidFill>
            <a:ln>
              <a:noFill/>
            </a:ln>
            <a:effectLst/>
          </c:spPr>
          <c:val>
            <c:numRef>
              <c:f>'Figure 2.1'!$D$66:$D$135</c:f>
              <c:numCache>
                <c:formatCode>General</c:formatCode>
                <c:ptCount val="70"/>
                <c:pt idx="36">
                  <c:v>0</c:v>
                </c:pt>
                <c:pt idx="37">
                  <c:v>0</c:v>
                </c:pt>
                <c:pt idx="38">
                  <c:v>0</c:v>
                </c:pt>
                <c:pt idx="39">
                  <c:v>1137.9203999999991</c:v>
                </c:pt>
                <c:pt idx="40">
                  <c:v>1842.8328000000038</c:v>
                </c:pt>
                <c:pt idx="41">
                  <c:v>5710.3127999999997</c:v>
                </c:pt>
                <c:pt idx="42">
                  <c:v>3854.2031999999999</c:v>
                </c:pt>
                <c:pt idx="43">
                  <c:v>2517.152399999999</c:v>
                </c:pt>
                <c:pt idx="44">
                  <c:v>2244.7428</c:v>
                </c:pt>
                <c:pt idx="45">
                  <c:v>3017.3688000000002</c:v>
                </c:pt>
                <c:pt idx="46">
                  <c:v>855.01079999999638</c:v>
                </c:pt>
                <c:pt idx="47">
                  <c:v>379.34039999999732</c:v>
                </c:pt>
                <c:pt idx="48">
                  <c:v>0</c:v>
                </c:pt>
                <c:pt idx="49">
                  <c:v>413.62560000000303</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numCache>
            </c:numRef>
          </c:val>
          <c:extLst>
            <c:ext xmlns:c16="http://schemas.microsoft.com/office/drawing/2014/chart" uri="{C3380CC4-5D6E-409C-BE32-E72D297353CC}">
              <c16:uniqueId val="{00000001-FE42-43C3-A1BD-F1E138106422}"/>
            </c:ext>
          </c:extLst>
        </c:ser>
        <c:dLbls>
          <c:showLegendKey val="0"/>
          <c:showVal val="0"/>
          <c:showCatName val="0"/>
          <c:showSerName val="0"/>
          <c:showPercent val="0"/>
          <c:showBubbleSize val="0"/>
        </c:dLbls>
        <c:axId val="939376432"/>
        <c:axId val="825837744"/>
      </c:areaChart>
      <c:lineChart>
        <c:grouping val="standard"/>
        <c:varyColors val="0"/>
        <c:ser>
          <c:idx val="1"/>
          <c:order val="0"/>
          <c:tx>
            <c:strRef>
              <c:f>'Figure 2.1'!$B$65</c:f>
              <c:strCache>
                <c:ptCount val="1"/>
                <c:pt idx="0">
                  <c:v>Income tax</c:v>
                </c:pt>
              </c:strCache>
            </c:strRef>
          </c:tx>
          <c:spPr>
            <a:ln w="12700" cap="rnd">
              <a:solidFill>
                <a:schemeClr val="accent4">
                  <a:lumMod val="50000"/>
                </a:schemeClr>
              </a:solidFill>
              <a:round/>
            </a:ln>
            <a:effectLst/>
          </c:spPr>
          <c:marker>
            <c:symbol val="none"/>
          </c:marker>
          <c:cat>
            <c:numRef>
              <c:f>'Figure 2.1'!$A$66:$A$135</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'Figure 2.1'!$B$66:$B$135</c:f>
              <c:numCache>
                <c:formatCode>General</c:formatCode>
                <c:ptCount val="70"/>
                <c:pt idx="0">
                  <c:v>19279.272000000001</c:v>
                </c:pt>
                <c:pt idx="1">
                  <c:v>19297.779600000002</c:v>
                </c:pt>
                <c:pt idx="2">
                  <c:v>19555.893599999999</c:v>
                </c:pt>
                <c:pt idx="3">
                  <c:v>19721.1384</c:v>
                </c:pt>
                <c:pt idx="4">
                  <c:v>19872.0792</c:v>
                </c:pt>
                <c:pt idx="5">
                  <c:v>19523.014799999997</c:v>
                </c:pt>
                <c:pt idx="6">
                  <c:v>20547.625200000002</c:v>
                </c:pt>
                <c:pt idx="7">
                  <c:v>19900.491600000001</c:v>
                </c:pt>
                <c:pt idx="8">
                  <c:v>20349.477599999998</c:v>
                </c:pt>
                <c:pt idx="9">
                  <c:v>20683.044000000002</c:v>
                </c:pt>
                <c:pt idx="10">
                  <c:v>20183.230799999998</c:v>
                </c:pt>
                <c:pt idx="11">
                  <c:v>20639.425199999998</c:v>
                </c:pt>
                <c:pt idx="12">
                  <c:v>20430.417600000001</c:v>
                </c:pt>
                <c:pt idx="13">
                  <c:v>20960.431199999999</c:v>
                </c:pt>
                <c:pt idx="14">
                  <c:v>20264.551200000002</c:v>
                </c:pt>
                <c:pt idx="15">
                  <c:v>21069.700799999999</c:v>
                </c:pt>
                <c:pt idx="16">
                  <c:v>20972.184000000001</c:v>
                </c:pt>
                <c:pt idx="17">
                  <c:v>21711.3024</c:v>
                </c:pt>
                <c:pt idx="18">
                  <c:v>21311.025600000001</c:v>
                </c:pt>
                <c:pt idx="19">
                  <c:v>20932.542000000001</c:v>
                </c:pt>
                <c:pt idx="20">
                  <c:v>21357.9</c:v>
                </c:pt>
                <c:pt idx="21">
                  <c:v>21855.9912</c:v>
                </c:pt>
                <c:pt idx="22">
                  <c:v>21504.0036</c:v>
                </c:pt>
                <c:pt idx="23">
                  <c:v>21944.1924</c:v>
                </c:pt>
                <c:pt idx="24">
                  <c:v>21555.7464</c:v>
                </c:pt>
                <c:pt idx="25">
                  <c:v>21579.693599999999</c:v>
                </c:pt>
                <c:pt idx="26">
                  <c:v>22234.4388</c:v>
                </c:pt>
                <c:pt idx="27">
                  <c:v>22994.2356</c:v>
                </c:pt>
                <c:pt idx="28">
                  <c:v>23466.788400000001</c:v>
                </c:pt>
                <c:pt idx="29">
                  <c:v>22976.248800000001</c:v>
                </c:pt>
                <c:pt idx="30">
                  <c:v>22178.16</c:v>
                </c:pt>
                <c:pt idx="31">
                  <c:v>23387.675999999999</c:v>
                </c:pt>
                <c:pt idx="32">
                  <c:v>23656.356</c:v>
                </c:pt>
                <c:pt idx="33">
                  <c:v>23718.7968</c:v>
                </c:pt>
                <c:pt idx="34">
                  <c:v>23909.446799999998</c:v>
                </c:pt>
                <c:pt idx="35">
                  <c:v>22913.675999999999</c:v>
                </c:pt>
                <c:pt idx="36">
                  <c:v>24078.418799999999</c:v>
                </c:pt>
                <c:pt idx="37">
                  <c:v>24065.597999999998</c:v>
                </c:pt>
                <c:pt idx="38">
                  <c:v>23730.004799999999</c:v>
                </c:pt>
                <c:pt idx="39">
                  <c:v>22450.6908</c:v>
                </c:pt>
                <c:pt idx="40">
                  <c:v>21844.069199999998</c:v>
                </c:pt>
                <c:pt idx="41">
                  <c:v>18074.88</c:v>
                </c:pt>
                <c:pt idx="42">
                  <c:v>20029.2804</c:v>
                </c:pt>
                <c:pt idx="43">
                  <c:v>21464.621999999999</c:v>
                </c:pt>
                <c:pt idx="44">
                  <c:v>21835.322400000001</c:v>
                </c:pt>
                <c:pt idx="45">
                  <c:v>21160.9872</c:v>
                </c:pt>
                <c:pt idx="46">
                  <c:v>23421.636000000002</c:v>
                </c:pt>
                <c:pt idx="47">
                  <c:v>23995.5972</c:v>
                </c:pt>
                <c:pt idx="48">
                  <c:v>24730.910400000001</c:v>
                </c:pt>
                <c:pt idx="49">
                  <c:v>24157.893599999999</c:v>
                </c:pt>
                <c:pt idx="50">
                  <c:v>25617.127200000003</c:v>
                </c:pt>
                <c:pt idx="51">
                  <c:v>25017.498</c:v>
                </c:pt>
                <c:pt idx="52">
                  <c:v>27616.027199999997</c:v>
                </c:pt>
                <c:pt idx="53">
                  <c:v>26389.418399999999</c:v>
                </c:pt>
                <c:pt idx="54">
                  <c:v>26432.050800000001</c:v>
                </c:pt>
                <c:pt idx="55">
                  <c:v>27366.292799999996</c:v>
                </c:pt>
                <c:pt idx="56">
                  <c:v>27427.534800000001</c:v>
                </c:pt>
                <c:pt idx="57">
                  <c:v>28707.9012</c:v>
                </c:pt>
                <c:pt idx="58">
                  <c:v>27412.576800000003</c:v>
                </c:pt>
                <c:pt idx="59">
                  <c:v>28342.268400000001</c:v>
                </c:pt>
                <c:pt idx="60">
                  <c:v>28549.321199999998</c:v>
                </c:pt>
                <c:pt idx="61">
                  <c:v>29365.117200000001</c:v>
                </c:pt>
                <c:pt idx="62">
                  <c:v>29488.811999999998</c:v>
                </c:pt>
                <c:pt idx="63">
                  <c:v>30944.381999999998</c:v>
                </c:pt>
                <c:pt idx="64">
                  <c:v>30049.063200000001</c:v>
                </c:pt>
                <c:pt idx="65">
                  <c:v>30547.839599999999</c:v>
                </c:pt>
                <c:pt idx="66">
                  <c:v>31149.1656</c:v>
                </c:pt>
                <c:pt idx="67">
                  <c:v>30655.984799999998</c:v>
                </c:pt>
                <c:pt idx="68">
                  <c:v>31521.668399999999</c:v>
                </c:pt>
                <c:pt idx="69">
                  <c:v>31986.367200000001</c:v>
                </c:pt>
              </c:numCache>
            </c:numRef>
          </c:val>
          <c:smooth val="0"/>
          <c:extLst>
            <c:ext xmlns:c16="http://schemas.microsoft.com/office/drawing/2014/chart" uri="{C3380CC4-5D6E-409C-BE32-E72D297353CC}">
              <c16:uniqueId val="{00000002-FE42-43C3-A1BD-F1E138106422}"/>
            </c:ext>
          </c:extLst>
        </c:ser>
        <c:ser>
          <c:idx val="0"/>
          <c:order val="1"/>
          <c:tx>
            <c:strRef>
              <c:f>'Figure 2.1'!$C$65</c:f>
              <c:strCache>
                <c:ptCount val="1"/>
              </c:strCache>
            </c:strRef>
          </c:tx>
          <c:spPr>
            <a:ln w="12700" cap="rnd">
              <a:solidFill>
                <a:schemeClr val="accent3"/>
              </a:solidFill>
              <a:prstDash val="sysDash"/>
              <a:round/>
            </a:ln>
            <a:effectLst/>
          </c:spPr>
          <c:marker>
            <c:symbol val="none"/>
          </c:marker>
          <c:cat>
            <c:numRef>
              <c:f>'Figure 2.1'!$A$66:$A$135</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'Figure 2.1'!$C$66:$C$135</c:f>
              <c:numCache>
                <c:formatCode>General</c:formatCode>
                <c:ptCount val="70"/>
                <c:pt idx="0">
                  <c:v>19755.27</c:v>
                </c:pt>
                <c:pt idx="1">
                  <c:v>19853.560799999999</c:v>
                </c:pt>
                <c:pt idx="2">
                  <c:v>19951.851599999998</c:v>
                </c:pt>
                <c:pt idx="3">
                  <c:v>20050.142400000001</c:v>
                </c:pt>
                <c:pt idx="4">
                  <c:v>20148.433199999999</c:v>
                </c:pt>
                <c:pt idx="5">
                  <c:v>20246.723999999998</c:v>
                </c:pt>
                <c:pt idx="6">
                  <c:v>20345.014799999997</c:v>
                </c:pt>
                <c:pt idx="7">
                  <c:v>20443.3056</c:v>
                </c:pt>
                <c:pt idx="8">
                  <c:v>20541.596400000002</c:v>
                </c:pt>
                <c:pt idx="9">
                  <c:v>20639.887200000001</c:v>
                </c:pt>
                <c:pt idx="10">
                  <c:v>20738.178</c:v>
                </c:pt>
                <c:pt idx="11">
                  <c:v>20836.468799999999</c:v>
                </c:pt>
                <c:pt idx="12">
                  <c:v>20934.759600000001</c:v>
                </c:pt>
                <c:pt idx="13">
                  <c:v>21033.0504</c:v>
                </c:pt>
                <c:pt idx="14">
                  <c:v>21131.341199999999</c:v>
                </c:pt>
                <c:pt idx="15">
                  <c:v>21229.631999999998</c:v>
                </c:pt>
                <c:pt idx="16">
                  <c:v>21327.9228</c:v>
                </c:pt>
                <c:pt idx="17">
                  <c:v>21426.213600000003</c:v>
                </c:pt>
                <c:pt idx="18">
                  <c:v>21524.504399999998</c:v>
                </c:pt>
                <c:pt idx="19">
                  <c:v>21622.7952</c:v>
                </c:pt>
                <c:pt idx="20">
                  <c:v>21721.085999999999</c:v>
                </c:pt>
                <c:pt idx="21">
                  <c:v>21819.376799999998</c:v>
                </c:pt>
                <c:pt idx="22">
                  <c:v>21917.667600000001</c:v>
                </c:pt>
                <c:pt idx="23">
                  <c:v>22015.9584</c:v>
                </c:pt>
                <c:pt idx="24">
                  <c:v>22114.249199999998</c:v>
                </c:pt>
                <c:pt idx="25">
                  <c:v>22212.54</c:v>
                </c:pt>
                <c:pt idx="26">
                  <c:v>22310.8308</c:v>
                </c:pt>
                <c:pt idx="27">
                  <c:v>22409.121599999999</c:v>
                </c:pt>
                <c:pt idx="28">
                  <c:v>22507.412400000001</c:v>
                </c:pt>
                <c:pt idx="29">
                  <c:v>22605.703199999996</c:v>
                </c:pt>
                <c:pt idx="30">
                  <c:v>22703.993999999999</c:v>
                </c:pt>
                <c:pt idx="31">
                  <c:v>22802.284800000001</c:v>
                </c:pt>
                <c:pt idx="32">
                  <c:v>22900.5756</c:v>
                </c:pt>
                <c:pt idx="33">
                  <c:v>22998.866399999999</c:v>
                </c:pt>
                <c:pt idx="34">
                  <c:v>23097.157199999998</c:v>
                </c:pt>
                <c:pt idx="35">
                  <c:v>23195.448</c:v>
                </c:pt>
                <c:pt idx="36">
                  <c:v>23293.738799999999</c:v>
                </c:pt>
                <c:pt idx="37">
                  <c:v>23392.029599999998</c:v>
                </c:pt>
                <c:pt idx="38">
                  <c:v>23490.320399999997</c:v>
                </c:pt>
                <c:pt idx="39">
                  <c:v>23588.611199999999</c:v>
                </c:pt>
                <c:pt idx="40">
                  <c:v>23686.902000000002</c:v>
                </c:pt>
                <c:pt idx="41">
                  <c:v>23785.192800000001</c:v>
                </c:pt>
                <c:pt idx="42">
                  <c:v>23883.4836</c:v>
                </c:pt>
                <c:pt idx="43">
                  <c:v>23981.774399999998</c:v>
                </c:pt>
                <c:pt idx="44">
                  <c:v>24080.065200000001</c:v>
                </c:pt>
                <c:pt idx="45">
                  <c:v>24178.356</c:v>
                </c:pt>
                <c:pt idx="46">
                  <c:v>24276.646799999999</c:v>
                </c:pt>
                <c:pt idx="47">
                  <c:v>24374.937599999997</c:v>
                </c:pt>
                <c:pt idx="48">
                  <c:v>24473.2284</c:v>
                </c:pt>
                <c:pt idx="49">
                  <c:v>24571.519200000002</c:v>
                </c:pt>
                <c:pt idx="50">
                  <c:v>24669.81</c:v>
                </c:pt>
                <c:pt idx="51">
                  <c:v>24768.100799999997</c:v>
                </c:pt>
                <c:pt idx="52">
                  <c:v>24866.391600000003</c:v>
                </c:pt>
                <c:pt idx="53">
                  <c:v>24964.682399999998</c:v>
                </c:pt>
                <c:pt idx="54">
                  <c:v>25062.9732</c:v>
                </c:pt>
                <c:pt idx="55">
                  <c:v>25161.263999999999</c:v>
                </c:pt>
                <c:pt idx="56">
                  <c:v>25259.554799999998</c:v>
                </c:pt>
                <c:pt idx="57">
                  <c:v>25357.845600000001</c:v>
                </c:pt>
                <c:pt idx="58">
                  <c:v>25456.136399999996</c:v>
                </c:pt>
                <c:pt idx="59">
                  <c:v>25554.427200000002</c:v>
                </c:pt>
                <c:pt idx="60">
                  <c:v>25652.717999999997</c:v>
                </c:pt>
                <c:pt idx="61">
                  <c:v>25751.008799999996</c:v>
                </c:pt>
                <c:pt idx="62">
                  <c:v>25849.299599999998</c:v>
                </c:pt>
                <c:pt idx="63">
                  <c:v>25947.590400000001</c:v>
                </c:pt>
                <c:pt idx="64">
                  <c:v>26045.8812</c:v>
                </c:pt>
                <c:pt idx="65">
                  <c:v>26144.171999999999</c:v>
                </c:pt>
                <c:pt idx="66">
                  <c:v>26242.462800000001</c:v>
                </c:pt>
                <c:pt idx="67">
                  <c:v>26340.753599999996</c:v>
                </c:pt>
                <c:pt idx="68">
                  <c:v>26439.044400000002</c:v>
                </c:pt>
                <c:pt idx="69">
                  <c:v>26537.335199999998</c:v>
                </c:pt>
              </c:numCache>
            </c:numRef>
          </c:val>
          <c:smooth val="0"/>
          <c:extLst>
            <c:ext xmlns:c16="http://schemas.microsoft.com/office/drawing/2014/chart" uri="{C3380CC4-5D6E-409C-BE32-E72D297353CC}">
              <c16:uniqueId val="{00000003-FE42-43C3-A1BD-F1E138106422}"/>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83640246285511E-2"/>
          <c:y val="3.48254755948487E-2"/>
          <c:w val="0.87373838634769296"/>
          <c:h val="0.8181627670584487"/>
        </c:manualLayout>
      </c:layout>
      <c:areaChart>
        <c:grouping val="stacked"/>
        <c:varyColors val="0"/>
        <c:ser>
          <c:idx val="3"/>
          <c:order val="2"/>
          <c:tx>
            <c:strRef>
              <c:f>'Figure 2.1'!$K$65</c:f>
              <c:strCache>
                <c:ptCount val="1"/>
              </c:strCache>
            </c:strRef>
          </c:tx>
          <c:spPr>
            <a:noFill/>
            <a:ln>
              <a:noFill/>
            </a:ln>
            <a:effectLst/>
          </c:spPr>
          <c:val>
            <c:numRef>
              <c:f>'Figure 2.1'!$K$66:$K$135</c:f>
              <c:numCache>
                <c:formatCode>General</c:formatCode>
                <c:ptCount val="70"/>
                <c:pt idx="36">
                  <c:v>15440.047199999999</c:v>
                </c:pt>
                <c:pt idx="37">
                  <c:v>15029.772000000001</c:v>
                </c:pt>
                <c:pt idx="38">
                  <c:v>6554.7769200000002</c:v>
                </c:pt>
                <c:pt idx="39">
                  <c:v>10524.474480000001</c:v>
                </c:pt>
                <c:pt idx="40">
                  <c:v>9303.0826799999995</c:v>
                </c:pt>
                <c:pt idx="41">
                  <c:v>11224.21308</c:v>
                </c:pt>
                <c:pt idx="42">
                  <c:v>11294.77476</c:v>
                </c:pt>
                <c:pt idx="43">
                  <c:v>12664.5468</c:v>
                </c:pt>
                <c:pt idx="44">
                  <c:v>13765.100399999999</c:v>
                </c:pt>
                <c:pt idx="45">
                  <c:v>13767.2016</c:v>
                </c:pt>
                <c:pt idx="46">
                  <c:v>14239.667999999998</c:v>
                </c:pt>
                <c:pt idx="47">
                  <c:v>13655.995200000001</c:v>
                </c:pt>
                <c:pt idx="48">
                  <c:v>13244.784</c:v>
                </c:pt>
                <c:pt idx="49">
                  <c:v>14273.4768</c:v>
                </c:pt>
                <c:pt idx="50">
                  <c:v>14291.261999999999</c:v>
                </c:pt>
                <c:pt idx="51">
                  <c:v>14615.804400000001</c:v>
                </c:pt>
                <c:pt idx="52">
                  <c:v>15140.7912</c:v>
                </c:pt>
                <c:pt idx="53">
                  <c:v>16026.928799999998</c:v>
                </c:pt>
                <c:pt idx="54">
                  <c:v>16618.2408</c:v>
                </c:pt>
                <c:pt idx="55">
                  <c:v>15797.720399999998</c:v>
                </c:pt>
                <c:pt idx="56">
                  <c:v>16116.080399999999</c:v>
                </c:pt>
                <c:pt idx="57">
                  <c:v>16422.87</c:v>
                </c:pt>
                <c:pt idx="58">
                  <c:v>16751.3112</c:v>
                </c:pt>
                <c:pt idx="59">
                  <c:v>16945.516800000001</c:v>
                </c:pt>
                <c:pt idx="60">
                  <c:v>17010.972000000002</c:v>
                </c:pt>
                <c:pt idx="61">
                  <c:v>17076.427200000002</c:v>
                </c:pt>
                <c:pt idx="62">
                  <c:v>17141.882400000002</c:v>
                </c:pt>
                <c:pt idx="63">
                  <c:v>17207.337599999999</c:v>
                </c:pt>
                <c:pt idx="64">
                  <c:v>17272.792799999999</c:v>
                </c:pt>
                <c:pt idx="65">
                  <c:v>17338.248</c:v>
                </c:pt>
                <c:pt idx="66">
                  <c:v>17403.7032</c:v>
                </c:pt>
                <c:pt idx="67">
                  <c:v>17469.1584</c:v>
                </c:pt>
                <c:pt idx="68">
                  <c:v>17534.613600000001</c:v>
                </c:pt>
                <c:pt idx="69">
                  <c:v>17600.068800000001</c:v>
                </c:pt>
              </c:numCache>
            </c:numRef>
          </c:val>
          <c:extLst>
            <c:ext xmlns:c16="http://schemas.microsoft.com/office/drawing/2014/chart" uri="{C3380CC4-5D6E-409C-BE32-E72D297353CC}">
              <c16:uniqueId val="{00000000-7A6D-464D-9EAB-15D70F32DB3E}"/>
            </c:ext>
          </c:extLst>
        </c:ser>
        <c:ser>
          <c:idx val="2"/>
          <c:order val="3"/>
          <c:tx>
            <c:strRef>
              <c:f>'Figure 2.1'!$J$65</c:f>
              <c:strCache>
                <c:ptCount val="1"/>
              </c:strCache>
            </c:strRef>
          </c:tx>
          <c:spPr>
            <a:solidFill>
              <a:schemeClr val="accent3">
                <a:lumMod val="20000"/>
                <a:lumOff val="80000"/>
              </a:schemeClr>
            </a:solidFill>
            <a:ln>
              <a:noFill/>
            </a:ln>
            <a:effectLst/>
          </c:spPr>
          <c:val>
            <c:numRef>
              <c:f>'Figure 2.1'!$J$66:$J$135</c:f>
              <c:numCache>
                <c:formatCode>General</c:formatCode>
                <c:ptCount val="70"/>
                <c:pt idx="36">
                  <c:v>0</c:v>
                </c:pt>
                <c:pt idx="37">
                  <c:v>475.73039999999855</c:v>
                </c:pt>
                <c:pt idx="38">
                  <c:v>9016.1806799999995</c:v>
                </c:pt>
                <c:pt idx="39">
                  <c:v>5111.9383199999993</c:v>
                </c:pt>
                <c:pt idx="40">
                  <c:v>6398.7853200000009</c:v>
                </c:pt>
                <c:pt idx="41">
                  <c:v>4543.1101200000012</c:v>
                </c:pt>
                <c:pt idx="42">
                  <c:v>4538.0036400000008</c:v>
                </c:pt>
                <c:pt idx="43">
                  <c:v>3233.6868000000013</c:v>
                </c:pt>
                <c:pt idx="44">
                  <c:v>2198.5884000000024</c:v>
                </c:pt>
                <c:pt idx="45">
                  <c:v>2261.9424000000017</c:v>
                </c:pt>
                <c:pt idx="46">
                  <c:v>1854.9312000000045</c:v>
                </c:pt>
                <c:pt idx="47">
                  <c:v>2504.0591999999997</c:v>
                </c:pt>
                <c:pt idx="48">
                  <c:v>2980.7256000000016</c:v>
                </c:pt>
                <c:pt idx="49">
                  <c:v>2017.4880000000012</c:v>
                </c:pt>
                <c:pt idx="50">
                  <c:v>2065.1580000000031</c:v>
                </c:pt>
                <c:pt idx="51">
                  <c:v>1806.0708000000013</c:v>
                </c:pt>
                <c:pt idx="52">
                  <c:v>1346.5392000000029</c:v>
                </c:pt>
                <c:pt idx="53">
                  <c:v>525.85680000000139</c:v>
                </c:pt>
                <c:pt idx="54">
                  <c:v>0</c:v>
                </c:pt>
                <c:pt idx="55">
                  <c:v>885.97560000000158</c:v>
                </c:pt>
                <c:pt idx="56">
                  <c:v>633.07080000000133</c:v>
                </c:pt>
                <c:pt idx="57">
                  <c:v>391.73640000000159</c:v>
                </c:pt>
                <c:pt idx="58">
                  <c:v>128.75040000000081</c:v>
                </c:pt>
                <c:pt idx="59">
                  <c:v>0</c:v>
                </c:pt>
                <c:pt idx="60">
                  <c:v>0</c:v>
                </c:pt>
                <c:pt idx="61">
                  <c:v>0</c:v>
                </c:pt>
                <c:pt idx="62">
                  <c:v>0</c:v>
                </c:pt>
                <c:pt idx="63">
                  <c:v>0</c:v>
                </c:pt>
                <c:pt idx="64">
                  <c:v>0</c:v>
                </c:pt>
                <c:pt idx="65">
                  <c:v>0</c:v>
                </c:pt>
                <c:pt idx="66">
                  <c:v>0</c:v>
                </c:pt>
                <c:pt idx="67">
                  <c:v>0</c:v>
                </c:pt>
                <c:pt idx="68">
                  <c:v>0</c:v>
                </c:pt>
                <c:pt idx="69">
                  <c:v>0</c:v>
                </c:pt>
              </c:numCache>
            </c:numRef>
          </c:val>
          <c:extLst>
            <c:ext xmlns:c16="http://schemas.microsoft.com/office/drawing/2014/chart" uri="{C3380CC4-5D6E-409C-BE32-E72D297353CC}">
              <c16:uniqueId val="{00000001-7A6D-464D-9EAB-15D70F32DB3E}"/>
            </c:ext>
          </c:extLst>
        </c:ser>
        <c:dLbls>
          <c:showLegendKey val="0"/>
          <c:showVal val="0"/>
          <c:showCatName val="0"/>
          <c:showSerName val="0"/>
          <c:showPercent val="0"/>
          <c:showBubbleSize val="0"/>
        </c:dLbls>
        <c:axId val="939376432"/>
        <c:axId val="825837744"/>
      </c:areaChart>
      <c:lineChart>
        <c:grouping val="standard"/>
        <c:varyColors val="0"/>
        <c:ser>
          <c:idx val="1"/>
          <c:order val="0"/>
          <c:tx>
            <c:strRef>
              <c:f>'Figure 2.1'!$H$65</c:f>
              <c:strCache>
                <c:ptCount val="1"/>
                <c:pt idx="0">
                  <c:v>VAT</c:v>
                </c:pt>
              </c:strCache>
            </c:strRef>
          </c:tx>
          <c:spPr>
            <a:ln w="12700" cap="rnd">
              <a:solidFill>
                <a:schemeClr val="accent4">
                  <a:lumMod val="50000"/>
                </a:schemeClr>
              </a:solidFill>
              <a:round/>
            </a:ln>
            <a:effectLst/>
          </c:spPr>
          <c:marker>
            <c:symbol val="none"/>
          </c:marker>
          <c:cat>
            <c:numRef>
              <c:f>'Figure 2.1'!$A$66:$A$135</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'Figure 2.1'!$H$66:$H$135</c:f>
              <c:numCache>
                <c:formatCode>General</c:formatCode>
                <c:ptCount val="70"/>
                <c:pt idx="0">
                  <c:v>12936.7284</c:v>
                </c:pt>
                <c:pt idx="1">
                  <c:v>16174.544399999999</c:v>
                </c:pt>
                <c:pt idx="2">
                  <c:v>13183.4028</c:v>
                </c:pt>
                <c:pt idx="3">
                  <c:v>13556.432400000002</c:v>
                </c:pt>
                <c:pt idx="4">
                  <c:v>13517.1744</c:v>
                </c:pt>
                <c:pt idx="5">
                  <c:v>12456.399600000001</c:v>
                </c:pt>
                <c:pt idx="6">
                  <c:v>12716.4984</c:v>
                </c:pt>
                <c:pt idx="7">
                  <c:v>13374.062400000001</c:v>
                </c:pt>
                <c:pt idx="8">
                  <c:v>12846.3372</c:v>
                </c:pt>
                <c:pt idx="9">
                  <c:v>13021.852799999999</c:v>
                </c:pt>
                <c:pt idx="10">
                  <c:v>13237.152</c:v>
                </c:pt>
                <c:pt idx="11">
                  <c:v>13024.4388</c:v>
                </c:pt>
                <c:pt idx="12">
                  <c:v>13645.2732</c:v>
                </c:pt>
                <c:pt idx="13">
                  <c:v>14570.736000000001</c:v>
                </c:pt>
                <c:pt idx="14">
                  <c:v>14542.9872</c:v>
                </c:pt>
                <c:pt idx="15">
                  <c:v>13808.828399999999</c:v>
                </c:pt>
                <c:pt idx="16">
                  <c:v>13545.383999999998</c:v>
                </c:pt>
                <c:pt idx="17">
                  <c:v>14035.282800000001</c:v>
                </c:pt>
                <c:pt idx="18">
                  <c:v>14275.47</c:v>
                </c:pt>
                <c:pt idx="19">
                  <c:v>14070.8112</c:v>
                </c:pt>
                <c:pt idx="20">
                  <c:v>13952.496000000001</c:v>
                </c:pt>
                <c:pt idx="21">
                  <c:v>14709.290400000002</c:v>
                </c:pt>
                <c:pt idx="22">
                  <c:v>15028.6044</c:v>
                </c:pt>
                <c:pt idx="23">
                  <c:v>15179.395199999999</c:v>
                </c:pt>
                <c:pt idx="24">
                  <c:v>15184.930800000002</c:v>
                </c:pt>
                <c:pt idx="25">
                  <c:v>14964.045599999999</c:v>
                </c:pt>
                <c:pt idx="26">
                  <c:v>14813.9676</c:v>
                </c:pt>
                <c:pt idx="27">
                  <c:v>14027.272799999999</c:v>
                </c:pt>
                <c:pt idx="28">
                  <c:v>14546.655599999998</c:v>
                </c:pt>
                <c:pt idx="29">
                  <c:v>15120.57</c:v>
                </c:pt>
                <c:pt idx="30">
                  <c:v>15289.946400000001</c:v>
                </c:pt>
                <c:pt idx="31">
                  <c:v>14976.912</c:v>
                </c:pt>
                <c:pt idx="32">
                  <c:v>15292.2228</c:v>
                </c:pt>
                <c:pt idx="33">
                  <c:v>15313.551600000001</c:v>
                </c:pt>
                <c:pt idx="34">
                  <c:v>15355.446</c:v>
                </c:pt>
                <c:pt idx="35">
                  <c:v>15802.153200000001</c:v>
                </c:pt>
                <c:pt idx="36">
                  <c:v>16253.887200000001</c:v>
                </c:pt>
                <c:pt idx="37">
                  <c:v>15029.772000000001</c:v>
                </c:pt>
                <c:pt idx="38">
                  <c:v>6554.7769200000002</c:v>
                </c:pt>
                <c:pt idx="39">
                  <c:v>10524.474480000001</c:v>
                </c:pt>
                <c:pt idx="40">
                  <c:v>9303.0826799999995</c:v>
                </c:pt>
                <c:pt idx="41">
                  <c:v>11224.21308</c:v>
                </c:pt>
                <c:pt idx="42">
                  <c:v>11294.77476</c:v>
                </c:pt>
                <c:pt idx="43">
                  <c:v>12664.5468</c:v>
                </c:pt>
                <c:pt idx="44">
                  <c:v>13765.100399999999</c:v>
                </c:pt>
                <c:pt idx="45">
                  <c:v>13767.2016</c:v>
                </c:pt>
                <c:pt idx="46">
                  <c:v>14239.667999999998</c:v>
                </c:pt>
                <c:pt idx="47">
                  <c:v>13655.995200000001</c:v>
                </c:pt>
                <c:pt idx="48">
                  <c:v>13244.784</c:v>
                </c:pt>
                <c:pt idx="49">
                  <c:v>14273.4768</c:v>
                </c:pt>
                <c:pt idx="50">
                  <c:v>14291.261999999999</c:v>
                </c:pt>
                <c:pt idx="51">
                  <c:v>14615.804400000001</c:v>
                </c:pt>
                <c:pt idx="52">
                  <c:v>15140.7912</c:v>
                </c:pt>
                <c:pt idx="53">
                  <c:v>16026.928799999998</c:v>
                </c:pt>
                <c:pt idx="54">
                  <c:v>16762.053599999999</c:v>
                </c:pt>
                <c:pt idx="55">
                  <c:v>15797.720399999998</c:v>
                </c:pt>
                <c:pt idx="56">
                  <c:v>16116.080399999999</c:v>
                </c:pt>
                <c:pt idx="57">
                  <c:v>16422.87</c:v>
                </c:pt>
                <c:pt idx="58">
                  <c:v>16751.3112</c:v>
                </c:pt>
                <c:pt idx="59">
                  <c:v>17854.031999999999</c:v>
                </c:pt>
                <c:pt idx="60">
                  <c:v>18040.915199999999</c:v>
                </c:pt>
                <c:pt idx="61">
                  <c:v>18025.778400000003</c:v>
                </c:pt>
                <c:pt idx="62">
                  <c:v>18107.018400000001</c:v>
                </c:pt>
                <c:pt idx="63">
                  <c:v>18448.743599999998</c:v>
                </c:pt>
                <c:pt idx="64">
                  <c:v>18906.8436</c:v>
                </c:pt>
                <c:pt idx="65">
                  <c:v>18056.979599999999</c:v>
                </c:pt>
                <c:pt idx="66">
                  <c:v>18272.9028</c:v>
                </c:pt>
                <c:pt idx="67">
                  <c:v>19555.576799999999</c:v>
                </c:pt>
                <c:pt idx="68">
                  <c:v>19593.366000000002</c:v>
                </c:pt>
                <c:pt idx="69">
                  <c:v>19320.347999999998</c:v>
                </c:pt>
              </c:numCache>
            </c:numRef>
          </c:val>
          <c:smooth val="0"/>
          <c:extLst>
            <c:ext xmlns:c16="http://schemas.microsoft.com/office/drawing/2014/chart" uri="{C3380CC4-5D6E-409C-BE32-E72D297353CC}">
              <c16:uniqueId val="{00000002-7A6D-464D-9EAB-15D70F32DB3E}"/>
            </c:ext>
          </c:extLst>
        </c:ser>
        <c:ser>
          <c:idx val="0"/>
          <c:order val="1"/>
          <c:tx>
            <c:strRef>
              <c:f>'Figure 2.1'!$I$65</c:f>
              <c:strCache>
                <c:ptCount val="1"/>
              </c:strCache>
            </c:strRef>
          </c:tx>
          <c:spPr>
            <a:ln w="12700" cap="rnd">
              <a:solidFill>
                <a:schemeClr val="accent3"/>
              </a:solidFill>
              <a:prstDash val="sysDash"/>
              <a:round/>
            </a:ln>
            <a:effectLst/>
          </c:spPr>
          <c:marker>
            <c:symbol val="none"/>
          </c:marker>
          <c:cat>
            <c:numRef>
              <c:f>'Figure 2.1'!$A$66:$A$135</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'Figure 2.1'!$I$66:$I$135</c:f>
              <c:numCache>
                <c:formatCode>General</c:formatCode>
                <c:ptCount val="70"/>
                <c:pt idx="0">
                  <c:v>13083.66</c:v>
                </c:pt>
                <c:pt idx="1">
                  <c:v>13149.1152</c:v>
                </c:pt>
                <c:pt idx="2">
                  <c:v>13214.570400000001</c:v>
                </c:pt>
                <c:pt idx="3">
                  <c:v>13280.025600000001</c:v>
                </c:pt>
                <c:pt idx="4">
                  <c:v>13345.480799999999</c:v>
                </c:pt>
                <c:pt idx="5">
                  <c:v>13410.936</c:v>
                </c:pt>
                <c:pt idx="6">
                  <c:v>13476.3912</c:v>
                </c:pt>
                <c:pt idx="7">
                  <c:v>13541.8464</c:v>
                </c:pt>
                <c:pt idx="8">
                  <c:v>13607.301600000001</c:v>
                </c:pt>
                <c:pt idx="9">
                  <c:v>13672.756800000001</c:v>
                </c:pt>
                <c:pt idx="10">
                  <c:v>13738.212000000001</c:v>
                </c:pt>
                <c:pt idx="11">
                  <c:v>13803.667200000002</c:v>
                </c:pt>
                <c:pt idx="12">
                  <c:v>13869.122400000002</c:v>
                </c:pt>
                <c:pt idx="13">
                  <c:v>13934.577600000001</c:v>
                </c:pt>
                <c:pt idx="14">
                  <c:v>14000.032800000001</c:v>
                </c:pt>
                <c:pt idx="15">
                  <c:v>14065.488000000001</c:v>
                </c:pt>
                <c:pt idx="16">
                  <c:v>14130.943200000002</c:v>
                </c:pt>
                <c:pt idx="17">
                  <c:v>14196.398400000002</c:v>
                </c:pt>
                <c:pt idx="18">
                  <c:v>14261.853600000002</c:v>
                </c:pt>
                <c:pt idx="19">
                  <c:v>14327.308800000003</c:v>
                </c:pt>
                <c:pt idx="20">
                  <c:v>14392.763999999999</c:v>
                </c:pt>
                <c:pt idx="21">
                  <c:v>14458.2192</c:v>
                </c:pt>
                <c:pt idx="22">
                  <c:v>14523.6744</c:v>
                </c:pt>
                <c:pt idx="23">
                  <c:v>14589.1296</c:v>
                </c:pt>
                <c:pt idx="24">
                  <c:v>14654.584800000001</c:v>
                </c:pt>
                <c:pt idx="25">
                  <c:v>14720.04</c:v>
                </c:pt>
                <c:pt idx="26">
                  <c:v>14785.495200000001</c:v>
                </c:pt>
                <c:pt idx="27">
                  <c:v>14850.950400000002</c:v>
                </c:pt>
                <c:pt idx="28">
                  <c:v>14916.405600000002</c:v>
                </c:pt>
                <c:pt idx="29">
                  <c:v>14981.860800000002</c:v>
                </c:pt>
                <c:pt idx="30">
                  <c:v>15047.315999999999</c:v>
                </c:pt>
                <c:pt idx="31">
                  <c:v>15112.771199999999</c:v>
                </c:pt>
                <c:pt idx="32">
                  <c:v>15178.2264</c:v>
                </c:pt>
                <c:pt idx="33">
                  <c:v>15243.6816</c:v>
                </c:pt>
                <c:pt idx="34">
                  <c:v>15309.1368</c:v>
                </c:pt>
                <c:pt idx="35">
                  <c:v>15374.592000000001</c:v>
                </c:pt>
                <c:pt idx="36">
                  <c:v>15440.047199999999</c:v>
                </c:pt>
                <c:pt idx="37">
                  <c:v>15505.502399999999</c:v>
                </c:pt>
                <c:pt idx="38">
                  <c:v>15570.9576</c:v>
                </c:pt>
                <c:pt idx="39">
                  <c:v>15636.4128</c:v>
                </c:pt>
                <c:pt idx="40">
                  <c:v>15701.868</c:v>
                </c:pt>
                <c:pt idx="41">
                  <c:v>15767.323200000001</c:v>
                </c:pt>
                <c:pt idx="42">
                  <c:v>15832.778400000001</c:v>
                </c:pt>
                <c:pt idx="43">
                  <c:v>15898.233600000001</c:v>
                </c:pt>
                <c:pt idx="44">
                  <c:v>15963.688800000002</c:v>
                </c:pt>
                <c:pt idx="45">
                  <c:v>16029.144000000002</c:v>
                </c:pt>
                <c:pt idx="46">
                  <c:v>16094.599200000002</c:v>
                </c:pt>
                <c:pt idx="47">
                  <c:v>16160.054400000001</c:v>
                </c:pt>
                <c:pt idx="48">
                  <c:v>16225.509600000001</c:v>
                </c:pt>
                <c:pt idx="49">
                  <c:v>16290.964800000002</c:v>
                </c:pt>
                <c:pt idx="50">
                  <c:v>16356.420000000002</c:v>
                </c:pt>
                <c:pt idx="51">
                  <c:v>16421.875200000002</c:v>
                </c:pt>
                <c:pt idx="52">
                  <c:v>16487.330400000003</c:v>
                </c:pt>
                <c:pt idx="53">
                  <c:v>16552.785599999999</c:v>
                </c:pt>
                <c:pt idx="54">
                  <c:v>16618.2408</c:v>
                </c:pt>
                <c:pt idx="55">
                  <c:v>16683.696</c:v>
                </c:pt>
                <c:pt idx="56">
                  <c:v>16749.1512</c:v>
                </c:pt>
                <c:pt idx="57">
                  <c:v>16814.606400000001</c:v>
                </c:pt>
                <c:pt idx="58">
                  <c:v>16880.061600000001</c:v>
                </c:pt>
                <c:pt idx="59">
                  <c:v>16945.516800000001</c:v>
                </c:pt>
                <c:pt idx="60">
                  <c:v>17010.972000000002</c:v>
                </c:pt>
                <c:pt idx="61">
                  <c:v>17076.427200000002</c:v>
                </c:pt>
                <c:pt idx="62">
                  <c:v>17141.882400000002</c:v>
                </c:pt>
                <c:pt idx="63">
                  <c:v>17207.337599999999</c:v>
                </c:pt>
                <c:pt idx="64">
                  <c:v>17272.792799999999</c:v>
                </c:pt>
                <c:pt idx="65">
                  <c:v>17338.248</c:v>
                </c:pt>
                <c:pt idx="66">
                  <c:v>17403.7032</c:v>
                </c:pt>
                <c:pt idx="67">
                  <c:v>17469.1584</c:v>
                </c:pt>
                <c:pt idx="68">
                  <c:v>17534.613600000001</c:v>
                </c:pt>
                <c:pt idx="69">
                  <c:v>17600.068800000001</c:v>
                </c:pt>
              </c:numCache>
            </c:numRef>
          </c:val>
          <c:smooth val="0"/>
          <c:extLst>
            <c:ext xmlns:c16="http://schemas.microsoft.com/office/drawing/2014/chart" uri="{C3380CC4-5D6E-409C-BE32-E72D297353CC}">
              <c16:uniqueId val="{00000003-7A6D-464D-9EAB-15D70F32DB3E}"/>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7399329110174E-2"/>
          <c:y val="3.4825467217706109E-2"/>
          <c:w val="0.87373838634769296"/>
          <c:h val="0.75317340383111242"/>
        </c:manualLayout>
      </c:layout>
      <c:areaChart>
        <c:grouping val="stacked"/>
        <c:varyColors val="0"/>
        <c:ser>
          <c:idx val="3"/>
          <c:order val="2"/>
          <c:tx>
            <c:strRef>
              <c:f>'Figure 2.1'!$Q$65</c:f>
              <c:strCache>
                <c:ptCount val="1"/>
              </c:strCache>
            </c:strRef>
          </c:tx>
          <c:spPr>
            <a:noFill/>
            <a:ln>
              <a:noFill/>
            </a:ln>
            <a:effectLst/>
          </c:spPr>
          <c:val>
            <c:numRef>
              <c:f>'Figure 2.1'!$Q$66:$Q$135</c:f>
              <c:numCache>
                <c:formatCode>General</c:formatCode>
                <c:ptCount val="70"/>
                <c:pt idx="36">
                  <c:v>11688.725999999999</c:v>
                </c:pt>
                <c:pt idx="37">
                  <c:v>11751.971999999998</c:v>
                </c:pt>
                <c:pt idx="38">
                  <c:v>11234.15976</c:v>
                </c:pt>
                <c:pt idx="39">
                  <c:v>9629.3589600000014</c:v>
                </c:pt>
                <c:pt idx="40">
                  <c:v>9574.397280000001</c:v>
                </c:pt>
                <c:pt idx="41">
                  <c:v>9417.6500400000004</c:v>
                </c:pt>
                <c:pt idx="42">
                  <c:v>8970.6832800000011</c:v>
                </c:pt>
                <c:pt idx="43">
                  <c:v>10407.984840000001</c:v>
                </c:pt>
                <c:pt idx="44">
                  <c:v>10222.49316</c:v>
                </c:pt>
                <c:pt idx="45">
                  <c:v>10438.686959999999</c:v>
                </c:pt>
                <c:pt idx="46">
                  <c:v>10317.54264</c:v>
                </c:pt>
                <c:pt idx="47">
                  <c:v>12069.2772</c:v>
                </c:pt>
                <c:pt idx="48">
                  <c:v>11318.437320000001</c:v>
                </c:pt>
                <c:pt idx="49">
                  <c:v>10935.17124</c:v>
                </c:pt>
                <c:pt idx="50">
                  <c:v>11267.412120000001</c:v>
                </c:pt>
                <c:pt idx="51">
                  <c:v>10808.602439999999</c:v>
                </c:pt>
                <c:pt idx="52">
                  <c:v>11238.446760000001</c:v>
                </c:pt>
                <c:pt idx="53">
                  <c:v>11817.70536</c:v>
                </c:pt>
                <c:pt idx="54">
                  <c:v>11495.350920000001</c:v>
                </c:pt>
                <c:pt idx="55">
                  <c:v>12372.371999999999</c:v>
                </c:pt>
                <c:pt idx="56">
                  <c:v>11828.91408</c:v>
                </c:pt>
                <c:pt idx="57">
                  <c:v>12469.407599999999</c:v>
                </c:pt>
                <c:pt idx="58">
                  <c:v>12547.003199999999</c:v>
                </c:pt>
                <c:pt idx="59">
                  <c:v>11918.431920000001</c:v>
                </c:pt>
                <c:pt idx="60">
                  <c:v>12930.317999999999</c:v>
                </c:pt>
                <c:pt idx="61">
                  <c:v>12616.978800000001</c:v>
                </c:pt>
                <c:pt idx="62">
                  <c:v>13311.463200000002</c:v>
                </c:pt>
                <c:pt idx="63">
                  <c:v>13396.368</c:v>
                </c:pt>
                <c:pt idx="64">
                  <c:v>13459.613999999998</c:v>
                </c:pt>
                <c:pt idx="65">
                  <c:v>13522.86</c:v>
                </c:pt>
                <c:pt idx="66">
                  <c:v>13586.105999999998</c:v>
                </c:pt>
                <c:pt idx="67">
                  <c:v>13649.351999999999</c:v>
                </c:pt>
                <c:pt idx="68">
                  <c:v>13712.598</c:v>
                </c:pt>
                <c:pt idx="69">
                  <c:v>13775.844000000001</c:v>
                </c:pt>
              </c:numCache>
            </c:numRef>
          </c:val>
          <c:extLst>
            <c:ext xmlns:c16="http://schemas.microsoft.com/office/drawing/2014/chart" uri="{C3380CC4-5D6E-409C-BE32-E72D297353CC}">
              <c16:uniqueId val="{00000000-9704-44A6-AAF9-CC51DC3A92F6}"/>
            </c:ext>
          </c:extLst>
        </c:ser>
        <c:ser>
          <c:idx val="2"/>
          <c:order val="3"/>
          <c:tx>
            <c:strRef>
              <c:f>'Figure 2.1'!$P$65</c:f>
              <c:strCache>
                <c:ptCount val="1"/>
              </c:strCache>
            </c:strRef>
          </c:tx>
          <c:spPr>
            <a:solidFill>
              <a:schemeClr val="accent3">
                <a:lumMod val="20000"/>
                <a:lumOff val="80000"/>
              </a:schemeClr>
            </a:solidFill>
            <a:ln>
              <a:noFill/>
            </a:ln>
            <a:effectLst/>
          </c:spPr>
          <c:val>
            <c:numRef>
              <c:f>'Figure 2.1'!$P$66:$P$135</c:f>
              <c:numCache>
                <c:formatCode>General</c:formatCode>
                <c:ptCount val="70"/>
                <c:pt idx="36">
                  <c:v>0</c:v>
                </c:pt>
                <c:pt idx="37">
                  <c:v>0</c:v>
                </c:pt>
                <c:pt idx="38">
                  <c:v>581.0582400000003</c:v>
                </c:pt>
                <c:pt idx="39">
                  <c:v>2249.1050399999986</c:v>
                </c:pt>
                <c:pt idx="40">
                  <c:v>2367.3127199999981</c:v>
                </c:pt>
                <c:pt idx="41">
                  <c:v>2587.3059599999997</c:v>
                </c:pt>
                <c:pt idx="42">
                  <c:v>3097.5187199999982</c:v>
                </c:pt>
                <c:pt idx="43">
                  <c:v>1723.4631599999993</c:v>
                </c:pt>
                <c:pt idx="44">
                  <c:v>1972.2008399999995</c:v>
                </c:pt>
                <c:pt idx="45">
                  <c:v>1819.2530399999996</c:v>
                </c:pt>
                <c:pt idx="46">
                  <c:v>2003.64336</c:v>
                </c:pt>
                <c:pt idx="47">
                  <c:v>315.15480000000025</c:v>
                </c:pt>
                <c:pt idx="48">
                  <c:v>1129.240679999999</c:v>
                </c:pt>
                <c:pt idx="49">
                  <c:v>1575.7527599999994</c:v>
                </c:pt>
                <c:pt idx="50">
                  <c:v>1306.7578799999974</c:v>
                </c:pt>
                <c:pt idx="51">
                  <c:v>1828.8135600000005</c:v>
                </c:pt>
                <c:pt idx="52">
                  <c:v>1462.2152399999995</c:v>
                </c:pt>
                <c:pt idx="53">
                  <c:v>946.20263999999952</c:v>
                </c:pt>
                <c:pt idx="54">
                  <c:v>1331.8030799999979</c:v>
                </c:pt>
                <c:pt idx="55">
                  <c:v>518.02799999999843</c:v>
                </c:pt>
                <c:pt idx="56">
                  <c:v>1124.7319199999984</c:v>
                </c:pt>
                <c:pt idx="57">
                  <c:v>547.48440000000119</c:v>
                </c:pt>
                <c:pt idx="58">
                  <c:v>533.13480000000163</c:v>
                </c:pt>
                <c:pt idx="59">
                  <c:v>1224.9520799999973</c:v>
                </c:pt>
                <c:pt idx="60">
                  <c:v>276.31200000000172</c:v>
                </c:pt>
                <c:pt idx="61">
                  <c:v>652.89719999999761</c:v>
                </c:pt>
                <c:pt idx="62">
                  <c:v>21.658799999997427</c:v>
                </c:pt>
                <c:pt idx="63">
                  <c:v>0</c:v>
                </c:pt>
                <c:pt idx="64">
                  <c:v>0</c:v>
                </c:pt>
                <c:pt idx="65">
                  <c:v>0</c:v>
                </c:pt>
                <c:pt idx="66">
                  <c:v>0</c:v>
                </c:pt>
                <c:pt idx="67">
                  <c:v>0</c:v>
                </c:pt>
                <c:pt idx="68">
                  <c:v>0</c:v>
                </c:pt>
                <c:pt idx="69">
                  <c:v>0</c:v>
                </c:pt>
              </c:numCache>
            </c:numRef>
          </c:val>
          <c:extLst>
            <c:ext xmlns:c16="http://schemas.microsoft.com/office/drawing/2014/chart" uri="{C3380CC4-5D6E-409C-BE32-E72D297353CC}">
              <c16:uniqueId val="{00000001-9704-44A6-AAF9-CC51DC3A92F6}"/>
            </c:ext>
          </c:extLst>
        </c:ser>
        <c:dLbls>
          <c:showLegendKey val="0"/>
          <c:showVal val="0"/>
          <c:showCatName val="0"/>
          <c:showSerName val="0"/>
          <c:showPercent val="0"/>
          <c:showBubbleSize val="0"/>
        </c:dLbls>
        <c:axId val="939376432"/>
        <c:axId val="825837744"/>
      </c:areaChart>
      <c:lineChart>
        <c:grouping val="standard"/>
        <c:varyColors val="0"/>
        <c:ser>
          <c:idx val="1"/>
          <c:order val="0"/>
          <c:tx>
            <c:strRef>
              <c:f>'Figure 2.1'!$N$65</c:f>
              <c:strCache>
                <c:ptCount val="1"/>
                <c:pt idx="0">
                  <c:v>PRSI</c:v>
                </c:pt>
              </c:strCache>
            </c:strRef>
          </c:tx>
          <c:spPr>
            <a:ln w="12700" cap="rnd">
              <a:solidFill>
                <a:schemeClr val="accent4">
                  <a:lumMod val="50000"/>
                </a:schemeClr>
              </a:solidFill>
              <a:round/>
            </a:ln>
            <a:effectLst/>
          </c:spPr>
          <c:marker>
            <c:symbol val="none"/>
          </c:marker>
          <c:cat>
            <c:numRef>
              <c:f>'Figure 2.1'!$A$66:$A$135</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'Figure 2.1'!$N$66:$N$135</c:f>
              <c:numCache>
                <c:formatCode>General</c:formatCode>
                <c:ptCount val="70"/>
                <c:pt idx="0">
                  <c:v>9214.4536799999987</c:v>
                </c:pt>
                <c:pt idx="1">
                  <c:v>9053.5364399999999</c:v>
                </c:pt>
                <c:pt idx="2">
                  <c:v>10061.39388</c:v>
                </c:pt>
                <c:pt idx="3">
                  <c:v>9404.4290399999991</c:v>
                </c:pt>
                <c:pt idx="4">
                  <c:v>9431.1656399999993</c:v>
                </c:pt>
                <c:pt idx="5">
                  <c:v>9498.9887999999992</c:v>
                </c:pt>
                <c:pt idx="6">
                  <c:v>9898.3658400000004</c:v>
                </c:pt>
                <c:pt idx="7">
                  <c:v>9320.7417600000008</c:v>
                </c:pt>
                <c:pt idx="8">
                  <c:v>10096.25664</c:v>
                </c:pt>
                <c:pt idx="9">
                  <c:v>9778.51584</c:v>
                </c:pt>
                <c:pt idx="10">
                  <c:v>9763.0524000000005</c:v>
                </c:pt>
                <c:pt idx="11">
                  <c:v>9654.1236000000008</c:v>
                </c:pt>
                <c:pt idx="12">
                  <c:v>10308.17952</c:v>
                </c:pt>
                <c:pt idx="13">
                  <c:v>10000.27944</c:v>
                </c:pt>
                <c:pt idx="14">
                  <c:v>10238.37384</c:v>
                </c:pt>
                <c:pt idx="15">
                  <c:v>10415.87484</c:v>
                </c:pt>
                <c:pt idx="16">
                  <c:v>10188.533519999999</c:v>
                </c:pt>
                <c:pt idx="17">
                  <c:v>10739.388360000001</c:v>
                </c:pt>
                <c:pt idx="18">
                  <c:v>10163.571</c:v>
                </c:pt>
                <c:pt idx="19">
                  <c:v>10541.109</c:v>
                </c:pt>
                <c:pt idx="20">
                  <c:v>10596.722040000001</c:v>
                </c:pt>
                <c:pt idx="21">
                  <c:v>10832.835000000001</c:v>
                </c:pt>
                <c:pt idx="22">
                  <c:v>10768.477559999999</c:v>
                </c:pt>
                <c:pt idx="23">
                  <c:v>10616.954879999999</c:v>
                </c:pt>
                <c:pt idx="24">
                  <c:v>10719.365519999999</c:v>
                </c:pt>
                <c:pt idx="25">
                  <c:v>11538.44904</c:v>
                </c:pt>
                <c:pt idx="26">
                  <c:v>11159.13048</c:v>
                </c:pt>
                <c:pt idx="27">
                  <c:v>11240.54148</c:v>
                </c:pt>
                <c:pt idx="28">
                  <c:v>11425.37988</c:v>
                </c:pt>
                <c:pt idx="29">
                  <c:v>11555.38176</c:v>
                </c:pt>
                <c:pt idx="30">
                  <c:v>12671.922</c:v>
                </c:pt>
                <c:pt idx="31">
                  <c:v>10378.68132</c:v>
                </c:pt>
                <c:pt idx="32">
                  <c:v>11781.84504</c:v>
                </c:pt>
                <c:pt idx="33">
                  <c:v>11108.59908</c:v>
                </c:pt>
                <c:pt idx="34">
                  <c:v>12215.172</c:v>
                </c:pt>
                <c:pt idx="35">
                  <c:v>11338.69392</c:v>
                </c:pt>
                <c:pt idx="36">
                  <c:v>11751.720600000001</c:v>
                </c:pt>
                <c:pt idx="37">
                  <c:v>11785.98948</c:v>
                </c:pt>
                <c:pt idx="38">
                  <c:v>11234.15976</c:v>
                </c:pt>
                <c:pt idx="39">
                  <c:v>9629.3589600000014</c:v>
                </c:pt>
                <c:pt idx="40">
                  <c:v>9574.397280000001</c:v>
                </c:pt>
                <c:pt idx="41">
                  <c:v>9417.6500400000004</c:v>
                </c:pt>
                <c:pt idx="42">
                  <c:v>8970.6832800000011</c:v>
                </c:pt>
                <c:pt idx="43">
                  <c:v>10407.984840000001</c:v>
                </c:pt>
                <c:pt idx="44">
                  <c:v>10222.49316</c:v>
                </c:pt>
                <c:pt idx="45">
                  <c:v>10438.686959999999</c:v>
                </c:pt>
                <c:pt idx="46">
                  <c:v>10317.54264</c:v>
                </c:pt>
                <c:pt idx="47">
                  <c:v>12069.2772</c:v>
                </c:pt>
                <c:pt idx="48">
                  <c:v>11318.437320000001</c:v>
                </c:pt>
                <c:pt idx="49">
                  <c:v>10935.17124</c:v>
                </c:pt>
                <c:pt idx="50">
                  <c:v>11267.412120000001</c:v>
                </c:pt>
                <c:pt idx="51">
                  <c:v>10808.602439999999</c:v>
                </c:pt>
                <c:pt idx="52">
                  <c:v>11238.446760000001</c:v>
                </c:pt>
                <c:pt idx="53">
                  <c:v>11817.70536</c:v>
                </c:pt>
                <c:pt idx="54">
                  <c:v>11495.350920000001</c:v>
                </c:pt>
                <c:pt idx="55">
                  <c:v>12372.371999999999</c:v>
                </c:pt>
                <c:pt idx="56">
                  <c:v>11828.91408</c:v>
                </c:pt>
                <c:pt idx="57">
                  <c:v>12469.407599999999</c:v>
                </c:pt>
                <c:pt idx="58">
                  <c:v>12547.003199999999</c:v>
                </c:pt>
                <c:pt idx="59">
                  <c:v>11918.431920000001</c:v>
                </c:pt>
                <c:pt idx="60">
                  <c:v>12930.317999999999</c:v>
                </c:pt>
                <c:pt idx="61">
                  <c:v>12616.978800000001</c:v>
                </c:pt>
                <c:pt idx="62">
                  <c:v>13311.463200000002</c:v>
                </c:pt>
                <c:pt idx="63">
                  <c:v>13877.977200000001</c:v>
                </c:pt>
                <c:pt idx="64">
                  <c:v>14052.902399999999</c:v>
                </c:pt>
                <c:pt idx="65">
                  <c:v>13796.115600000001</c:v>
                </c:pt>
                <c:pt idx="66">
                  <c:v>14320.603199999998</c:v>
                </c:pt>
                <c:pt idx="67">
                  <c:v>14289.3264</c:v>
                </c:pt>
                <c:pt idx="68">
                  <c:v>14500.3092</c:v>
                </c:pt>
                <c:pt idx="69">
                  <c:v>14669.548799999999</c:v>
                </c:pt>
              </c:numCache>
            </c:numRef>
          </c:val>
          <c:smooth val="0"/>
          <c:extLst>
            <c:ext xmlns:c16="http://schemas.microsoft.com/office/drawing/2014/chart" uri="{C3380CC4-5D6E-409C-BE32-E72D297353CC}">
              <c16:uniqueId val="{00000002-9704-44A6-AAF9-CC51DC3A92F6}"/>
            </c:ext>
          </c:extLst>
        </c:ser>
        <c:ser>
          <c:idx val="0"/>
          <c:order val="1"/>
          <c:tx>
            <c:strRef>
              <c:f>'Figure 2.1'!$O$65</c:f>
              <c:strCache>
                <c:ptCount val="1"/>
              </c:strCache>
            </c:strRef>
          </c:tx>
          <c:spPr>
            <a:ln w="12700" cap="rnd">
              <a:solidFill>
                <a:schemeClr val="accent3"/>
              </a:solidFill>
              <a:prstDash val="sysDash"/>
              <a:round/>
            </a:ln>
            <a:effectLst/>
          </c:spPr>
          <c:marker>
            <c:symbol val="none"/>
          </c:marker>
          <c:cat>
            <c:numRef>
              <c:f>'Figure 2.1'!$A$66:$A$135</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'Figure 2.1'!$O$66:$O$135</c:f>
              <c:numCache>
                <c:formatCode>General</c:formatCode>
                <c:ptCount val="70"/>
                <c:pt idx="0">
                  <c:v>9411.869999999999</c:v>
                </c:pt>
                <c:pt idx="1">
                  <c:v>9475.116</c:v>
                </c:pt>
                <c:pt idx="2">
                  <c:v>9538.3619999999992</c:v>
                </c:pt>
                <c:pt idx="3">
                  <c:v>9601.6080000000002</c:v>
                </c:pt>
                <c:pt idx="4">
                  <c:v>9664.8539999999994</c:v>
                </c:pt>
                <c:pt idx="5">
                  <c:v>9728.0999999999985</c:v>
                </c:pt>
                <c:pt idx="6">
                  <c:v>9791.3459999999995</c:v>
                </c:pt>
                <c:pt idx="7">
                  <c:v>9854.5919999999987</c:v>
                </c:pt>
                <c:pt idx="8">
                  <c:v>9917.8379999999997</c:v>
                </c:pt>
                <c:pt idx="9">
                  <c:v>9981.0839999999989</c:v>
                </c:pt>
                <c:pt idx="10">
                  <c:v>10044.329999999998</c:v>
                </c:pt>
                <c:pt idx="11">
                  <c:v>10107.576000000001</c:v>
                </c:pt>
                <c:pt idx="12">
                  <c:v>10170.822</c:v>
                </c:pt>
                <c:pt idx="13">
                  <c:v>10234.067999999999</c:v>
                </c:pt>
                <c:pt idx="14">
                  <c:v>10297.313999999998</c:v>
                </c:pt>
                <c:pt idx="15">
                  <c:v>10360.559999999998</c:v>
                </c:pt>
                <c:pt idx="16">
                  <c:v>10423.806</c:v>
                </c:pt>
                <c:pt idx="17">
                  <c:v>10487.052</c:v>
                </c:pt>
                <c:pt idx="18">
                  <c:v>10550.297999999999</c:v>
                </c:pt>
                <c:pt idx="19">
                  <c:v>10613.544</c:v>
                </c:pt>
                <c:pt idx="20">
                  <c:v>10676.789999999999</c:v>
                </c:pt>
                <c:pt idx="21">
                  <c:v>10740.036</c:v>
                </c:pt>
                <c:pt idx="22">
                  <c:v>10803.281999999999</c:v>
                </c:pt>
                <c:pt idx="23">
                  <c:v>10866.528</c:v>
                </c:pt>
                <c:pt idx="24">
                  <c:v>10929.773999999999</c:v>
                </c:pt>
                <c:pt idx="25">
                  <c:v>10993.02</c:v>
                </c:pt>
                <c:pt idx="26">
                  <c:v>11056.266</c:v>
                </c:pt>
                <c:pt idx="27">
                  <c:v>11119.511999999999</c:v>
                </c:pt>
                <c:pt idx="28">
                  <c:v>11182.758</c:v>
                </c:pt>
                <c:pt idx="29">
                  <c:v>11246.003999999999</c:v>
                </c:pt>
                <c:pt idx="30">
                  <c:v>11309.25</c:v>
                </c:pt>
                <c:pt idx="31">
                  <c:v>11372.495999999999</c:v>
                </c:pt>
                <c:pt idx="32">
                  <c:v>11435.741999999998</c:v>
                </c:pt>
                <c:pt idx="33">
                  <c:v>11498.988000000001</c:v>
                </c:pt>
                <c:pt idx="34">
                  <c:v>11562.233999999999</c:v>
                </c:pt>
                <c:pt idx="35">
                  <c:v>11625.48</c:v>
                </c:pt>
                <c:pt idx="36">
                  <c:v>11688.725999999999</c:v>
                </c:pt>
                <c:pt idx="37">
                  <c:v>11751.971999999998</c:v>
                </c:pt>
                <c:pt idx="38">
                  <c:v>11815.218000000001</c:v>
                </c:pt>
                <c:pt idx="39">
                  <c:v>11878.464</c:v>
                </c:pt>
                <c:pt idx="40">
                  <c:v>11941.71</c:v>
                </c:pt>
                <c:pt idx="41">
                  <c:v>12004.956</c:v>
                </c:pt>
                <c:pt idx="42">
                  <c:v>12068.201999999999</c:v>
                </c:pt>
                <c:pt idx="43">
                  <c:v>12131.448</c:v>
                </c:pt>
                <c:pt idx="44">
                  <c:v>12194.694</c:v>
                </c:pt>
                <c:pt idx="45">
                  <c:v>12257.939999999999</c:v>
                </c:pt>
                <c:pt idx="46">
                  <c:v>12321.186</c:v>
                </c:pt>
                <c:pt idx="47">
                  <c:v>12384.432000000001</c:v>
                </c:pt>
                <c:pt idx="48">
                  <c:v>12447.678</c:v>
                </c:pt>
                <c:pt idx="49">
                  <c:v>12510.923999999999</c:v>
                </c:pt>
                <c:pt idx="50">
                  <c:v>12574.169999999998</c:v>
                </c:pt>
                <c:pt idx="51">
                  <c:v>12637.415999999999</c:v>
                </c:pt>
                <c:pt idx="52">
                  <c:v>12700.662</c:v>
                </c:pt>
                <c:pt idx="53">
                  <c:v>12763.907999999999</c:v>
                </c:pt>
                <c:pt idx="54">
                  <c:v>12827.153999999999</c:v>
                </c:pt>
                <c:pt idx="55">
                  <c:v>12890.399999999998</c:v>
                </c:pt>
                <c:pt idx="56">
                  <c:v>12953.645999999999</c:v>
                </c:pt>
                <c:pt idx="57">
                  <c:v>13016.892</c:v>
                </c:pt>
                <c:pt idx="58">
                  <c:v>13080.138000000001</c:v>
                </c:pt>
                <c:pt idx="59">
                  <c:v>13143.383999999998</c:v>
                </c:pt>
                <c:pt idx="60">
                  <c:v>13206.630000000001</c:v>
                </c:pt>
                <c:pt idx="61">
                  <c:v>13269.875999999998</c:v>
                </c:pt>
                <c:pt idx="62">
                  <c:v>13333.121999999999</c:v>
                </c:pt>
                <c:pt idx="63">
                  <c:v>13396.368</c:v>
                </c:pt>
                <c:pt idx="64">
                  <c:v>13459.613999999998</c:v>
                </c:pt>
                <c:pt idx="65">
                  <c:v>13522.86</c:v>
                </c:pt>
                <c:pt idx="66">
                  <c:v>13586.105999999998</c:v>
                </c:pt>
                <c:pt idx="67">
                  <c:v>13649.351999999999</c:v>
                </c:pt>
                <c:pt idx="68">
                  <c:v>13712.598</c:v>
                </c:pt>
                <c:pt idx="69">
                  <c:v>13775.844000000001</c:v>
                </c:pt>
              </c:numCache>
            </c:numRef>
          </c:val>
          <c:smooth val="0"/>
          <c:extLst>
            <c:ext xmlns:c16="http://schemas.microsoft.com/office/drawing/2014/chart" uri="{C3380CC4-5D6E-409C-BE32-E72D297353CC}">
              <c16:uniqueId val="{00000003-9704-44A6-AAF9-CC51DC3A92F6}"/>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628551717189558E-2"/>
          <c:y val="3.4825303527090491E-2"/>
          <c:w val="0.85482963556341685"/>
          <c:h val="0.75701500951307166"/>
        </c:manualLayout>
      </c:layout>
      <c:areaChart>
        <c:grouping val="stacked"/>
        <c:varyColors val="0"/>
        <c:ser>
          <c:idx val="3"/>
          <c:order val="2"/>
          <c:tx>
            <c:strRef>
              <c:f>'Figure 2.1'!$W$65</c:f>
              <c:strCache>
                <c:ptCount val="1"/>
              </c:strCache>
            </c:strRef>
          </c:tx>
          <c:spPr>
            <a:noFill/>
            <a:ln>
              <a:noFill/>
            </a:ln>
            <a:effectLst/>
          </c:spPr>
          <c:val>
            <c:numRef>
              <c:f>'Figure 2.1'!$W$66:$W$135</c:f>
              <c:numCache>
                <c:formatCode>General</c:formatCode>
                <c:ptCount val="70"/>
                <c:pt idx="36">
                  <c:v>6182.0616000000009</c:v>
                </c:pt>
                <c:pt idx="37">
                  <c:v>5448.8397599999998</c:v>
                </c:pt>
                <c:pt idx="38">
                  <c:v>5581.7589599999992</c:v>
                </c:pt>
                <c:pt idx="39">
                  <c:v>3727.9238400000004</c:v>
                </c:pt>
                <c:pt idx="40">
                  <c:v>4208.3985599999996</c:v>
                </c:pt>
                <c:pt idx="41">
                  <c:v>4410.5935200000004</c:v>
                </c:pt>
                <c:pt idx="42">
                  <c:v>6191.26584</c:v>
                </c:pt>
                <c:pt idx="43">
                  <c:v>5702.4102000000003</c:v>
                </c:pt>
                <c:pt idx="44">
                  <c:v>5831.8561199999995</c:v>
                </c:pt>
                <c:pt idx="45">
                  <c:v>5355.5133599999999</c:v>
                </c:pt>
                <c:pt idx="46">
                  <c:v>5383.8244800000002</c:v>
                </c:pt>
                <c:pt idx="47">
                  <c:v>6329.0831999999991</c:v>
                </c:pt>
                <c:pt idx="48">
                  <c:v>5316.16968</c:v>
                </c:pt>
                <c:pt idx="49">
                  <c:v>5220.8385600000001</c:v>
                </c:pt>
                <c:pt idx="50">
                  <c:v>6190.2328800000005</c:v>
                </c:pt>
                <c:pt idx="51">
                  <c:v>5739.6223199999995</c:v>
                </c:pt>
                <c:pt idx="52">
                  <c:v>5743.9210800000001</c:v>
                </c:pt>
                <c:pt idx="53">
                  <c:v>5808.1688400000003</c:v>
                </c:pt>
                <c:pt idx="54">
                  <c:v>5691.585</c:v>
                </c:pt>
                <c:pt idx="55">
                  <c:v>6000.2235599999995</c:v>
                </c:pt>
                <c:pt idx="56">
                  <c:v>5937.35772</c:v>
                </c:pt>
                <c:pt idx="57">
                  <c:v>5758.9949999999999</c:v>
                </c:pt>
                <c:pt idx="58">
                  <c:v>6476.1047999999992</c:v>
                </c:pt>
                <c:pt idx="59">
                  <c:v>5743.3604399999995</c:v>
                </c:pt>
                <c:pt idx="60">
                  <c:v>5398.5214800000003</c:v>
                </c:pt>
                <c:pt idx="61">
                  <c:v>5886.2248799999998</c:v>
                </c:pt>
                <c:pt idx="62">
                  <c:v>5754.5537999999997</c:v>
                </c:pt>
                <c:pt idx="63">
                  <c:v>6076.0041600000004</c:v>
                </c:pt>
                <c:pt idx="64">
                  <c:v>5669.1322799999998</c:v>
                </c:pt>
                <c:pt idx="65">
                  <c:v>5857.9408800000001</c:v>
                </c:pt>
                <c:pt idx="66">
                  <c:v>5273.9965199999997</c:v>
                </c:pt>
                <c:pt idx="67">
                  <c:v>5616.9831599999998</c:v>
                </c:pt>
                <c:pt idx="68">
                  <c:v>5432.3392800000001</c:v>
                </c:pt>
                <c:pt idx="69">
                  <c:v>5763.7508399999997</c:v>
                </c:pt>
              </c:numCache>
            </c:numRef>
          </c:val>
          <c:extLst>
            <c:ext xmlns:c16="http://schemas.microsoft.com/office/drawing/2014/chart" uri="{C3380CC4-5D6E-409C-BE32-E72D297353CC}">
              <c16:uniqueId val="{00000000-2F4A-4BAD-9CCD-C3795B8D90B2}"/>
            </c:ext>
          </c:extLst>
        </c:ser>
        <c:ser>
          <c:idx val="2"/>
          <c:order val="3"/>
          <c:tx>
            <c:strRef>
              <c:f>'Figure 2.1'!$V$65</c:f>
              <c:strCache>
                <c:ptCount val="1"/>
              </c:strCache>
            </c:strRef>
          </c:tx>
          <c:spPr>
            <a:solidFill>
              <a:schemeClr val="accent3">
                <a:lumMod val="20000"/>
                <a:lumOff val="80000"/>
              </a:schemeClr>
            </a:solidFill>
            <a:ln>
              <a:noFill/>
            </a:ln>
            <a:effectLst/>
          </c:spPr>
          <c:val>
            <c:numRef>
              <c:f>'Figure 2.1'!$V$66:$V$135</c:f>
              <c:numCache>
                <c:formatCode>General</c:formatCode>
                <c:ptCount val="70"/>
                <c:pt idx="36">
                  <c:v>0</c:v>
                </c:pt>
                <c:pt idx="37">
                  <c:v>746.58744000000024</c:v>
                </c:pt>
                <c:pt idx="38">
                  <c:v>627.03384000000096</c:v>
                </c:pt>
                <c:pt idx="39">
                  <c:v>2494.2345599999999</c:v>
                </c:pt>
                <c:pt idx="40">
                  <c:v>2027.1254399999998</c:v>
                </c:pt>
                <c:pt idx="41">
                  <c:v>1838.2960800000001</c:v>
                </c:pt>
                <c:pt idx="42">
                  <c:v>70.989359999999579</c:v>
                </c:pt>
                <c:pt idx="43">
                  <c:v>573.21059999999943</c:v>
                </c:pt>
                <c:pt idx="44">
                  <c:v>457.13028000000122</c:v>
                </c:pt>
                <c:pt idx="45">
                  <c:v>946.83864000000085</c:v>
                </c:pt>
                <c:pt idx="46">
                  <c:v>931.89311999999973</c:v>
                </c:pt>
                <c:pt idx="47">
                  <c:v>0</c:v>
                </c:pt>
                <c:pt idx="48">
                  <c:v>1026.2791200000001</c:v>
                </c:pt>
                <c:pt idx="49">
                  <c:v>1134.9758400000001</c:v>
                </c:pt>
                <c:pt idx="50">
                  <c:v>178.94711999999981</c:v>
                </c:pt>
                <c:pt idx="51">
                  <c:v>642.92327999999998</c:v>
                </c:pt>
                <c:pt idx="52">
                  <c:v>651.99012000000039</c:v>
                </c:pt>
                <c:pt idx="53">
                  <c:v>601.10795999999937</c:v>
                </c:pt>
                <c:pt idx="54">
                  <c:v>731.05739999999969</c:v>
                </c:pt>
                <c:pt idx="55">
                  <c:v>435.78444000000127</c:v>
                </c:pt>
                <c:pt idx="56">
                  <c:v>512.01588000000083</c:v>
                </c:pt>
                <c:pt idx="57">
                  <c:v>703.74420000000009</c:v>
                </c:pt>
                <c:pt idx="58">
                  <c:v>0</c:v>
                </c:pt>
                <c:pt idx="59">
                  <c:v>746.10996000000068</c:v>
                </c:pt>
                <c:pt idx="60">
                  <c:v>1104.3145199999999</c:v>
                </c:pt>
                <c:pt idx="61">
                  <c:v>629.97672000000057</c:v>
                </c:pt>
                <c:pt idx="62">
                  <c:v>775.01339999999982</c:v>
                </c:pt>
                <c:pt idx="63">
                  <c:v>466.92864000000009</c:v>
                </c:pt>
                <c:pt idx="64">
                  <c:v>887.16611999999986</c:v>
                </c:pt>
                <c:pt idx="65">
                  <c:v>711.72311999999965</c:v>
                </c:pt>
                <c:pt idx="66">
                  <c:v>1309.0330800000011</c:v>
                </c:pt>
                <c:pt idx="67">
                  <c:v>979.41204000000107</c:v>
                </c:pt>
                <c:pt idx="68">
                  <c:v>1177.4215199999999</c:v>
                </c:pt>
                <c:pt idx="69">
                  <c:v>859.3755599999995</c:v>
                </c:pt>
              </c:numCache>
            </c:numRef>
          </c:val>
          <c:extLst>
            <c:ext xmlns:c16="http://schemas.microsoft.com/office/drawing/2014/chart" uri="{C3380CC4-5D6E-409C-BE32-E72D297353CC}">
              <c16:uniqueId val="{00000001-2F4A-4BAD-9CCD-C3795B8D90B2}"/>
            </c:ext>
          </c:extLst>
        </c:ser>
        <c:dLbls>
          <c:showLegendKey val="0"/>
          <c:showVal val="0"/>
          <c:showCatName val="0"/>
          <c:showSerName val="0"/>
          <c:showPercent val="0"/>
          <c:showBubbleSize val="0"/>
        </c:dLbls>
        <c:axId val="939376432"/>
        <c:axId val="825837744"/>
      </c:areaChart>
      <c:lineChart>
        <c:grouping val="standard"/>
        <c:varyColors val="0"/>
        <c:ser>
          <c:idx val="1"/>
          <c:order val="0"/>
          <c:tx>
            <c:strRef>
              <c:f>'Figure 2.1'!$T$65</c:f>
              <c:strCache>
                <c:ptCount val="1"/>
                <c:pt idx="0">
                  <c:v>Excise</c:v>
                </c:pt>
              </c:strCache>
            </c:strRef>
          </c:tx>
          <c:spPr>
            <a:ln w="12700" cap="rnd">
              <a:solidFill>
                <a:schemeClr val="accent4">
                  <a:lumMod val="50000"/>
                </a:schemeClr>
              </a:solidFill>
              <a:round/>
            </a:ln>
            <a:effectLst/>
          </c:spPr>
          <c:marker>
            <c:symbol val="none"/>
          </c:marker>
          <c:cat>
            <c:numRef>
              <c:f>'Figure 2.1'!$A$66:$A$135</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'Figure 2.1'!$T$66:$T$135</c:f>
              <c:numCache>
                <c:formatCode>General</c:formatCode>
                <c:ptCount val="70"/>
                <c:pt idx="0">
                  <c:v>5564.8314</c:v>
                </c:pt>
                <c:pt idx="1">
                  <c:v>4955.4276</c:v>
                </c:pt>
                <c:pt idx="2">
                  <c:v>5893.7386799999995</c:v>
                </c:pt>
                <c:pt idx="3">
                  <c:v>5565.4582799999998</c:v>
                </c:pt>
                <c:pt idx="4">
                  <c:v>6235.7666399999998</c:v>
                </c:pt>
                <c:pt idx="5">
                  <c:v>6575.010839999999</c:v>
                </c:pt>
                <c:pt idx="6">
                  <c:v>5886.4581600000001</c:v>
                </c:pt>
                <c:pt idx="7">
                  <c:v>5476.9894800000002</c:v>
                </c:pt>
                <c:pt idx="8">
                  <c:v>6195.4792799999996</c:v>
                </c:pt>
                <c:pt idx="9">
                  <c:v>7223.7067200000001</c:v>
                </c:pt>
                <c:pt idx="10">
                  <c:v>6960.3175200000005</c:v>
                </c:pt>
                <c:pt idx="11">
                  <c:v>4222.5688799999998</c:v>
                </c:pt>
                <c:pt idx="12">
                  <c:v>5563.8168000000005</c:v>
                </c:pt>
                <c:pt idx="13">
                  <c:v>5346.90672</c:v>
                </c:pt>
                <c:pt idx="14">
                  <c:v>5061.5093999999999</c:v>
                </c:pt>
                <c:pt idx="15">
                  <c:v>5199.3910800000003</c:v>
                </c:pt>
                <c:pt idx="16">
                  <c:v>5296.4728800000003</c:v>
                </c:pt>
                <c:pt idx="17">
                  <c:v>5089.9022400000003</c:v>
                </c:pt>
                <c:pt idx="18">
                  <c:v>5644.85736</c:v>
                </c:pt>
                <c:pt idx="19">
                  <c:v>5677.1835600000004</c:v>
                </c:pt>
                <c:pt idx="20">
                  <c:v>5387.3832000000002</c:v>
                </c:pt>
                <c:pt idx="21">
                  <c:v>5431.3982399999995</c:v>
                </c:pt>
                <c:pt idx="22">
                  <c:v>6220.7797200000005</c:v>
                </c:pt>
                <c:pt idx="23">
                  <c:v>4825.7200800000001</c:v>
                </c:pt>
                <c:pt idx="24">
                  <c:v>5463.6175199999998</c:v>
                </c:pt>
                <c:pt idx="25">
                  <c:v>11986.79364</c:v>
                </c:pt>
                <c:pt idx="26">
                  <c:v>7323.15888</c:v>
                </c:pt>
                <c:pt idx="27">
                  <c:v>7194.7704000000003</c:v>
                </c:pt>
                <c:pt idx="28">
                  <c:v>6421.5512400000007</c:v>
                </c:pt>
                <c:pt idx="29">
                  <c:v>6245.7483599999996</c:v>
                </c:pt>
                <c:pt idx="30">
                  <c:v>5375.6950799999995</c:v>
                </c:pt>
                <c:pt idx="31">
                  <c:v>5617.3634400000001</c:v>
                </c:pt>
                <c:pt idx="32">
                  <c:v>5807.8116</c:v>
                </c:pt>
                <c:pt idx="33">
                  <c:v>5487.6139199999998</c:v>
                </c:pt>
                <c:pt idx="34">
                  <c:v>4971.3292799999999</c:v>
                </c:pt>
                <c:pt idx="35">
                  <c:v>6190.2888000000003</c:v>
                </c:pt>
                <c:pt idx="36">
                  <c:v>6218.5509600000005</c:v>
                </c:pt>
                <c:pt idx="37">
                  <c:v>5448.8397599999998</c:v>
                </c:pt>
                <c:pt idx="38">
                  <c:v>5581.7589599999992</c:v>
                </c:pt>
                <c:pt idx="39">
                  <c:v>3727.9238400000004</c:v>
                </c:pt>
                <c:pt idx="40">
                  <c:v>4208.3985599999996</c:v>
                </c:pt>
                <c:pt idx="41">
                  <c:v>4410.5935200000004</c:v>
                </c:pt>
                <c:pt idx="42">
                  <c:v>6191.26584</c:v>
                </c:pt>
                <c:pt idx="43">
                  <c:v>5702.4102000000003</c:v>
                </c:pt>
                <c:pt idx="44">
                  <c:v>5831.8561199999995</c:v>
                </c:pt>
                <c:pt idx="45">
                  <c:v>5355.5133599999999</c:v>
                </c:pt>
                <c:pt idx="46">
                  <c:v>5383.8244800000002</c:v>
                </c:pt>
                <c:pt idx="47">
                  <c:v>6421.2973199999997</c:v>
                </c:pt>
                <c:pt idx="48">
                  <c:v>5316.16968</c:v>
                </c:pt>
                <c:pt idx="49">
                  <c:v>5220.8385600000001</c:v>
                </c:pt>
                <c:pt idx="50">
                  <c:v>6190.2328800000005</c:v>
                </c:pt>
                <c:pt idx="51">
                  <c:v>5739.6223199999995</c:v>
                </c:pt>
                <c:pt idx="52">
                  <c:v>5743.9210800000001</c:v>
                </c:pt>
                <c:pt idx="53">
                  <c:v>5808.1688400000003</c:v>
                </c:pt>
                <c:pt idx="54">
                  <c:v>5691.585</c:v>
                </c:pt>
                <c:pt idx="55">
                  <c:v>6000.2235599999995</c:v>
                </c:pt>
                <c:pt idx="56">
                  <c:v>5937.35772</c:v>
                </c:pt>
                <c:pt idx="57">
                  <c:v>5758.9949999999999</c:v>
                </c:pt>
                <c:pt idx="58">
                  <c:v>6525.4222799999989</c:v>
                </c:pt>
                <c:pt idx="59">
                  <c:v>5743.3604399999995</c:v>
                </c:pt>
                <c:pt idx="60">
                  <c:v>5398.5214800000003</c:v>
                </c:pt>
                <c:pt idx="61">
                  <c:v>5886.2248799999998</c:v>
                </c:pt>
                <c:pt idx="62">
                  <c:v>5754.5537999999997</c:v>
                </c:pt>
                <c:pt idx="63">
                  <c:v>6076.0041600000004</c:v>
                </c:pt>
                <c:pt idx="64">
                  <c:v>5669.1322799999998</c:v>
                </c:pt>
                <c:pt idx="65">
                  <c:v>5857.9408800000001</c:v>
                </c:pt>
                <c:pt idx="66">
                  <c:v>5273.9965199999997</c:v>
                </c:pt>
                <c:pt idx="67">
                  <c:v>5616.9831599999998</c:v>
                </c:pt>
                <c:pt idx="68">
                  <c:v>5432.3392800000001</c:v>
                </c:pt>
                <c:pt idx="69">
                  <c:v>5763.7508399999997</c:v>
                </c:pt>
              </c:numCache>
            </c:numRef>
          </c:val>
          <c:smooth val="0"/>
          <c:extLst>
            <c:ext xmlns:c16="http://schemas.microsoft.com/office/drawing/2014/chart" uri="{C3380CC4-5D6E-409C-BE32-E72D297353CC}">
              <c16:uniqueId val="{00000002-2F4A-4BAD-9CCD-C3795B8D90B2}"/>
            </c:ext>
          </c:extLst>
        </c:ser>
        <c:ser>
          <c:idx val="0"/>
          <c:order val="1"/>
          <c:tx>
            <c:strRef>
              <c:f>'Figure 2.1'!$U$65</c:f>
              <c:strCache>
                <c:ptCount val="1"/>
              </c:strCache>
            </c:strRef>
          </c:tx>
          <c:spPr>
            <a:ln w="12700" cap="rnd">
              <a:solidFill>
                <a:schemeClr val="accent3"/>
              </a:solidFill>
              <a:prstDash val="sysDash"/>
              <a:round/>
            </a:ln>
            <a:effectLst/>
          </c:spPr>
          <c:marker>
            <c:symbol val="none"/>
          </c:marker>
          <c:cat>
            <c:numRef>
              <c:f>'Figure 2.1'!$A$66:$A$135</c:f>
              <c:numCache>
                <c:formatCode>mmm\-yy</c:formatCode>
                <c:ptCount val="7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numCache>
            </c:numRef>
          </c:cat>
          <c:val>
            <c:numRef>
              <c:f>'Figure 2.1'!$U$66:$U$135</c:f>
              <c:numCache>
                <c:formatCode>General</c:formatCode>
                <c:ptCount val="70"/>
                <c:pt idx="0">
                  <c:v>5700.9000000000005</c:v>
                </c:pt>
                <c:pt idx="1">
                  <c:v>5714.2656000000006</c:v>
                </c:pt>
                <c:pt idx="2">
                  <c:v>5727.6312000000007</c:v>
                </c:pt>
                <c:pt idx="3">
                  <c:v>5740.9967999999999</c:v>
                </c:pt>
                <c:pt idx="4">
                  <c:v>5754.3624</c:v>
                </c:pt>
                <c:pt idx="5">
                  <c:v>5767.7280000000001</c:v>
                </c:pt>
                <c:pt idx="6">
                  <c:v>5781.0936000000002</c:v>
                </c:pt>
                <c:pt idx="7">
                  <c:v>5794.4592000000002</c:v>
                </c:pt>
                <c:pt idx="8">
                  <c:v>5807.8248000000003</c:v>
                </c:pt>
                <c:pt idx="9">
                  <c:v>5821.1903999999995</c:v>
                </c:pt>
                <c:pt idx="10">
                  <c:v>5834.5560000000005</c:v>
                </c:pt>
                <c:pt idx="11">
                  <c:v>5847.9215999999997</c:v>
                </c:pt>
                <c:pt idx="12">
                  <c:v>5861.2872000000007</c:v>
                </c:pt>
                <c:pt idx="13">
                  <c:v>5874.6527999999998</c:v>
                </c:pt>
                <c:pt idx="14">
                  <c:v>5888.0183999999999</c:v>
                </c:pt>
                <c:pt idx="15">
                  <c:v>5901.384</c:v>
                </c:pt>
                <c:pt idx="16">
                  <c:v>5914.7496000000001</c:v>
                </c:pt>
                <c:pt idx="17">
                  <c:v>5928.1152000000002</c:v>
                </c:pt>
                <c:pt idx="18">
                  <c:v>5941.4808000000003</c:v>
                </c:pt>
                <c:pt idx="19">
                  <c:v>5954.8464000000004</c:v>
                </c:pt>
                <c:pt idx="20">
                  <c:v>5968.2119999999995</c:v>
                </c:pt>
                <c:pt idx="21">
                  <c:v>5981.5776000000005</c:v>
                </c:pt>
                <c:pt idx="22">
                  <c:v>5994.9431999999997</c:v>
                </c:pt>
                <c:pt idx="23">
                  <c:v>6008.3088000000007</c:v>
                </c:pt>
                <c:pt idx="24">
                  <c:v>6021.6743999999999</c:v>
                </c:pt>
                <c:pt idx="25">
                  <c:v>6035.04</c:v>
                </c:pt>
                <c:pt idx="26">
                  <c:v>6048.4056</c:v>
                </c:pt>
                <c:pt idx="27">
                  <c:v>6061.7712000000001</c:v>
                </c:pt>
                <c:pt idx="28">
                  <c:v>6075.1368000000002</c:v>
                </c:pt>
                <c:pt idx="29">
                  <c:v>6088.5024000000003</c:v>
                </c:pt>
                <c:pt idx="30">
                  <c:v>6101.8680000000004</c:v>
                </c:pt>
                <c:pt idx="31">
                  <c:v>6115.2335999999996</c:v>
                </c:pt>
                <c:pt idx="32">
                  <c:v>6128.5992000000006</c:v>
                </c:pt>
                <c:pt idx="33">
                  <c:v>6141.9647999999997</c:v>
                </c:pt>
                <c:pt idx="34">
                  <c:v>6155.3304000000007</c:v>
                </c:pt>
                <c:pt idx="35">
                  <c:v>6168.6959999999999</c:v>
                </c:pt>
                <c:pt idx="36">
                  <c:v>6182.0616000000009</c:v>
                </c:pt>
                <c:pt idx="37">
                  <c:v>6195.4272000000001</c:v>
                </c:pt>
                <c:pt idx="38">
                  <c:v>6208.7928000000002</c:v>
                </c:pt>
                <c:pt idx="39">
                  <c:v>6222.1584000000003</c:v>
                </c:pt>
                <c:pt idx="40">
                  <c:v>6235.5239999999994</c:v>
                </c:pt>
                <c:pt idx="41">
                  <c:v>6248.8896000000004</c:v>
                </c:pt>
                <c:pt idx="42">
                  <c:v>6262.2551999999996</c:v>
                </c:pt>
                <c:pt idx="43">
                  <c:v>6275.6207999999997</c:v>
                </c:pt>
                <c:pt idx="44">
                  <c:v>6288.9864000000007</c:v>
                </c:pt>
                <c:pt idx="45">
                  <c:v>6302.3520000000008</c:v>
                </c:pt>
                <c:pt idx="46">
                  <c:v>6315.7175999999999</c:v>
                </c:pt>
                <c:pt idx="47">
                  <c:v>6329.0831999999991</c:v>
                </c:pt>
                <c:pt idx="48">
                  <c:v>6342.4488000000001</c:v>
                </c:pt>
                <c:pt idx="49">
                  <c:v>6355.8144000000002</c:v>
                </c:pt>
                <c:pt idx="50">
                  <c:v>6369.18</c:v>
                </c:pt>
                <c:pt idx="51">
                  <c:v>6382.5455999999995</c:v>
                </c:pt>
                <c:pt idx="52">
                  <c:v>6395.9112000000005</c:v>
                </c:pt>
                <c:pt idx="53">
                  <c:v>6409.2767999999996</c:v>
                </c:pt>
                <c:pt idx="54">
                  <c:v>6422.6423999999997</c:v>
                </c:pt>
                <c:pt idx="55">
                  <c:v>6436.0080000000007</c:v>
                </c:pt>
                <c:pt idx="56">
                  <c:v>6449.3736000000008</c:v>
                </c:pt>
                <c:pt idx="57">
                  <c:v>6462.7392</c:v>
                </c:pt>
                <c:pt idx="58">
                  <c:v>6476.1047999999992</c:v>
                </c:pt>
                <c:pt idx="59">
                  <c:v>6489.4704000000002</c:v>
                </c:pt>
                <c:pt idx="60">
                  <c:v>6502.8360000000002</c:v>
                </c:pt>
                <c:pt idx="61">
                  <c:v>6516.2016000000003</c:v>
                </c:pt>
                <c:pt idx="62">
                  <c:v>6529.5671999999995</c:v>
                </c:pt>
                <c:pt idx="63">
                  <c:v>6542.9328000000005</c:v>
                </c:pt>
                <c:pt idx="64">
                  <c:v>6556.2983999999997</c:v>
                </c:pt>
                <c:pt idx="65">
                  <c:v>6569.6639999999998</c:v>
                </c:pt>
                <c:pt idx="66">
                  <c:v>6583.0296000000008</c:v>
                </c:pt>
                <c:pt idx="67">
                  <c:v>6596.3952000000008</c:v>
                </c:pt>
                <c:pt idx="68">
                  <c:v>6609.7608</c:v>
                </c:pt>
                <c:pt idx="69">
                  <c:v>6623.1263999999992</c:v>
                </c:pt>
              </c:numCache>
            </c:numRef>
          </c:val>
          <c:smooth val="0"/>
          <c:extLst>
            <c:ext xmlns:c16="http://schemas.microsoft.com/office/drawing/2014/chart" uri="{C3380CC4-5D6E-409C-BE32-E72D297353CC}">
              <c16:uniqueId val="{00000003-2F4A-4BAD-9CCD-C3795B8D90B2}"/>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5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0728248060436"/>
          <c:y val="4.8404840484048403E-2"/>
          <c:w val="0.78850778024990331"/>
          <c:h val="0.76475623888747779"/>
        </c:manualLayout>
      </c:layout>
      <c:lineChart>
        <c:grouping val="standard"/>
        <c:varyColors val="0"/>
        <c:ser>
          <c:idx val="0"/>
          <c:order val="0"/>
          <c:tx>
            <c:strRef>
              <c:f>'Figure 2.1'!$AA$65</c:f>
              <c:strCache>
                <c:ptCount val="1"/>
                <c:pt idx="0">
                  <c:v>Corporation tax</c:v>
                </c:pt>
              </c:strCache>
            </c:strRef>
          </c:tx>
          <c:spPr>
            <a:ln w="12700" cap="rnd">
              <a:solidFill>
                <a:schemeClr val="accent3"/>
              </a:solidFill>
              <a:round/>
            </a:ln>
            <a:effectLst/>
          </c:spPr>
          <c:marker>
            <c:symbol val="none"/>
          </c:marker>
          <c:cat>
            <c:numRef>
              <c:f>'Figure 2.1'!$Z$77:$Z$186</c:f>
              <c:numCache>
                <c:formatCode>mmm\-yy</c:formatCode>
                <c:ptCount val="110"/>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pt idx="13">
                  <c:v>42005</c:v>
                </c:pt>
                <c:pt idx="14">
                  <c:v>42036</c:v>
                </c:pt>
                <c:pt idx="15">
                  <c:v>42064</c:v>
                </c:pt>
                <c:pt idx="16">
                  <c:v>42095</c:v>
                </c:pt>
                <c:pt idx="17">
                  <c:v>42125</c:v>
                </c:pt>
                <c:pt idx="18">
                  <c:v>42156</c:v>
                </c:pt>
                <c:pt idx="19">
                  <c:v>42186</c:v>
                </c:pt>
                <c:pt idx="20">
                  <c:v>42217</c:v>
                </c:pt>
                <c:pt idx="21">
                  <c:v>42248</c:v>
                </c:pt>
                <c:pt idx="22">
                  <c:v>42278</c:v>
                </c:pt>
                <c:pt idx="23">
                  <c:v>42309</c:v>
                </c:pt>
                <c:pt idx="24">
                  <c:v>42339</c:v>
                </c:pt>
                <c:pt idx="25">
                  <c:v>42370</c:v>
                </c:pt>
                <c:pt idx="26">
                  <c:v>42401</c:v>
                </c:pt>
                <c:pt idx="27">
                  <c:v>42430</c:v>
                </c:pt>
                <c:pt idx="28">
                  <c:v>42461</c:v>
                </c:pt>
                <c:pt idx="29">
                  <c:v>42491</c:v>
                </c:pt>
                <c:pt idx="30">
                  <c:v>42522</c:v>
                </c:pt>
                <c:pt idx="31">
                  <c:v>42552</c:v>
                </c:pt>
                <c:pt idx="32">
                  <c:v>42583</c:v>
                </c:pt>
                <c:pt idx="33">
                  <c:v>42614</c:v>
                </c:pt>
                <c:pt idx="34">
                  <c:v>42644</c:v>
                </c:pt>
                <c:pt idx="35">
                  <c:v>42675</c:v>
                </c:pt>
                <c:pt idx="36">
                  <c:v>42705</c:v>
                </c:pt>
                <c:pt idx="37">
                  <c:v>42736</c:v>
                </c:pt>
                <c:pt idx="38">
                  <c:v>42767</c:v>
                </c:pt>
                <c:pt idx="39">
                  <c:v>42795</c:v>
                </c:pt>
                <c:pt idx="40">
                  <c:v>42826</c:v>
                </c:pt>
                <c:pt idx="41">
                  <c:v>42856</c:v>
                </c:pt>
                <c:pt idx="42">
                  <c:v>42887</c:v>
                </c:pt>
                <c:pt idx="43">
                  <c:v>42917</c:v>
                </c:pt>
                <c:pt idx="44">
                  <c:v>42948</c:v>
                </c:pt>
                <c:pt idx="45">
                  <c:v>42979</c:v>
                </c:pt>
                <c:pt idx="46">
                  <c:v>43009</c:v>
                </c:pt>
                <c:pt idx="47">
                  <c:v>43040</c:v>
                </c:pt>
                <c:pt idx="48">
                  <c:v>43070</c:v>
                </c:pt>
                <c:pt idx="49">
                  <c:v>43101</c:v>
                </c:pt>
                <c:pt idx="50">
                  <c:v>43132</c:v>
                </c:pt>
                <c:pt idx="51">
                  <c:v>43160</c:v>
                </c:pt>
                <c:pt idx="52">
                  <c:v>43191</c:v>
                </c:pt>
                <c:pt idx="53">
                  <c:v>43221</c:v>
                </c:pt>
                <c:pt idx="54">
                  <c:v>43252</c:v>
                </c:pt>
                <c:pt idx="55">
                  <c:v>43282</c:v>
                </c:pt>
                <c:pt idx="56">
                  <c:v>43313</c:v>
                </c:pt>
                <c:pt idx="57">
                  <c:v>43344</c:v>
                </c:pt>
                <c:pt idx="58">
                  <c:v>43374</c:v>
                </c:pt>
                <c:pt idx="59">
                  <c:v>43405</c:v>
                </c:pt>
                <c:pt idx="60">
                  <c:v>43435</c:v>
                </c:pt>
                <c:pt idx="61">
                  <c:v>43466</c:v>
                </c:pt>
                <c:pt idx="62">
                  <c:v>43497</c:v>
                </c:pt>
                <c:pt idx="63">
                  <c:v>43525</c:v>
                </c:pt>
                <c:pt idx="64">
                  <c:v>43556</c:v>
                </c:pt>
                <c:pt idx="65">
                  <c:v>43586</c:v>
                </c:pt>
                <c:pt idx="66">
                  <c:v>43617</c:v>
                </c:pt>
                <c:pt idx="67">
                  <c:v>43647</c:v>
                </c:pt>
                <c:pt idx="68">
                  <c:v>43678</c:v>
                </c:pt>
                <c:pt idx="69">
                  <c:v>43709</c:v>
                </c:pt>
                <c:pt idx="70">
                  <c:v>43739</c:v>
                </c:pt>
                <c:pt idx="71">
                  <c:v>43770</c:v>
                </c:pt>
                <c:pt idx="72">
                  <c:v>43800</c:v>
                </c:pt>
                <c:pt idx="73">
                  <c:v>43831</c:v>
                </c:pt>
                <c:pt idx="74">
                  <c:v>43862</c:v>
                </c:pt>
                <c:pt idx="75">
                  <c:v>43891</c:v>
                </c:pt>
                <c:pt idx="76">
                  <c:v>43922</c:v>
                </c:pt>
                <c:pt idx="77">
                  <c:v>43952</c:v>
                </c:pt>
                <c:pt idx="78">
                  <c:v>43983</c:v>
                </c:pt>
                <c:pt idx="79">
                  <c:v>44013</c:v>
                </c:pt>
                <c:pt idx="80">
                  <c:v>44044</c:v>
                </c:pt>
                <c:pt idx="81">
                  <c:v>44075</c:v>
                </c:pt>
                <c:pt idx="82">
                  <c:v>44105</c:v>
                </c:pt>
                <c:pt idx="83">
                  <c:v>44136</c:v>
                </c:pt>
                <c:pt idx="84">
                  <c:v>44166</c:v>
                </c:pt>
                <c:pt idx="85">
                  <c:v>44197</c:v>
                </c:pt>
                <c:pt idx="86">
                  <c:v>44228</c:v>
                </c:pt>
                <c:pt idx="87">
                  <c:v>44256</c:v>
                </c:pt>
                <c:pt idx="88">
                  <c:v>44287</c:v>
                </c:pt>
                <c:pt idx="89">
                  <c:v>44317</c:v>
                </c:pt>
                <c:pt idx="90">
                  <c:v>44348</c:v>
                </c:pt>
                <c:pt idx="91">
                  <c:v>44378</c:v>
                </c:pt>
                <c:pt idx="92">
                  <c:v>44409</c:v>
                </c:pt>
                <c:pt idx="93">
                  <c:v>44440</c:v>
                </c:pt>
                <c:pt idx="94">
                  <c:v>44470</c:v>
                </c:pt>
                <c:pt idx="95">
                  <c:v>44501</c:v>
                </c:pt>
                <c:pt idx="96">
                  <c:v>44531</c:v>
                </c:pt>
                <c:pt idx="97">
                  <c:v>44562</c:v>
                </c:pt>
                <c:pt idx="98">
                  <c:v>44593</c:v>
                </c:pt>
                <c:pt idx="99">
                  <c:v>44621</c:v>
                </c:pt>
                <c:pt idx="100">
                  <c:v>44652</c:v>
                </c:pt>
                <c:pt idx="101">
                  <c:v>44682</c:v>
                </c:pt>
                <c:pt idx="102">
                  <c:v>44713</c:v>
                </c:pt>
                <c:pt idx="103">
                  <c:v>44743</c:v>
                </c:pt>
                <c:pt idx="104">
                  <c:v>44774</c:v>
                </c:pt>
                <c:pt idx="105">
                  <c:v>44805</c:v>
                </c:pt>
                <c:pt idx="106">
                  <c:v>44835</c:v>
                </c:pt>
                <c:pt idx="107">
                  <c:v>44866</c:v>
                </c:pt>
                <c:pt idx="108">
                  <c:v>44896</c:v>
                </c:pt>
                <c:pt idx="109">
                  <c:v>44927</c:v>
                </c:pt>
              </c:numCache>
            </c:numRef>
          </c:cat>
          <c:val>
            <c:numRef>
              <c:f>'Figure 2.1'!$AA$77:$AA$183</c:f>
              <c:numCache>
                <c:formatCode>General</c:formatCode>
                <c:ptCount val="107"/>
                <c:pt idx="0">
                  <c:v>4270</c:v>
                </c:pt>
                <c:pt idx="1">
                  <c:v>3958</c:v>
                </c:pt>
                <c:pt idx="2">
                  <c:v>3711</c:v>
                </c:pt>
                <c:pt idx="3">
                  <c:v>3536</c:v>
                </c:pt>
                <c:pt idx="4">
                  <c:v>3161</c:v>
                </c:pt>
                <c:pt idx="5">
                  <c:v>4209</c:v>
                </c:pt>
                <c:pt idx="6">
                  <c:v>3952</c:v>
                </c:pt>
                <c:pt idx="7">
                  <c:v>4249</c:v>
                </c:pt>
                <c:pt idx="8">
                  <c:v>4391</c:v>
                </c:pt>
                <c:pt idx="9">
                  <c:v>4347</c:v>
                </c:pt>
                <c:pt idx="10">
                  <c:v>4457</c:v>
                </c:pt>
                <c:pt idx="11">
                  <c:v>4511</c:v>
                </c:pt>
                <c:pt idx="12">
                  <c:v>4614</c:v>
                </c:pt>
                <c:pt idx="13">
                  <c:v>4656</c:v>
                </c:pt>
                <c:pt idx="14">
                  <c:v>4788</c:v>
                </c:pt>
                <c:pt idx="15">
                  <c:v>4913</c:v>
                </c:pt>
                <c:pt idx="16">
                  <c:v>4946</c:v>
                </c:pt>
                <c:pt idx="17">
                  <c:v>5161</c:v>
                </c:pt>
                <c:pt idx="18">
                  <c:v>5624</c:v>
                </c:pt>
                <c:pt idx="19">
                  <c:v>5392</c:v>
                </c:pt>
                <c:pt idx="20">
                  <c:v>5522</c:v>
                </c:pt>
                <c:pt idx="21">
                  <c:v>5851</c:v>
                </c:pt>
                <c:pt idx="22">
                  <c:v>6408</c:v>
                </c:pt>
                <c:pt idx="23">
                  <c:v>6791</c:v>
                </c:pt>
                <c:pt idx="24">
                  <c:v>6872</c:v>
                </c:pt>
                <c:pt idx="25">
                  <c:v>6847</c:v>
                </c:pt>
                <c:pt idx="26">
                  <c:v>6855</c:v>
                </c:pt>
                <c:pt idx="27">
                  <c:v>6971</c:v>
                </c:pt>
                <c:pt idx="28">
                  <c:v>7002</c:v>
                </c:pt>
                <c:pt idx="29">
                  <c:v>7013</c:v>
                </c:pt>
                <c:pt idx="30">
                  <c:v>7285</c:v>
                </c:pt>
                <c:pt idx="31">
                  <c:v>7268</c:v>
                </c:pt>
                <c:pt idx="32">
                  <c:v>7062</c:v>
                </c:pt>
                <c:pt idx="33">
                  <c:v>7086</c:v>
                </c:pt>
                <c:pt idx="34">
                  <c:v>6902</c:v>
                </c:pt>
                <c:pt idx="35">
                  <c:v>7572</c:v>
                </c:pt>
                <c:pt idx="36">
                  <c:v>7351</c:v>
                </c:pt>
                <c:pt idx="37">
                  <c:v>7391</c:v>
                </c:pt>
                <c:pt idx="38">
                  <c:v>7375</c:v>
                </c:pt>
                <c:pt idx="39">
                  <c:v>7217</c:v>
                </c:pt>
                <c:pt idx="40">
                  <c:v>7179</c:v>
                </c:pt>
                <c:pt idx="41">
                  <c:v>7349</c:v>
                </c:pt>
                <c:pt idx="42">
                  <c:v>7693</c:v>
                </c:pt>
                <c:pt idx="43">
                  <c:v>7662</c:v>
                </c:pt>
                <c:pt idx="44">
                  <c:v>7801</c:v>
                </c:pt>
                <c:pt idx="45">
                  <c:v>7862</c:v>
                </c:pt>
                <c:pt idx="46">
                  <c:v>7995</c:v>
                </c:pt>
                <c:pt idx="47">
                  <c:v>7942</c:v>
                </c:pt>
                <c:pt idx="48">
                  <c:v>8201</c:v>
                </c:pt>
                <c:pt idx="49">
                  <c:v>8162</c:v>
                </c:pt>
                <c:pt idx="50">
                  <c:v>8142</c:v>
                </c:pt>
                <c:pt idx="51">
                  <c:v>8213</c:v>
                </c:pt>
                <c:pt idx="52">
                  <c:v>8232</c:v>
                </c:pt>
                <c:pt idx="53">
                  <c:v>8615</c:v>
                </c:pt>
                <c:pt idx="54">
                  <c:v>8714</c:v>
                </c:pt>
                <c:pt idx="55">
                  <c:v>8778</c:v>
                </c:pt>
                <c:pt idx="56">
                  <c:v>8639</c:v>
                </c:pt>
                <c:pt idx="57">
                  <c:v>8690</c:v>
                </c:pt>
                <c:pt idx="58">
                  <c:v>9517</c:v>
                </c:pt>
                <c:pt idx="59">
                  <c:v>9994</c:v>
                </c:pt>
                <c:pt idx="60">
                  <c:v>10385</c:v>
                </c:pt>
                <c:pt idx="61">
                  <c:v>10258</c:v>
                </c:pt>
                <c:pt idx="62">
                  <c:v>10342</c:v>
                </c:pt>
                <c:pt idx="63">
                  <c:v>10377</c:v>
                </c:pt>
                <c:pt idx="64">
                  <c:v>10235</c:v>
                </c:pt>
                <c:pt idx="65">
                  <c:v>10111</c:v>
                </c:pt>
                <c:pt idx="66">
                  <c:v>10526</c:v>
                </c:pt>
                <c:pt idx="67">
                  <c:v>10813</c:v>
                </c:pt>
                <c:pt idx="68">
                  <c:v>10947</c:v>
                </c:pt>
                <c:pt idx="69">
                  <c:v>11065</c:v>
                </c:pt>
                <c:pt idx="70">
                  <c:v>10532</c:v>
                </c:pt>
                <c:pt idx="71">
                  <c:v>10947</c:v>
                </c:pt>
                <c:pt idx="72">
                  <c:v>10888</c:v>
                </c:pt>
                <c:pt idx="73">
                  <c:v>11106</c:v>
                </c:pt>
                <c:pt idx="74">
                  <c:v>11301</c:v>
                </c:pt>
                <c:pt idx="75">
                  <c:v>11234</c:v>
                </c:pt>
                <c:pt idx="76">
                  <c:v>11323</c:v>
                </c:pt>
                <c:pt idx="77">
                  <c:v>12547</c:v>
                </c:pt>
                <c:pt idx="78">
                  <c:v>12609</c:v>
                </c:pt>
                <c:pt idx="79">
                  <c:v>12337</c:v>
                </c:pt>
                <c:pt idx="80">
                  <c:v>12438</c:v>
                </c:pt>
                <c:pt idx="81">
                  <c:v>12518</c:v>
                </c:pt>
                <c:pt idx="82">
                  <c:v>11670</c:v>
                </c:pt>
                <c:pt idx="83">
                  <c:v>11597</c:v>
                </c:pt>
                <c:pt idx="84">
                  <c:v>11833</c:v>
                </c:pt>
                <c:pt idx="85">
                  <c:v>11774</c:v>
                </c:pt>
                <c:pt idx="86">
                  <c:v>11600</c:v>
                </c:pt>
                <c:pt idx="87">
                  <c:v>11546</c:v>
                </c:pt>
                <c:pt idx="88">
                  <c:v>11502</c:v>
                </c:pt>
                <c:pt idx="89">
                  <c:v>11307</c:v>
                </c:pt>
                <c:pt idx="90">
                  <c:v>11681</c:v>
                </c:pt>
                <c:pt idx="91">
                  <c:v>11732</c:v>
                </c:pt>
                <c:pt idx="92">
                  <c:v>12357</c:v>
                </c:pt>
                <c:pt idx="93">
                  <c:v>12421</c:v>
                </c:pt>
                <c:pt idx="94">
                  <c:v>13716</c:v>
                </c:pt>
                <c:pt idx="95">
                  <c:v>14667</c:v>
                </c:pt>
                <c:pt idx="96">
                  <c:v>15324</c:v>
                </c:pt>
                <c:pt idx="97">
                  <c:v>15348</c:v>
                </c:pt>
                <c:pt idx="98">
                  <c:v>15275</c:v>
                </c:pt>
                <c:pt idx="99">
                  <c:v>16630</c:v>
                </c:pt>
                <c:pt idx="100">
                  <c:v>17040</c:v>
                </c:pt>
                <c:pt idx="101">
                  <c:v>17584</c:v>
                </c:pt>
                <c:pt idx="102">
                  <c:v>18361</c:v>
                </c:pt>
                <c:pt idx="103">
                  <c:v>18377</c:v>
                </c:pt>
                <c:pt idx="104">
                  <c:v>20119</c:v>
                </c:pt>
                <c:pt idx="105">
                  <c:v>21098</c:v>
                </c:pt>
                <c:pt idx="106">
                  <c:v>21933</c:v>
                </c:pt>
              </c:numCache>
            </c:numRef>
          </c:val>
          <c:smooth val="0"/>
          <c:extLst>
            <c:ext xmlns:c16="http://schemas.microsoft.com/office/drawing/2014/chart" uri="{C3380CC4-5D6E-409C-BE32-E72D297353CC}">
              <c16:uniqueId val="{00000000-BABC-4026-A7E0-13FEAE4E1AB5}"/>
            </c:ext>
          </c:extLst>
        </c:ser>
        <c:ser>
          <c:idx val="1"/>
          <c:order val="1"/>
          <c:tx>
            <c:strRef>
              <c:f>'Figure 2.1'!$AB$65</c:f>
              <c:strCache>
                <c:ptCount val="1"/>
              </c:strCache>
            </c:strRef>
          </c:tx>
          <c:spPr>
            <a:ln w="28575" cap="rnd">
              <a:solidFill>
                <a:schemeClr val="accent1">
                  <a:lumMod val="50000"/>
                </a:schemeClr>
              </a:solidFill>
              <a:round/>
            </a:ln>
            <a:effectLst/>
          </c:spPr>
          <c:marker>
            <c:symbol val="circle"/>
            <c:size val="5"/>
            <c:spPr>
              <a:solidFill>
                <a:schemeClr val="accent2"/>
              </a:solidFill>
              <a:ln w="9525">
                <a:solidFill>
                  <a:schemeClr val="accent2"/>
                </a:solidFill>
              </a:ln>
              <a:effectLst/>
            </c:spPr>
          </c:marker>
          <c:dPt>
            <c:idx val="106"/>
            <c:marker>
              <c:symbol val="circle"/>
              <c:size val="5"/>
              <c:spPr>
                <a:noFill/>
                <a:ln w="9525">
                  <a:noFill/>
                </a:ln>
                <a:effectLst/>
              </c:spPr>
            </c:marker>
            <c:bubble3D val="0"/>
            <c:spPr>
              <a:ln w="28575" cap="rnd">
                <a:noFill/>
                <a:round/>
              </a:ln>
              <a:effectLst/>
            </c:spPr>
            <c:extLst>
              <c:ext xmlns:c16="http://schemas.microsoft.com/office/drawing/2014/chart" uri="{C3380CC4-5D6E-409C-BE32-E72D297353CC}">
                <c16:uniqueId val="{00000002-BABC-4026-A7E0-13FEAE4E1AB5}"/>
              </c:ext>
            </c:extLst>
          </c:dPt>
          <c:cat>
            <c:numRef>
              <c:f>'Figure 2.1'!$Z$77:$Z$186</c:f>
              <c:numCache>
                <c:formatCode>mmm\-yy</c:formatCode>
                <c:ptCount val="110"/>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pt idx="13">
                  <c:v>42005</c:v>
                </c:pt>
                <c:pt idx="14">
                  <c:v>42036</c:v>
                </c:pt>
                <c:pt idx="15">
                  <c:v>42064</c:v>
                </c:pt>
                <c:pt idx="16">
                  <c:v>42095</c:v>
                </c:pt>
                <c:pt idx="17">
                  <c:v>42125</c:v>
                </c:pt>
                <c:pt idx="18">
                  <c:v>42156</c:v>
                </c:pt>
                <c:pt idx="19">
                  <c:v>42186</c:v>
                </c:pt>
                <c:pt idx="20">
                  <c:v>42217</c:v>
                </c:pt>
                <c:pt idx="21">
                  <c:v>42248</c:v>
                </c:pt>
                <c:pt idx="22">
                  <c:v>42278</c:v>
                </c:pt>
                <c:pt idx="23">
                  <c:v>42309</c:v>
                </c:pt>
                <c:pt idx="24">
                  <c:v>42339</c:v>
                </c:pt>
                <c:pt idx="25">
                  <c:v>42370</c:v>
                </c:pt>
                <c:pt idx="26">
                  <c:v>42401</c:v>
                </c:pt>
                <c:pt idx="27">
                  <c:v>42430</c:v>
                </c:pt>
                <c:pt idx="28">
                  <c:v>42461</c:v>
                </c:pt>
                <c:pt idx="29">
                  <c:v>42491</c:v>
                </c:pt>
                <c:pt idx="30">
                  <c:v>42522</c:v>
                </c:pt>
                <c:pt idx="31">
                  <c:v>42552</c:v>
                </c:pt>
                <c:pt idx="32">
                  <c:v>42583</c:v>
                </c:pt>
                <c:pt idx="33">
                  <c:v>42614</c:v>
                </c:pt>
                <c:pt idx="34">
                  <c:v>42644</c:v>
                </c:pt>
                <c:pt idx="35">
                  <c:v>42675</c:v>
                </c:pt>
                <c:pt idx="36">
                  <c:v>42705</c:v>
                </c:pt>
                <c:pt idx="37">
                  <c:v>42736</c:v>
                </c:pt>
                <c:pt idx="38">
                  <c:v>42767</c:v>
                </c:pt>
                <c:pt idx="39">
                  <c:v>42795</c:v>
                </c:pt>
                <c:pt idx="40">
                  <c:v>42826</c:v>
                </c:pt>
                <c:pt idx="41">
                  <c:v>42856</c:v>
                </c:pt>
                <c:pt idx="42">
                  <c:v>42887</c:v>
                </c:pt>
                <c:pt idx="43">
                  <c:v>42917</c:v>
                </c:pt>
                <c:pt idx="44">
                  <c:v>42948</c:v>
                </c:pt>
                <c:pt idx="45">
                  <c:v>42979</c:v>
                </c:pt>
                <c:pt idx="46">
                  <c:v>43009</c:v>
                </c:pt>
                <c:pt idx="47">
                  <c:v>43040</c:v>
                </c:pt>
                <c:pt idx="48">
                  <c:v>43070</c:v>
                </c:pt>
                <c:pt idx="49">
                  <c:v>43101</c:v>
                </c:pt>
                <c:pt idx="50">
                  <c:v>43132</c:v>
                </c:pt>
                <c:pt idx="51">
                  <c:v>43160</c:v>
                </c:pt>
                <c:pt idx="52">
                  <c:v>43191</c:v>
                </c:pt>
                <c:pt idx="53">
                  <c:v>43221</c:v>
                </c:pt>
                <c:pt idx="54">
                  <c:v>43252</c:v>
                </c:pt>
                <c:pt idx="55">
                  <c:v>43282</c:v>
                </c:pt>
                <c:pt idx="56">
                  <c:v>43313</c:v>
                </c:pt>
                <c:pt idx="57">
                  <c:v>43344</c:v>
                </c:pt>
                <c:pt idx="58">
                  <c:v>43374</c:v>
                </c:pt>
                <c:pt idx="59">
                  <c:v>43405</c:v>
                </c:pt>
                <c:pt idx="60">
                  <c:v>43435</c:v>
                </c:pt>
                <c:pt idx="61">
                  <c:v>43466</c:v>
                </c:pt>
                <c:pt idx="62">
                  <c:v>43497</c:v>
                </c:pt>
                <c:pt idx="63">
                  <c:v>43525</c:v>
                </c:pt>
                <c:pt idx="64">
                  <c:v>43556</c:v>
                </c:pt>
                <c:pt idx="65">
                  <c:v>43586</c:v>
                </c:pt>
                <c:pt idx="66">
                  <c:v>43617</c:v>
                </c:pt>
                <c:pt idx="67">
                  <c:v>43647</c:v>
                </c:pt>
                <c:pt idx="68">
                  <c:v>43678</c:v>
                </c:pt>
                <c:pt idx="69">
                  <c:v>43709</c:v>
                </c:pt>
                <c:pt idx="70">
                  <c:v>43739</c:v>
                </c:pt>
                <c:pt idx="71">
                  <c:v>43770</c:v>
                </c:pt>
                <c:pt idx="72">
                  <c:v>43800</c:v>
                </c:pt>
                <c:pt idx="73">
                  <c:v>43831</c:v>
                </c:pt>
                <c:pt idx="74">
                  <c:v>43862</c:v>
                </c:pt>
                <c:pt idx="75">
                  <c:v>43891</c:v>
                </c:pt>
                <c:pt idx="76">
                  <c:v>43922</c:v>
                </c:pt>
                <c:pt idx="77">
                  <c:v>43952</c:v>
                </c:pt>
                <c:pt idx="78">
                  <c:v>43983</c:v>
                </c:pt>
                <c:pt idx="79">
                  <c:v>44013</c:v>
                </c:pt>
                <c:pt idx="80">
                  <c:v>44044</c:v>
                </c:pt>
                <c:pt idx="81">
                  <c:v>44075</c:v>
                </c:pt>
                <c:pt idx="82">
                  <c:v>44105</c:v>
                </c:pt>
                <c:pt idx="83">
                  <c:v>44136</c:v>
                </c:pt>
                <c:pt idx="84">
                  <c:v>44166</c:v>
                </c:pt>
                <c:pt idx="85">
                  <c:v>44197</c:v>
                </c:pt>
                <c:pt idx="86">
                  <c:v>44228</c:v>
                </c:pt>
                <c:pt idx="87">
                  <c:v>44256</c:v>
                </c:pt>
                <c:pt idx="88">
                  <c:v>44287</c:v>
                </c:pt>
                <c:pt idx="89">
                  <c:v>44317</c:v>
                </c:pt>
                <c:pt idx="90">
                  <c:v>44348</c:v>
                </c:pt>
                <c:pt idx="91">
                  <c:v>44378</c:v>
                </c:pt>
                <c:pt idx="92">
                  <c:v>44409</c:v>
                </c:pt>
                <c:pt idx="93">
                  <c:v>44440</c:v>
                </c:pt>
                <c:pt idx="94">
                  <c:v>44470</c:v>
                </c:pt>
                <c:pt idx="95">
                  <c:v>44501</c:v>
                </c:pt>
                <c:pt idx="96">
                  <c:v>44531</c:v>
                </c:pt>
                <c:pt idx="97">
                  <c:v>44562</c:v>
                </c:pt>
                <c:pt idx="98">
                  <c:v>44593</c:v>
                </c:pt>
                <c:pt idx="99">
                  <c:v>44621</c:v>
                </c:pt>
                <c:pt idx="100">
                  <c:v>44652</c:v>
                </c:pt>
                <c:pt idx="101">
                  <c:v>44682</c:v>
                </c:pt>
                <c:pt idx="102">
                  <c:v>44713</c:v>
                </c:pt>
                <c:pt idx="103">
                  <c:v>44743</c:v>
                </c:pt>
                <c:pt idx="104">
                  <c:v>44774</c:v>
                </c:pt>
                <c:pt idx="105">
                  <c:v>44805</c:v>
                </c:pt>
                <c:pt idx="106">
                  <c:v>44835</c:v>
                </c:pt>
                <c:pt idx="107">
                  <c:v>44866</c:v>
                </c:pt>
                <c:pt idx="108">
                  <c:v>44896</c:v>
                </c:pt>
                <c:pt idx="109">
                  <c:v>44927</c:v>
                </c:pt>
              </c:numCache>
            </c:numRef>
          </c:cat>
          <c:val>
            <c:numRef>
              <c:f>'Figure 2.1'!$AB$77:$AB$186</c:f>
              <c:numCache>
                <c:formatCode>General</c:formatCode>
                <c:ptCount val="110"/>
                <c:pt idx="106">
                  <c:v>883</c:v>
                </c:pt>
                <c:pt idx="108">
                  <c:v>21050</c:v>
                </c:pt>
              </c:numCache>
            </c:numRef>
          </c:val>
          <c:smooth val="0"/>
          <c:extLst>
            <c:ext xmlns:c16="http://schemas.microsoft.com/office/drawing/2014/chart" uri="{C3380CC4-5D6E-409C-BE32-E72D297353CC}">
              <c16:uniqueId val="{00000003-BABC-4026-A7E0-13FEAE4E1AB5}"/>
            </c:ext>
          </c:extLst>
        </c:ser>
        <c:dLbls>
          <c:showLegendKey val="0"/>
          <c:showVal val="0"/>
          <c:showCatName val="0"/>
          <c:showSerName val="0"/>
          <c:showPercent val="0"/>
          <c:showBubbleSize val="0"/>
        </c:dLbls>
        <c:smooth val="0"/>
        <c:axId val="2059608223"/>
        <c:axId val="2059613215"/>
      </c:lineChart>
      <c:dateAx>
        <c:axId val="2059608223"/>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9613215"/>
        <c:crosses val="autoZero"/>
        <c:auto val="1"/>
        <c:lblOffset val="100"/>
        <c:baseTimeUnit val="months"/>
      </c:dateAx>
      <c:valAx>
        <c:axId val="205961321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9608223"/>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90918604301189"/>
          <c:y val="5.0925925925925923E-2"/>
          <c:w val="0.76040395715016662"/>
          <c:h val="0.78956838728492273"/>
        </c:manualLayout>
      </c:layout>
      <c:lineChart>
        <c:grouping val="standard"/>
        <c:varyColors val="0"/>
        <c:ser>
          <c:idx val="3"/>
          <c:order val="0"/>
          <c:tx>
            <c:strRef>
              <c:f>'Figure 1.2'!$A$21</c:f>
              <c:strCache>
                <c:ptCount val="1"/>
              </c:strCache>
            </c:strRef>
          </c:tx>
          <c:spPr>
            <a:ln w="19050" cap="rnd">
              <a:solidFill>
                <a:schemeClr val="accent2">
                  <a:lumMod val="75000"/>
                </a:schemeClr>
              </a:solidFill>
              <a:round/>
            </a:ln>
            <a:effectLst/>
          </c:spPr>
          <c:marker>
            <c:symbol val="none"/>
          </c:marker>
          <c:cat>
            <c:numRef>
              <c:f>'Figure 1.2'!$B$20:$ES$20</c:f>
              <c:numCache>
                <c:formatCode>mmm\-yy</c:formatCode>
                <c:ptCount val="148"/>
                <c:pt idx="0">
                  <c:v>42248</c:v>
                </c:pt>
                <c:pt idx="1">
                  <c:v>42278</c:v>
                </c:pt>
                <c:pt idx="2">
                  <c:v>42309</c:v>
                </c:pt>
                <c:pt idx="3">
                  <c:v>42339</c:v>
                </c:pt>
                <c:pt idx="4">
                  <c:v>42370</c:v>
                </c:pt>
                <c:pt idx="5">
                  <c:v>42401</c:v>
                </c:pt>
                <c:pt idx="6">
                  <c:v>42430</c:v>
                </c:pt>
                <c:pt idx="7">
                  <c:v>42461</c:v>
                </c:pt>
                <c:pt idx="8">
                  <c:v>42491</c:v>
                </c:pt>
                <c:pt idx="9">
                  <c:v>42522</c:v>
                </c:pt>
                <c:pt idx="10">
                  <c:v>42552</c:v>
                </c:pt>
                <c:pt idx="11">
                  <c:v>42583</c:v>
                </c:pt>
                <c:pt idx="12">
                  <c:v>42614</c:v>
                </c:pt>
                <c:pt idx="13">
                  <c:v>42644</c:v>
                </c:pt>
                <c:pt idx="14">
                  <c:v>42675</c:v>
                </c:pt>
                <c:pt idx="15">
                  <c:v>42705</c:v>
                </c:pt>
                <c:pt idx="16">
                  <c:v>42736</c:v>
                </c:pt>
                <c:pt idx="17">
                  <c:v>42767</c:v>
                </c:pt>
                <c:pt idx="18">
                  <c:v>42795</c:v>
                </c:pt>
                <c:pt idx="19">
                  <c:v>42826</c:v>
                </c:pt>
                <c:pt idx="20">
                  <c:v>42856</c:v>
                </c:pt>
                <c:pt idx="21">
                  <c:v>42887</c:v>
                </c:pt>
                <c:pt idx="22">
                  <c:v>42917</c:v>
                </c:pt>
                <c:pt idx="23">
                  <c:v>42948</c:v>
                </c:pt>
                <c:pt idx="24">
                  <c:v>42979</c:v>
                </c:pt>
                <c:pt idx="25">
                  <c:v>43009</c:v>
                </c:pt>
                <c:pt idx="26">
                  <c:v>43040</c:v>
                </c:pt>
                <c:pt idx="27">
                  <c:v>43070</c:v>
                </c:pt>
                <c:pt idx="28">
                  <c:v>43101</c:v>
                </c:pt>
                <c:pt idx="29">
                  <c:v>43132</c:v>
                </c:pt>
                <c:pt idx="30">
                  <c:v>43160</c:v>
                </c:pt>
                <c:pt idx="31">
                  <c:v>43191</c:v>
                </c:pt>
                <c:pt idx="32">
                  <c:v>43221</c:v>
                </c:pt>
                <c:pt idx="33">
                  <c:v>43252</c:v>
                </c:pt>
                <c:pt idx="34">
                  <c:v>43282</c:v>
                </c:pt>
                <c:pt idx="35">
                  <c:v>43313</c:v>
                </c:pt>
                <c:pt idx="36">
                  <c:v>43344</c:v>
                </c:pt>
                <c:pt idx="37">
                  <c:v>43374</c:v>
                </c:pt>
                <c:pt idx="38">
                  <c:v>43405</c:v>
                </c:pt>
                <c:pt idx="39">
                  <c:v>43435</c:v>
                </c:pt>
                <c:pt idx="40">
                  <c:v>43466</c:v>
                </c:pt>
                <c:pt idx="41">
                  <c:v>43497</c:v>
                </c:pt>
                <c:pt idx="42">
                  <c:v>43525</c:v>
                </c:pt>
                <c:pt idx="43">
                  <c:v>43556</c:v>
                </c:pt>
                <c:pt idx="44">
                  <c:v>43586</c:v>
                </c:pt>
                <c:pt idx="45">
                  <c:v>43617</c:v>
                </c:pt>
                <c:pt idx="46">
                  <c:v>43647</c:v>
                </c:pt>
                <c:pt idx="47">
                  <c:v>43678</c:v>
                </c:pt>
                <c:pt idx="48">
                  <c:v>43709</c:v>
                </c:pt>
                <c:pt idx="49">
                  <c:v>43739</c:v>
                </c:pt>
                <c:pt idx="50">
                  <c:v>43770</c:v>
                </c:pt>
                <c:pt idx="51">
                  <c:v>43800</c:v>
                </c:pt>
                <c:pt idx="52">
                  <c:v>43831</c:v>
                </c:pt>
                <c:pt idx="53">
                  <c:v>43862</c:v>
                </c:pt>
                <c:pt idx="54">
                  <c:v>43891</c:v>
                </c:pt>
                <c:pt idx="55">
                  <c:v>43922</c:v>
                </c:pt>
                <c:pt idx="56">
                  <c:v>43952</c:v>
                </c:pt>
                <c:pt idx="57">
                  <c:v>43983</c:v>
                </c:pt>
                <c:pt idx="58">
                  <c:v>44013</c:v>
                </c:pt>
                <c:pt idx="59">
                  <c:v>44044</c:v>
                </c:pt>
                <c:pt idx="60">
                  <c:v>44075</c:v>
                </c:pt>
                <c:pt idx="61">
                  <c:v>44105</c:v>
                </c:pt>
                <c:pt idx="62">
                  <c:v>44136</c:v>
                </c:pt>
                <c:pt idx="63">
                  <c:v>44166</c:v>
                </c:pt>
                <c:pt idx="64">
                  <c:v>44197</c:v>
                </c:pt>
                <c:pt idx="65">
                  <c:v>44228</c:v>
                </c:pt>
                <c:pt idx="66">
                  <c:v>44256</c:v>
                </c:pt>
                <c:pt idx="67">
                  <c:v>44287</c:v>
                </c:pt>
                <c:pt idx="68">
                  <c:v>44317</c:v>
                </c:pt>
                <c:pt idx="69">
                  <c:v>44348</c:v>
                </c:pt>
                <c:pt idx="70">
                  <c:v>44378</c:v>
                </c:pt>
                <c:pt idx="71">
                  <c:v>44409</c:v>
                </c:pt>
                <c:pt idx="72">
                  <c:v>44440</c:v>
                </c:pt>
                <c:pt idx="73">
                  <c:v>44470</c:v>
                </c:pt>
                <c:pt idx="74">
                  <c:v>44501</c:v>
                </c:pt>
                <c:pt idx="75">
                  <c:v>44531</c:v>
                </c:pt>
                <c:pt idx="76">
                  <c:v>44562</c:v>
                </c:pt>
                <c:pt idx="77">
                  <c:v>44593</c:v>
                </c:pt>
                <c:pt idx="78">
                  <c:v>44621</c:v>
                </c:pt>
                <c:pt idx="79">
                  <c:v>44652</c:v>
                </c:pt>
                <c:pt idx="80">
                  <c:v>44682</c:v>
                </c:pt>
                <c:pt idx="81">
                  <c:v>44713</c:v>
                </c:pt>
                <c:pt idx="82">
                  <c:v>44743</c:v>
                </c:pt>
                <c:pt idx="83">
                  <c:v>44774</c:v>
                </c:pt>
                <c:pt idx="84">
                  <c:v>44805</c:v>
                </c:pt>
                <c:pt idx="85">
                  <c:v>44835</c:v>
                </c:pt>
                <c:pt idx="86">
                  <c:v>44866</c:v>
                </c:pt>
                <c:pt idx="87">
                  <c:v>44896</c:v>
                </c:pt>
                <c:pt idx="88">
                  <c:v>44927</c:v>
                </c:pt>
                <c:pt idx="89">
                  <c:v>44958</c:v>
                </c:pt>
                <c:pt idx="90">
                  <c:v>44986</c:v>
                </c:pt>
                <c:pt idx="91">
                  <c:v>45017</c:v>
                </c:pt>
                <c:pt idx="92">
                  <c:v>45047</c:v>
                </c:pt>
                <c:pt idx="93">
                  <c:v>45078</c:v>
                </c:pt>
                <c:pt idx="94">
                  <c:v>45108</c:v>
                </c:pt>
                <c:pt idx="95">
                  <c:v>45139</c:v>
                </c:pt>
                <c:pt idx="96">
                  <c:v>45170</c:v>
                </c:pt>
                <c:pt idx="97">
                  <c:v>45200</c:v>
                </c:pt>
                <c:pt idx="98">
                  <c:v>45231</c:v>
                </c:pt>
                <c:pt idx="99">
                  <c:v>45261</c:v>
                </c:pt>
                <c:pt idx="100">
                  <c:v>45292</c:v>
                </c:pt>
                <c:pt idx="101">
                  <c:v>45323</c:v>
                </c:pt>
                <c:pt idx="102">
                  <c:v>45352</c:v>
                </c:pt>
                <c:pt idx="103">
                  <c:v>45383</c:v>
                </c:pt>
                <c:pt idx="104">
                  <c:v>45413</c:v>
                </c:pt>
                <c:pt idx="105">
                  <c:v>45444</c:v>
                </c:pt>
                <c:pt idx="106">
                  <c:v>45474</c:v>
                </c:pt>
                <c:pt idx="107">
                  <c:v>45505</c:v>
                </c:pt>
                <c:pt idx="108">
                  <c:v>45536</c:v>
                </c:pt>
                <c:pt idx="109">
                  <c:v>45566</c:v>
                </c:pt>
                <c:pt idx="110">
                  <c:v>45597</c:v>
                </c:pt>
                <c:pt idx="111">
                  <c:v>45627</c:v>
                </c:pt>
                <c:pt idx="112">
                  <c:v>45658</c:v>
                </c:pt>
                <c:pt idx="113">
                  <c:v>45689</c:v>
                </c:pt>
                <c:pt idx="114">
                  <c:v>45717</c:v>
                </c:pt>
                <c:pt idx="115">
                  <c:v>45748</c:v>
                </c:pt>
                <c:pt idx="116">
                  <c:v>45778</c:v>
                </c:pt>
                <c:pt idx="117">
                  <c:v>45809</c:v>
                </c:pt>
                <c:pt idx="118">
                  <c:v>45839</c:v>
                </c:pt>
                <c:pt idx="119">
                  <c:v>45870</c:v>
                </c:pt>
                <c:pt idx="120">
                  <c:v>45901</c:v>
                </c:pt>
                <c:pt idx="121">
                  <c:v>45931</c:v>
                </c:pt>
                <c:pt idx="122">
                  <c:v>45962</c:v>
                </c:pt>
                <c:pt idx="123">
                  <c:v>45992</c:v>
                </c:pt>
                <c:pt idx="124">
                  <c:v>46023</c:v>
                </c:pt>
                <c:pt idx="125">
                  <c:v>46054</c:v>
                </c:pt>
                <c:pt idx="126">
                  <c:v>46082</c:v>
                </c:pt>
                <c:pt idx="127">
                  <c:v>46113</c:v>
                </c:pt>
                <c:pt idx="128">
                  <c:v>46143</c:v>
                </c:pt>
                <c:pt idx="129">
                  <c:v>46174</c:v>
                </c:pt>
                <c:pt idx="130">
                  <c:v>46204</c:v>
                </c:pt>
                <c:pt idx="131">
                  <c:v>46235</c:v>
                </c:pt>
                <c:pt idx="132">
                  <c:v>46266</c:v>
                </c:pt>
                <c:pt idx="133">
                  <c:v>46296</c:v>
                </c:pt>
                <c:pt idx="134">
                  <c:v>46327</c:v>
                </c:pt>
                <c:pt idx="135">
                  <c:v>46357</c:v>
                </c:pt>
                <c:pt idx="136">
                  <c:v>46388</c:v>
                </c:pt>
                <c:pt idx="137">
                  <c:v>46419</c:v>
                </c:pt>
                <c:pt idx="138">
                  <c:v>46447</c:v>
                </c:pt>
                <c:pt idx="139">
                  <c:v>46478</c:v>
                </c:pt>
                <c:pt idx="140">
                  <c:v>46508</c:v>
                </c:pt>
                <c:pt idx="141">
                  <c:v>46539</c:v>
                </c:pt>
                <c:pt idx="142">
                  <c:v>46569</c:v>
                </c:pt>
                <c:pt idx="143">
                  <c:v>46600</c:v>
                </c:pt>
                <c:pt idx="144">
                  <c:v>46631</c:v>
                </c:pt>
                <c:pt idx="145">
                  <c:v>46661</c:v>
                </c:pt>
                <c:pt idx="146">
                  <c:v>46692</c:v>
                </c:pt>
                <c:pt idx="147">
                  <c:v>46722</c:v>
                </c:pt>
              </c:numCache>
            </c:numRef>
          </c:cat>
          <c:val>
            <c:numRef>
              <c:f>'Figure 1.2'!$B$21:$ES$21</c:f>
              <c:numCache>
                <c:formatCode>General</c:formatCode>
                <c:ptCount val="148"/>
                <c:pt idx="0">
                  <c:v>41.7</c:v>
                </c:pt>
                <c:pt idx="1">
                  <c:v>39.450000000000003</c:v>
                </c:pt>
                <c:pt idx="2">
                  <c:v>38.65</c:v>
                </c:pt>
                <c:pt idx="3">
                  <c:v>33.130000000000003</c:v>
                </c:pt>
                <c:pt idx="4">
                  <c:v>30.59</c:v>
                </c:pt>
                <c:pt idx="5">
                  <c:v>29.34</c:v>
                </c:pt>
                <c:pt idx="6">
                  <c:v>28.02</c:v>
                </c:pt>
                <c:pt idx="7">
                  <c:v>28.61</c:v>
                </c:pt>
                <c:pt idx="8">
                  <c:v>32.299999999999997</c:v>
                </c:pt>
                <c:pt idx="9">
                  <c:v>34.71</c:v>
                </c:pt>
                <c:pt idx="10">
                  <c:v>36.619999999999997</c:v>
                </c:pt>
                <c:pt idx="11">
                  <c:v>32.049999999999997</c:v>
                </c:pt>
                <c:pt idx="12">
                  <c:v>41</c:v>
                </c:pt>
                <c:pt idx="13">
                  <c:v>50.92</c:v>
                </c:pt>
                <c:pt idx="14">
                  <c:v>49.5</c:v>
                </c:pt>
                <c:pt idx="15">
                  <c:v>53.63</c:v>
                </c:pt>
                <c:pt idx="16">
                  <c:v>55.19</c:v>
                </c:pt>
                <c:pt idx="17">
                  <c:v>43.5</c:v>
                </c:pt>
                <c:pt idx="18">
                  <c:v>39.65</c:v>
                </c:pt>
                <c:pt idx="19">
                  <c:v>38.159999999999997</c:v>
                </c:pt>
                <c:pt idx="20">
                  <c:v>37.1</c:v>
                </c:pt>
                <c:pt idx="21">
                  <c:v>36.200000000000003</c:v>
                </c:pt>
                <c:pt idx="22">
                  <c:v>39.5</c:v>
                </c:pt>
                <c:pt idx="23">
                  <c:v>44.91</c:v>
                </c:pt>
                <c:pt idx="24">
                  <c:v>47.32</c:v>
                </c:pt>
                <c:pt idx="25">
                  <c:v>50.38</c:v>
                </c:pt>
                <c:pt idx="26">
                  <c:v>56.7</c:v>
                </c:pt>
                <c:pt idx="27">
                  <c:v>56.43</c:v>
                </c:pt>
                <c:pt idx="28">
                  <c:v>48.95</c:v>
                </c:pt>
                <c:pt idx="29">
                  <c:v>46.67</c:v>
                </c:pt>
                <c:pt idx="30">
                  <c:v>47.36</c:v>
                </c:pt>
                <c:pt idx="31">
                  <c:v>53.09</c:v>
                </c:pt>
                <c:pt idx="32">
                  <c:v>57.56</c:v>
                </c:pt>
                <c:pt idx="33">
                  <c:v>55.24</c:v>
                </c:pt>
                <c:pt idx="34">
                  <c:v>58.55</c:v>
                </c:pt>
                <c:pt idx="35">
                  <c:v>67.790000000000006</c:v>
                </c:pt>
                <c:pt idx="36">
                  <c:v>75.06</c:v>
                </c:pt>
                <c:pt idx="37">
                  <c:v>68.180000000000007</c:v>
                </c:pt>
                <c:pt idx="38">
                  <c:v>67.540000000000006</c:v>
                </c:pt>
                <c:pt idx="39">
                  <c:v>61.07</c:v>
                </c:pt>
                <c:pt idx="40">
                  <c:v>51.52</c:v>
                </c:pt>
                <c:pt idx="41">
                  <c:v>44.11</c:v>
                </c:pt>
                <c:pt idx="42">
                  <c:v>34.61</c:v>
                </c:pt>
                <c:pt idx="43">
                  <c:v>33.659999999999997</c:v>
                </c:pt>
                <c:pt idx="44">
                  <c:v>27.57</c:v>
                </c:pt>
                <c:pt idx="45">
                  <c:v>25.65</c:v>
                </c:pt>
                <c:pt idx="46">
                  <c:v>29.76</c:v>
                </c:pt>
                <c:pt idx="47">
                  <c:v>33.03</c:v>
                </c:pt>
                <c:pt idx="48">
                  <c:v>43.18</c:v>
                </c:pt>
                <c:pt idx="49">
                  <c:v>42.64</c:v>
                </c:pt>
                <c:pt idx="50">
                  <c:v>42.76</c:v>
                </c:pt>
                <c:pt idx="51">
                  <c:v>31.07</c:v>
                </c:pt>
                <c:pt idx="52">
                  <c:v>24.18</c:v>
                </c:pt>
                <c:pt idx="53">
                  <c:v>21.7</c:v>
                </c:pt>
                <c:pt idx="54">
                  <c:v>16.329999999999998</c:v>
                </c:pt>
                <c:pt idx="55">
                  <c:v>13.87</c:v>
                </c:pt>
                <c:pt idx="56">
                  <c:v>9.6300000000000008</c:v>
                </c:pt>
                <c:pt idx="57">
                  <c:v>16.22</c:v>
                </c:pt>
                <c:pt idx="58">
                  <c:v>15.64</c:v>
                </c:pt>
                <c:pt idx="59">
                  <c:v>28.95</c:v>
                </c:pt>
                <c:pt idx="60">
                  <c:v>37</c:v>
                </c:pt>
                <c:pt idx="61">
                  <c:v>41.5</c:v>
                </c:pt>
                <c:pt idx="62">
                  <c:v>43.67</c:v>
                </c:pt>
                <c:pt idx="63">
                  <c:v>56.4</c:v>
                </c:pt>
                <c:pt idx="64">
                  <c:v>53.15</c:v>
                </c:pt>
                <c:pt idx="65">
                  <c:v>39.79</c:v>
                </c:pt>
                <c:pt idx="66">
                  <c:v>46.8</c:v>
                </c:pt>
                <c:pt idx="67">
                  <c:v>60.24</c:v>
                </c:pt>
                <c:pt idx="68">
                  <c:v>60.68</c:v>
                </c:pt>
                <c:pt idx="69">
                  <c:v>85.87</c:v>
                </c:pt>
                <c:pt idx="70">
                  <c:v>103.75</c:v>
                </c:pt>
                <c:pt idx="71">
                  <c:v>127.71</c:v>
                </c:pt>
                <c:pt idx="72">
                  <c:v>251.18</c:v>
                </c:pt>
                <c:pt idx="73">
                  <c:v>165.98</c:v>
                </c:pt>
                <c:pt idx="74">
                  <c:v>238.31</c:v>
                </c:pt>
                <c:pt idx="75">
                  <c:v>170.64</c:v>
                </c:pt>
                <c:pt idx="76">
                  <c:v>203.08</c:v>
                </c:pt>
                <c:pt idx="77">
                  <c:v>237.78</c:v>
                </c:pt>
                <c:pt idx="78">
                  <c:v>299.32</c:v>
                </c:pt>
                <c:pt idx="79">
                  <c:v>163.68</c:v>
                </c:pt>
                <c:pt idx="80">
                  <c:v>183.71</c:v>
                </c:pt>
                <c:pt idx="81">
                  <c:v>248.3</c:v>
                </c:pt>
                <c:pt idx="82">
                  <c:v>351.92</c:v>
                </c:pt>
                <c:pt idx="83">
                  <c:v>436.31</c:v>
                </c:pt>
                <c:pt idx="84">
                  <c:v>343.46000000000004</c:v>
                </c:pt>
                <c:pt idx="85">
                  <c:v>293.89999999999998</c:v>
                </c:pt>
                <c:pt idx="86">
                  <c:v>311.42</c:v>
                </c:pt>
                <c:pt idx="87">
                  <c:v>267.5</c:v>
                </c:pt>
                <c:pt idx="88">
                  <c:v>308.88</c:v>
                </c:pt>
                <c:pt idx="89">
                  <c:v>317.42</c:v>
                </c:pt>
                <c:pt idx="90">
                  <c:v>309.26</c:v>
                </c:pt>
                <c:pt idx="91">
                  <c:v>296.75</c:v>
                </c:pt>
                <c:pt idx="92">
                  <c:v>288.81</c:v>
                </c:pt>
                <c:pt idx="93">
                  <c:v>280.48</c:v>
                </c:pt>
                <c:pt idx="94">
                  <c:v>278.14999999999998</c:v>
                </c:pt>
                <c:pt idx="95">
                  <c:v>278.60000000000002</c:v>
                </c:pt>
                <c:pt idx="96">
                  <c:v>280.7</c:v>
                </c:pt>
                <c:pt idx="97">
                  <c:v>279.7</c:v>
                </c:pt>
                <c:pt idx="98">
                  <c:v>297.69</c:v>
                </c:pt>
                <c:pt idx="99">
                  <c:v>322.67</c:v>
                </c:pt>
                <c:pt idx="100">
                  <c:v>328.66</c:v>
                </c:pt>
                <c:pt idx="101">
                  <c:v>321.66000000000003</c:v>
                </c:pt>
                <c:pt idx="102">
                  <c:v>284.13</c:v>
                </c:pt>
                <c:pt idx="103">
                  <c:v>253.63</c:v>
                </c:pt>
                <c:pt idx="104">
                  <c:v>232.06</c:v>
                </c:pt>
                <c:pt idx="105">
                  <c:v>230.97</c:v>
                </c:pt>
                <c:pt idx="106">
                  <c:v>215.2</c:v>
                </c:pt>
                <c:pt idx="107">
                  <c:v>216.75</c:v>
                </c:pt>
                <c:pt idx="108">
                  <c:v>220.83</c:v>
                </c:pt>
                <c:pt idx="109">
                  <c:v>227.46</c:v>
                </c:pt>
                <c:pt idx="110">
                  <c:v>234.56</c:v>
                </c:pt>
                <c:pt idx="111">
                  <c:v>242.53</c:v>
                </c:pt>
                <c:pt idx="112">
                  <c:v>249.53</c:v>
                </c:pt>
                <c:pt idx="113">
                  <c:v>245.72</c:v>
                </c:pt>
                <c:pt idx="114">
                  <c:v>229.02</c:v>
                </c:pt>
                <c:pt idx="115">
                  <c:v>188.02</c:v>
                </c:pt>
                <c:pt idx="116">
                  <c:v>159.85</c:v>
                </c:pt>
                <c:pt idx="117">
                  <c:v>149.85</c:v>
                </c:pt>
                <c:pt idx="118">
                  <c:v>149.38999999999999</c:v>
                </c:pt>
                <c:pt idx="119">
                  <c:v>150.06</c:v>
                </c:pt>
                <c:pt idx="120">
                  <c:v>153.13</c:v>
                </c:pt>
                <c:pt idx="121">
                  <c:v>159.44</c:v>
                </c:pt>
                <c:pt idx="122">
                  <c:v>164.44</c:v>
                </c:pt>
                <c:pt idx="123">
                  <c:v>166.65</c:v>
                </c:pt>
                <c:pt idx="124">
                  <c:v>169.33</c:v>
                </c:pt>
                <c:pt idx="125">
                  <c:v>170.16</c:v>
                </c:pt>
                <c:pt idx="126">
                  <c:v>160.97</c:v>
                </c:pt>
                <c:pt idx="127">
                  <c:v>114.97</c:v>
                </c:pt>
                <c:pt idx="128">
                  <c:v>84.72</c:v>
                </c:pt>
                <c:pt idx="129">
                  <c:v>82.66</c:v>
                </c:pt>
                <c:pt idx="130">
                  <c:v>78.89</c:v>
                </c:pt>
                <c:pt idx="131">
                  <c:v>73.14</c:v>
                </c:pt>
                <c:pt idx="132">
                  <c:v>73.92</c:v>
                </c:pt>
                <c:pt idx="133">
                  <c:v>81.96</c:v>
                </c:pt>
                <c:pt idx="134">
                  <c:v>86.71</c:v>
                </c:pt>
                <c:pt idx="135">
                  <c:v>91.21</c:v>
                </c:pt>
                <c:pt idx="136">
                  <c:v>103.21</c:v>
                </c:pt>
                <c:pt idx="137">
                  <c:v>101.67</c:v>
                </c:pt>
                <c:pt idx="138">
                  <c:v>99.88</c:v>
                </c:pt>
                <c:pt idx="139">
                  <c:v>90.88</c:v>
                </c:pt>
                <c:pt idx="140">
                  <c:v>85.79</c:v>
                </c:pt>
                <c:pt idx="141">
                  <c:v>86.28</c:v>
                </c:pt>
                <c:pt idx="142">
                  <c:v>85.78</c:v>
                </c:pt>
                <c:pt idx="143">
                  <c:v>85.38</c:v>
                </c:pt>
                <c:pt idx="144">
                  <c:v>85.88</c:v>
                </c:pt>
                <c:pt idx="145">
                  <c:v>86.73</c:v>
                </c:pt>
                <c:pt idx="146">
                  <c:v>87.28</c:v>
                </c:pt>
                <c:pt idx="147">
                  <c:v>88.07</c:v>
                </c:pt>
              </c:numCache>
            </c:numRef>
          </c:val>
          <c:smooth val="0"/>
          <c:extLst>
            <c:ext xmlns:c16="http://schemas.microsoft.com/office/drawing/2014/chart" uri="{C3380CC4-5D6E-409C-BE32-E72D297353CC}">
              <c16:uniqueId val="{00000000-14D3-47C3-BCEC-DDF600085181}"/>
            </c:ext>
          </c:extLst>
        </c:ser>
        <c:ser>
          <c:idx val="0"/>
          <c:order val="1"/>
          <c:tx>
            <c:strRef>
              <c:f>'Figure 1.2'!$A$22</c:f>
              <c:strCache>
                <c:ptCount val="1"/>
                <c:pt idx="0">
                  <c:v>GBp</c:v>
                </c:pt>
              </c:strCache>
            </c:strRef>
          </c:tx>
          <c:spPr>
            <a:ln w="19050" cap="rnd">
              <a:solidFill>
                <a:schemeClr val="accent4"/>
              </a:solidFill>
              <a:round/>
            </a:ln>
            <a:effectLst/>
          </c:spPr>
          <c:marker>
            <c:symbol val="none"/>
          </c:marker>
          <c:cat>
            <c:numRef>
              <c:f>'Figure 1.2'!$B$20:$ES$20</c:f>
              <c:numCache>
                <c:formatCode>mmm\-yy</c:formatCode>
                <c:ptCount val="148"/>
                <c:pt idx="0">
                  <c:v>42248</c:v>
                </c:pt>
                <c:pt idx="1">
                  <c:v>42278</c:v>
                </c:pt>
                <c:pt idx="2">
                  <c:v>42309</c:v>
                </c:pt>
                <c:pt idx="3">
                  <c:v>42339</c:v>
                </c:pt>
                <c:pt idx="4">
                  <c:v>42370</c:v>
                </c:pt>
                <c:pt idx="5">
                  <c:v>42401</c:v>
                </c:pt>
                <c:pt idx="6">
                  <c:v>42430</c:v>
                </c:pt>
                <c:pt idx="7">
                  <c:v>42461</c:v>
                </c:pt>
                <c:pt idx="8">
                  <c:v>42491</c:v>
                </c:pt>
                <c:pt idx="9">
                  <c:v>42522</c:v>
                </c:pt>
                <c:pt idx="10">
                  <c:v>42552</c:v>
                </c:pt>
                <c:pt idx="11">
                  <c:v>42583</c:v>
                </c:pt>
                <c:pt idx="12">
                  <c:v>42614</c:v>
                </c:pt>
                <c:pt idx="13">
                  <c:v>42644</c:v>
                </c:pt>
                <c:pt idx="14">
                  <c:v>42675</c:v>
                </c:pt>
                <c:pt idx="15">
                  <c:v>42705</c:v>
                </c:pt>
                <c:pt idx="16">
                  <c:v>42736</c:v>
                </c:pt>
                <c:pt idx="17">
                  <c:v>42767</c:v>
                </c:pt>
                <c:pt idx="18">
                  <c:v>42795</c:v>
                </c:pt>
                <c:pt idx="19">
                  <c:v>42826</c:v>
                </c:pt>
                <c:pt idx="20">
                  <c:v>42856</c:v>
                </c:pt>
                <c:pt idx="21">
                  <c:v>42887</c:v>
                </c:pt>
                <c:pt idx="22">
                  <c:v>42917</c:v>
                </c:pt>
                <c:pt idx="23">
                  <c:v>42948</c:v>
                </c:pt>
                <c:pt idx="24">
                  <c:v>42979</c:v>
                </c:pt>
                <c:pt idx="25">
                  <c:v>43009</c:v>
                </c:pt>
                <c:pt idx="26">
                  <c:v>43040</c:v>
                </c:pt>
                <c:pt idx="27">
                  <c:v>43070</c:v>
                </c:pt>
                <c:pt idx="28">
                  <c:v>43101</c:v>
                </c:pt>
                <c:pt idx="29">
                  <c:v>43132</c:v>
                </c:pt>
                <c:pt idx="30">
                  <c:v>43160</c:v>
                </c:pt>
                <c:pt idx="31">
                  <c:v>43191</c:v>
                </c:pt>
                <c:pt idx="32">
                  <c:v>43221</c:v>
                </c:pt>
                <c:pt idx="33">
                  <c:v>43252</c:v>
                </c:pt>
                <c:pt idx="34">
                  <c:v>43282</c:v>
                </c:pt>
                <c:pt idx="35">
                  <c:v>43313</c:v>
                </c:pt>
                <c:pt idx="36">
                  <c:v>43344</c:v>
                </c:pt>
                <c:pt idx="37">
                  <c:v>43374</c:v>
                </c:pt>
                <c:pt idx="38">
                  <c:v>43405</c:v>
                </c:pt>
                <c:pt idx="39">
                  <c:v>43435</c:v>
                </c:pt>
                <c:pt idx="40">
                  <c:v>43466</c:v>
                </c:pt>
                <c:pt idx="41">
                  <c:v>43497</c:v>
                </c:pt>
                <c:pt idx="42">
                  <c:v>43525</c:v>
                </c:pt>
                <c:pt idx="43">
                  <c:v>43556</c:v>
                </c:pt>
                <c:pt idx="44">
                  <c:v>43586</c:v>
                </c:pt>
                <c:pt idx="45">
                  <c:v>43617</c:v>
                </c:pt>
                <c:pt idx="46">
                  <c:v>43647</c:v>
                </c:pt>
                <c:pt idx="47">
                  <c:v>43678</c:v>
                </c:pt>
                <c:pt idx="48">
                  <c:v>43709</c:v>
                </c:pt>
                <c:pt idx="49">
                  <c:v>43739</c:v>
                </c:pt>
                <c:pt idx="50">
                  <c:v>43770</c:v>
                </c:pt>
                <c:pt idx="51">
                  <c:v>43800</c:v>
                </c:pt>
                <c:pt idx="52">
                  <c:v>43831</c:v>
                </c:pt>
                <c:pt idx="53">
                  <c:v>43862</c:v>
                </c:pt>
                <c:pt idx="54">
                  <c:v>43891</c:v>
                </c:pt>
                <c:pt idx="55">
                  <c:v>43922</c:v>
                </c:pt>
                <c:pt idx="56">
                  <c:v>43952</c:v>
                </c:pt>
                <c:pt idx="57">
                  <c:v>43983</c:v>
                </c:pt>
                <c:pt idx="58">
                  <c:v>44013</c:v>
                </c:pt>
                <c:pt idx="59">
                  <c:v>44044</c:v>
                </c:pt>
                <c:pt idx="60">
                  <c:v>44075</c:v>
                </c:pt>
                <c:pt idx="61">
                  <c:v>44105</c:v>
                </c:pt>
                <c:pt idx="62">
                  <c:v>44136</c:v>
                </c:pt>
                <c:pt idx="63">
                  <c:v>44166</c:v>
                </c:pt>
                <c:pt idx="64">
                  <c:v>44197</c:v>
                </c:pt>
                <c:pt idx="65">
                  <c:v>44228</c:v>
                </c:pt>
                <c:pt idx="66">
                  <c:v>44256</c:v>
                </c:pt>
                <c:pt idx="67">
                  <c:v>44287</c:v>
                </c:pt>
                <c:pt idx="68">
                  <c:v>44317</c:v>
                </c:pt>
                <c:pt idx="69">
                  <c:v>44348</c:v>
                </c:pt>
                <c:pt idx="70">
                  <c:v>44378</c:v>
                </c:pt>
                <c:pt idx="71">
                  <c:v>44409</c:v>
                </c:pt>
                <c:pt idx="72">
                  <c:v>44440</c:v>
                </c:pt>
                <c:pt idx="73">
                  <c:v>44470</c:v>
                </c:pt>
                <c:pt idx="74">
                  <c:v>44501</c:v>
                </c:pt>
                <c:pt idx="75">
                  <c:v>44531</c:v>
                </c:pt>
                <c:pt idx="76">
                  <c:v>44562</c:v>
                </c:pt>
                <c:pt idx="77">
                  <c:v>44593</c:v>
                </c:pt>
                <c:pt idx="78">
                  <c:v>44621</c:v>
                </c:pt>
                <c:pt idx="79">
                  <c:v>44652</c:v>
                </c:pt>
                <c:pt idx="80">
                  <c:v>44682</c:v>
                </c:pt>
                <c:pt idx="81">
                  <c:v>44713</c:v>
                </c:pt>
                <c:pt idx="82">
                  <c:v>44743</c:v>
                </c:pt>
                <c:pt idx="83">
                  <c:v>44774</c:v>
                </c:pt>
                <c:pt idx="84">
                  <c:v>44805</c:v>
                </c:pt>
                <c:pt idx="85">
                  <c:v>44835</c:v>
                </c:pt>
                <c:pt idx="86">
                  <c:v>44866</c:v>
                </c:pt>
                <c:pt idx="87">
                  <c:v>44896</c:v>
                </c:pt>
                <c:pt idx="88">
                  <c:v>44927</c:v>
                </c:pt>
                <c:pt idx="89">
                  <c:v>44958</c:v>
                </c:pt>
                <c:pt idx="90">
                  <c:v>44986</c:v>
                </c:pt>
                <c:pt idx="91">
                  <c:v>45017</c:v>
                </c:pt>
                <c:pt idx="92">
                  <c:v>45047</c:v>
                </c:pt>
                <c:pt idx="93">
                  <c:v>45078</c:v>
                </c:pt>
                <c:pt idx="94">
                  <c:v>45108</c:v>
                </c:pt>
                <c:pt idx="95">
                  <c:v>45139</c:v>
                </c:pt>
                <c:pt idx="96">
                  <c:v>45170</c:v>
                </c:pt>
                <c:pt idx="97">
                  <c:v>45200</c:v>
                </c:pt>
                <c:pt idx="98">
                  <c:v>45231</c:v>
                </c:pt>
                <c:pt idx="99">
                  <c:v>45261</c:v>
                </c:pt>
                <c:pt idx="100">
                  <c:v>45292</c:v>
                </c:pt>
                <c:pt idx="101">
                  <c:v>45323</c:v>
                </c:pt>
                <c:pt idx="102">
                  <c:v>45352</c:v>
                </c:pt>
                <c:pt idx="103">
                  <c:v>45383</c:v>
                </c:pt>
                <c:pt idx="104">
                  <c:v>45413</c:v>
                </c:pt>
                <c:pt idx="105">
                  <c:v>45444</c:v>
                </c:pt>
                <c:pt idx="106">
                  <c:v>45474</c:v>
                </c:pt>
                <c:pt idx="107">
                  <c:v>45505</c:v>
                </c:pt>
                <c:pt idx="108">
                  <c:v>45536</c:v>
                </c:pt>
                <c:pt idx="109">
                  <c:v>45566</c:v>
                </c:pt>
                <c:pt idx="110">
                  <c:v>45597</c:v>
                </c:pt>
                <c:pt idx="111">
                  <c:v>45627</c:v>
                </c:pt>
                <c:pt idx="112">
                  <c:v>45658</c:v>
                </c:pt>
                <c:pt idx="113">
                  <c:v>45689</c:v>
                </c:pt>
                <c:pt idx="114">
                  <c:v>45717</c:v>
                </c:pt>
                <c:pt idx="115">
                  <c:v>45748</c:v>
                </c:pt>
                <c:pt idx="116">
                  <c:v>45778</c:v>
                </c:pt>
                <c:pt idx="117">
                  <c:v>45809</c:v>
                </c:pt>
                <c:pt idx="118">
                  <c:v>45839</c:v>
                </c:pt>
                <c:pt idx="119">
                  <c:v>45870</c:v>
                </c:pt>
                <c:pt idx="120">
                  <c:v>45901</c:v>
                </c:pt>
                <c:pt idx="121">
                  <c:v>45931</c:v>
                </c:pt>
                <c:pt idx="122">
                  <c:v>45962</c:v>
                </c:pt>
                <c:pt idx="123">
                  <c:v>45992</c:v>
                </c:pt>
                <c:pt idx="124">
                  <c:v>46023</c:v>
                </c:pt>
                <c:pt idx="125">
                  <c:v>46054</c:v>
                </c:pt>
                <c:pt idx="126">
                  <c:v>46082</c:v>
                </c:pt>
                <c:pt idx="127">
                  <c:v>46113</c:v>
                </c:pt>
                <c:pt idx="128">
                  <c:v>46143</c:v>
                </c:pt>
                <c:pt idx="129">
                  <c:v>46174</c:v>
                </c:pt>
                <c:pt idx="130">
                  <c:v>46204</c:v>
                </c:pt>
                <c:pt idx="131">
                  <c:v>46235</c:v>
                </c:pt>
                <c:pt idx="132">
                  <c:v>46266</c:v>
                </c:pt>
                <c:pt idx="133">
                  <c:v>46296</c:v>
                </c:pt>
                <c:pt idx="134">
                  <c:v>46327</c:v>
                </c:pt>
                <c:pt idx="135">
                  <c:v>46357</c:v>
                </c:pt>
                <c:pt idx="136">
                  <c:v>46388</c:v>
                </c:pt>
                <c:pt idx="137">
                  <c:v>46419</c:v>
                </c:pt>
                <c:pt idx="138">
                  <c:v>46447</c:v>
                </c:pt>
                <c:pt idx="139">
                  <c:v>46478</c:v>
                </c:pt>
                <c:pt idx="140">
                  <c:v>46508</c:v>
                </c:pt>
                <c:pt idx="141">
                  <c:v>46539</c:v>
                </c:pt>
                <c:pt idx="142">
                  <c:v>46569</c:v>
                </c:pt>
                <c:pt idx="143">
                  <c:v>46600</c:v>
                </c:pt>
                <c:pt idx="144">
                  <c:v>46631</c:v>
                </c:pt>
                <c:pt idx="145">
                  <c:v>46661</c:v>
                </c:pt>
                <c:pt idx="146">
                  <c:v>46692</c:v>
                </c:pt>
                <c:pt idx="147">
                  <c:v>46722</c:v>
                </c:pt>
              </c:numCache>
            </c:numRef>
          </c:cat>
          <c:val>
            <c:numRef>
              <c:f>'Figure 1.2'!$B$22:$ES$22</c:f>
              <c:numCache>
                <c:formatCode>General</c:formatCode>
                <c:ptCount val="148"/>
                <c:pt idx="79">
                  <c:v>163.68</c:v>
                </c:pt>
                <c:pt idx="80">
                  <c:v>183.71</c:v>
                </c:pt>
                <c:pt idx="81">
                  <c:v>248.3</c:v>
                </c:pt>
                <c:pt idx="82">
                  <c:v>351.92</c:v>
                </c:pt>
                <c:pt idx="83">
                  <c:v>436.31</c:v>
                </c:pt>
                <c:pt idx="84">
                  <c:v>343.46000000000004</c:v>
                </c:pt>
                <c:pt idx="85">
                  <c:v>293.89999999999998</c:v>
                </c:pt>
                <c:pt idx="86">
                  <c:v>293.89999999999998</c:v>
                </c:pt>
                <c:pt idx="87">
                  <c:v>444.74</c:v>
                </c:pt>
                <c:pt idx="88">
                  <c:v>464.76</c:v>
                </c:pt>
                <c:pt idx="89">
                  <c:v>482.48</c:v>
                </c:pt>
                <c:pt idx="90">
                  <c:v>462.74</c:v>
                </c:pt>
                <c:pt idx="91">
                  <c:v>419.89</c:v>
                </c:pt>
                <c:pt idx="92">
                  <c:v>388.07</c:v>
                </c:pt>
                <c:pt idx="93">
                  <c:v>379.9</c:v>
                </c:pt>
                <c:pt idx="94">
                  <c:v>375.99</c:v>
                </c:pt>
                <c:pt idx="95">
                  <c:v>376.23</c:v>
                </c:pt>
                <c:pt idx="96">
                  <c:v>377.5</c:v>
                </c:pt>
                <c:pt idx="97">
                  <c:v>375.01</c:v>
                </c:pt>
                <c:pt idx="98">
                  <c:v>405.31</c:v>
                </c:pt>
                <c:pt idx="99">
                  <c:v>426.88</c:v>
                </c:pt>
                <c:pt idx="100">
                  <c:v>428.43</c:v>
                </c:pt>
                <c:pt idx="101">
                  <c:v>430.22</c:v>
                </c:pt>
                <c:pt idx="102">
                  <c:v>369.48</c:v>
                </c:pt>
                <c:pt idx="103">
                  <c:v>317.51</c:v>
                </c:pt>
                <c:pt idx="104">
                  <c:v>275.39999999999998</c:v>
                </c:pt>
                <c:pt idx="105">
                  <c:v>278.93</c:v>
                </c:pt>
                <c:pt idx="106">
                  <c:v>261.95999999999998</c:v>
                </c:pt>
                <c:pt idx="107">
                  <c:v>263.60000000000002</c:v>
                </c:pt>
                <c:pt idx="108">
                  <c:v>269.68</c:v>
                </c:pt>
                <c:pt idx="109">
                  <c:v>279</c:v>
                </c:pt>
                <c:pt idx="110">
                  <c:v>288</c:v>
                </c:pt>
                <c:pt idx="111">
                  <c:v>296.92</c:v>
                </c:pt>
                <c:pt idx="112">
                  <c:v>300.2</c:v>
                </c:pt>
                <c:pt idx="113">
                  <c:v>296.2</c:v>
                </c:pt>
                <c:pt idx="114">
                  <c:v>280.2</c:v>
                </c:pt>
                <c:pt idx="115">
                  <c:v>238.46</c:v>
                </c:pt>
                <c:pt idx="116">
                  <c:v>213.46</c:v>
                </c:pt>
                <c:pt idx="117">
                  <c:v>203.46</c:v>
                </c:pt>
                <c:pt idx="118">
                  <c:v>201.86</c:v>
                </c:pt>
                <c:pt idx="119">
                  <c:v>202.45</c:v>
                </c:pt>
                <c:pt idx="120">
                  <c:v>209.27</c:v>
                </c:pt>
                <c:pt idx="121">
                  <c:v>218.09</c:v>
                </c:pt>
                <c:pt idx="122">
                  <c:v>222.09</c:v>
                </c:pt>
                <c:pt idx="123">
                  <c:v>224.26</c:v>
                </c:pt>
                <c:pt idx="124">
                  <c:v>227.34</c:v>
                </c:pt>
                <c:pt idx="125">
                  <c:v>228.16</c:v>
                </c:pt>
                <c:pt idx="126">
                  <c:v>218.16</c:v>
                </c:pt>
                <c:pt idx="127">
                  <c:v>168.33</c:v>
                </c:pt>
                <c:pt idx="128">
                  <c:v>137.33000000000001</c:v>
                </c:pt>
                <c:pt idx="129">
                  <c:v>135.26</c:v>
                </c:pt>
                <c:pt idx="130">
                  <c:v>131.46</c:v>
                </c:pt>
                <c:pt idx="131">
                  <c:v>125.74</c:v>
                </c:pt>
                <c:pt idx="132">
                  <c:v>126.5</c:v>
                </c:pt>
                <c:pt idx="133">
                  <c:v>139.77000000000001</c:v>
                </c:pt>
                <c:pt idx="134">
                  <c:v>141.97</c:v>
                </c:pt>
                <c:pt idx="135">
                  <c:v>145.4</c:v>
                </c:pt>
                <c:pt idx="136">
                  <c:v>153.53</c:v>
                </c:pt>
                <c:pt idx="137">
                  <c:v>152.27000000000001</c:v>
                </c:pt>
                <c:pt idx="138">
                  <c:v>150.63</c:v>
                </c:pt>
                <c:pt idx="139">
                  <c:v>142.02000000000001</c:v>
                </c:pt>
                <c:pt idx="140">
                  <c:v>137.36000000000001</c:v>
                </c:pt>
                <c:pt idx="141">
                  <c:v>138.13999999999999</c:v>
                </c:pt>
                <c:pt idx="142">
                  <c:v>137.87</c:v>
                </c:pt>
                <c:pt idx="143">
                  <c:v>137.66</c:v>
                </c:pt>
                <c:pt idx="144">
                  <c:v>139.72</c:v>
                </c:pt>
                <c:pt idx="145">
                  <c:v>140.66</c:v>
                </c:pt>
                <c:pt idx="146">
                  <c:v>142.51</c:v>
                </c:pt>
                <c:pt idx="147">
                  <c:v>144.4</c:v>
                </c:pt>
              </c:numCache>
            </c:numRef>
          </c:val>
          <c:smooth val="0"/>
          <c:extLst>
            <c:ext xmlns:c16="http://schemas.microsoft.com/office/drawing/2014/chart" uri="{C3380CC4-5D6E-409C-BE32-E72D297353CC}">
              <c16:uniqueId val="{00000001-14D3-47C3-BCEC-DDF600085181}"/>
            </c:ext>
          </c:extLst>
        </c:ser>
        <c:ser>
          <c:idx val="1"/>
          <c:order val="2"/>
          <c:tx>
            <c:strRef>
              <c:f>'Figure 1.2'!$A$23</c:f>
              <c:strCache>
                <c:ptCount val="1"/>
              </c:strCache>
            </c:strRef>
          </c:tx>
          <c:spPr>
            <a:ln w="19050" cap="rnd">
              <a:solidFill>
                <a:schemeClr val="accent5"/>
              </a:solidFill>
              <a:round/>
            </a:ln>
            <a:effectLst/>
          </c:spPr>
          <c:marker>
            <c:symbol val="none"/>
          </c:marker>
          <c:cat>
            <c:numRef>
              <c:f>'Figure 1.2'!$B$20:$ES$20</c:f>
              <c:numCache>
                <c:formatCode>mmm\-yy</c:formatCode>
                <c:ptCount val="148"/>
                <c:pt idx="0">
                  <c:v>42248</c:v>
                </c:pt>
                <c:pt idx="1">
                  <c:v>42278</c:v>
                </c:pt>
                <c:pt idx="2">
                  <c:v>42309</c:v>
                </c:pt>
                <c:pt idx="3">
                  <c:v>42339</c:v>
                </c:pt>
                <c:pt idx="4">
                  <c:v>42370</c:v>
                </c:pt>
                <c:pt idx="5">
                  <c:v>42401</c:v>
                </c:pt>
                <c:pt idx="6">
                  <c:v>42430</c:v>
                </c:pt>
                <c:pt idx="7">
                  <c:v>42461</c:v>
                </c:pt>
                <c:pt idx="8">
                  <c:v>42491</c:v>
                </c:pt>
                <c:pt idx="9">
                  <c:v>42522</c:v>
                </c:pt>
                <c:pt idx="10">
                  <c:v>42552</c:v>
                </c:pt>
                <c:pt idx="11">
                  <c:v>42583</c:v>
                </c:pt>
                <c:pt idx="12">
                  <c:v>42614</c:v>
                </c:pt>
                <c:pt idx="13">
                  <c:v>42644</c:v>
                </c:pt>
                <c:pt idx="14">
                  <c:v>42675</c:v>
                </c:pt>
                <c:pt idx="15">
                  <c:v>42705</c:v>
                </c:pt>
                <c:pt idx="16">
                  <c:v>42736</c:v>
                </c:pt>
                <c:pt idx="17">
                  <c:v>42767</c:v>
                </c:pt>
                <c:pt idx="18">
                  <c:v>42795</c:v>
                </c:pt>
                <c:pt idx="19">
                  <c:v>42826</c:v>
                </c:pt>
                <c:pt idx="20">
                  <c:v>42856</c:v>
                </c:pt>
                <c:pt idx="21">
                  <c:v>42887</c:v>
                </c:pt>
                <c:pt idx="22">
                  <c:v>42917</c:v>
                </c:pt>
                <c:pt idx="23">
                  <c:v>42948</c:v>
                </c:pt>
                <c:pt idx="24">
                  <c:v>42979</c:v>
                </c:pt>
                <c:pt idx="25">
                  <c:v>43009</c:v>
                </c:pt>
                <c:pt idx="26">
                  <c:v>43040</c:v>
                </c:pt>
                <c:pt idx="27">
                  <c:v>43070</c:v>
                </c:pt>
                <c:pt idx="28">
                  <c:v>43101</c:v>
                </c:pt>
                <c:pt idx="29">
                  <c:v>43132</c:v>
                </c:pt>
                <c:pt idx="30">
                  <c:v>43160</c:v>
                </c:pt>
                <c:pt idx="31">
                  <c:v>43191</c:v>
                </c:pt>
                <c:pt idx="32">
                  <c:v>43221</c:v>
                </c:pt>
                <c:pt idx="33">
                  <c:v>43252</c:v>
                </c:pt>
                <c:pt idx="34">
                  <c:v>43282</c:v>
                </c:pt>
                <c:pt idx="35">
                  <c:v>43313</c:v>
                </c:pt>
                <c:pt idx="36">
                  <c:v>43344</c:v>
                </c:pt>
                <c:pt idx="37">
                  <c:v>43374</c:v>
                </c:pt>
                <c:pt idx="38">
                  <c:v>43405</c:v>
                </c:pt>
                <c:pt idx="39">
                  <c:v>43435</c:v>
                </c:pt>
                <c:pt idx="40">
                  <c:v>43466</c:v>
                </c:pt>
                <c:pt idx="41">
                  <c:v>43497</c:v>
                </c:pt>
                <c:pt idx="42">
                  <c:v>43525</c:v>
                </c:pt>
                <c:pt idx="43">
                  <c:v>43556</c:v>
                </c:pt>
                <c:pt idx="44">
                  <c:v>43586</c:v>
                </c:pt>
                <c:pt idx="45">
                  <c:v>43617</c:v>
                </c:pt>
                <c:pt idx="46">
                  <c:v>43647</c:v>
                </c:pt>
                <c:pt idx="47">
                  <c:v>43678</c:v>
                </c:pt>
                <c:pt idx="48">
                  <c:v>43709</c:v>
                </c:pt>
                <c:pt idx="49">
                  <c:v>43739</c:v>
                </c:pt>
                <c:pt idx="50">
                  <c:v>43770</c:v>
                </c:pt>
                <c:pt idx="51">
                  <c:v>43800</c:v>
                </c:pt>
                <c:pt idx="52">
                  <c:v>43831</c:v>
                </c:pt>
                <c:pt idx="53">
                  <c:v>43862</c:v>
                </c:pt>
                <c:pt idx="54">
                  <c:v>43891</c:v>
                </c:pt>
                <c:pt idx="55">
                  <c:v>43922</c:v>
                </c:pt>
                <c:pt idx="56">
                  <c:v>43952</c:v>
                </c:pt>
                <c:pt idx="57">
                  <c:v>43983</c:v>
                </c:pt>
                <c:pt idx="58">
                  <c:v>44013</c:v>
                </c:pt>
                <c:pt idx="59">
                  <c:v>44044</c:v>
                </c:pt>
                <c:pt idx="60">
                  <c:v>44075</c:v>
                </c:pt>
                <c:pt idx="61">
                  <c:v>44105</c:v>
                </c:pt>
                <c:pt idx="62">
                  <c:v>44136</c:v>
                </c:pt>
                <c:pt idx="63">
                  <c:v>44166</c:v>
                </c:pt>
                <c:pt idx="64">
                  <c:v>44197</c:v>
                </c:pt>
                <c:pt idx="65">
                  <c:v>44228</c:v>
                </c:pt>
                <c:pt idx="66">
                  <c:v>44256</c:v>
                </c:pt>
                <c:pt idx="67">
                  <c:v>44287</c:v>
                </c:pt>
                <c:pt idx="68">
                  <c:v>44317</c:v>
                </c:pt>
                <c:pt idx="69">
                  <c:v>44348</c:v>
                </c:pt>
                <c:pt idx="70">
                  <c:v>44378</c:v>
                </c:pt>
                <c:pt idx="71">
                  <c:v>44409</c:v>
                </c:pt>
                <c:pt idx="72">
                  <c:v>44440</c:v>
                </c:pt>
                <c:pt idx="73">
                  <c:v>44470</c:v>
                </c:pt>
                <c:pt idx="74">
                  <c:v>44501</c:v>
                </c:pt>
                <c:pt idx="75">
                  <c:v>44531</c:v>
                </c:pt>
                <c:pt idx="76">
                  <c:v>44562</c:v>
                </c:pt>
                <c:pt idx="77">
                  <c:v>44593</c:v>
                </c:pt>
                <c:pt idx="78">
                  <c:v>44621</c:v>
                </c:pt>
                <c:pt idx="79">
                  <c:v>44652</c:v>
                </c:pt>
                <c:pt idx="80">
                  <c:v>44682</c:v>
                </c:pt>
                <c:pt idx="81">
                  <c:v>44713</c:v>
                </c:pt>
                <c:pt idx="82">
                  <c:v>44743</c:v>
                </c:pt>
                <c:pt idx="83">
                  <c:v>44774</c:v>
                </c:pt>
                <c:pt idx="84">
                  <c:v>44805</c:v>
                </c:pt>
                <c:pt idx="85">
                  <c:v>44835</c:v>
                </c:pt>
                <c:pt idx="86">
                  <c:v>44866</c:v>
                </c:pt>
                <c:pt idx="87">
                  <c:v>44896</c:v>
                </c:pt>
                <c:pt idx="88">
                  <c:v>44927</c:v>
                </c:pt>
                <c:pt idx="89">
                  <c:v>44958</c:v>
                </c:pt>
                <c:pt idx="90">
                  <c:v>44986</c:v>
                </c:pt>
                <c:pt idx="91">
                  <c:v>45017</c:v>
                </c:pt>
                <c:pt idx="92">
                  <c:v>45047</c:v>
                </c:pt>
                <c:pt idx="93">
                  <c:v>45078</c:v>
                </c:pt>
                <c:pt idx="94">
                  <c:v>45108</c:v>
                </c:pt>
                <c:pt idx="95">
                  <c:v>45139</c:v>
                </c:pt>
                <c:pt idx="96">
                  <c:v>45170</c:v>
                </c:pt>
                <c:pt idx="97">
                  <c:v>45200</c:v>
                </c:pt>
                <c:pt idx="98">
                  <c:v>45231</c:v>
                </c:pt>
                <c:pt idx="99">
                  <c:v>45261</c:v>
                </c:pt>
                <c:pt idx="100">
                  <c:v>45292</c:v>
                </c:pt>
                <c:pt idx="101">
                  <c:v>45323</c:v>
                </c:pt>
                <c:pt idx="102">
                  <c:v>45352</c:v>
                </c:pt>
                <c:pt idx="103">
                  <c:v>45383</c:v>
                </c:pt>
                <c:pt idx="104">
                  <c:v>45413</c:v>
                </c:pt>
                <c:pt idx="105">
                  <c:v>45444</c:v>
                </c:pt>
                <c:pt idx="106">
                  <c:v>45474</c:v>
                </c:pt>
                <c:pt idx="107">
                  <c:v>45505</c:v>
                </c:pt>
                <c:pt idx="108">
                  <c:v>45536</c:v>
                </c:pt>
                <c:pt idx="109">
                  <c:v>45566</c:v>
                </c:pt>
                <c:pt idx="110">
                  <c:v>45597</c:v>
                </c:pt>
                <c:pt idx="111">
                  <c:v>45627</c:v>
                </c:pt>
                <c:pt idx="112">
                  <c:v>45658</c:v>
                </c:pt>
                <c:pt idx="113">
                  <c:v>45689</c:v>
                </c:pt>
                <c:pt idx="114">
                  <c:v>45717</c:v>
                </c:pt>
                <c:pt idx="115">
                  <c:v>45748</c:v>
                </c:pt>
                <c:pt idx="116">
                  <c:v>45778</c:v>
                </c:pt>
                <c:pt idx="117">
                  <c:v>45809</c:v>
                </c:pt>
                <c:pt idx="118">
                  <c:v>45839</c:v>
                </c:pt>
                <c:pt idx="119">
                  <c:v>45870</c:v>
                </c:pt>
                <c:pt idx="120">
                  <c:v>45901</c:v>
                </c:pt>
                <c:pt idx="121">
                  <c:v>45931</c:v>
                </c:pt>
                <c:pt idx="122">
                  <c:v>45962</c:v>
                </c:pt>
                <c:pt idx="123">
                  <c:v>45992</c:v>
                </c:pt>
                <c:pt idx="124">
                  <c:v>46023</c:v>
                </c:pt>
                <c:pt idx="125">
                  <c:v>46054</c:v>
                </c:pt>
                <c:pt idx="126">
                  <c:v>46082</c:v>
                </c:pt>
                <c:pt idx="127">
                  <c:v>46113</c:v>
                </c:pt>
                <c:pt idx="128">
                  <c:v>46143</c:v>
                </c:pt>
                <c:pt idx="129">
                  <c:v>46174</c:v>
                </c:pt>
                <c:pt idx="130">
                  <c:v>46204</c:v>
                </c:pt>
                <c:pt idx="131">
                  <c:v>46235</c:v>
                </c:pt>
                <c:pt idx="132">
                  <c:v>46266</c:v>
                </c:pt>
                <c:pt idx="133">
                  <c:v>46296</c:v>
                </c:pt>
                <c:pt idx="134">
                  <c:v>46327</c:v>
                </c:pt>
                <c:pt idx="135">
                  <c:v>46357</c:v>
                </c:pt>
                <c:pt idx="136">
                  <c:v>46388</c:v>
                </c:pt>
                <c:pt idx="137">
                  <c:v>46419</c:v>
                </c:pt>
                <c:pt idx="138">
                  <c:v>46447</c:v>
                </c:pt>
                <c:pt idx="139">
                  <c:v>46478</c:v>
                </c:pt>
                <c:pt idx="140">
                  <c:v>46508</c:v>
                </c:pt>
                <c:pt idx="141">
                  <c:v>46539</c:v>
                </c:pt>
                <c:pt idx="142">
                  <c:v>46569</c:v>
                </c:pt>
                <c:pt idx="143">
                  <c:v>46600</c:v>
                </c:pt>
                <c:pt idx="144">
                  <c:v>46631</c:v>
                </c:pt>
                <c:pt idx="145">
                  <c:v>46661</c:v>
                </c:pt>
                <c:pt idx="146">
                  <c:v>46692</c:v>
                </c:pt>
                <c:pt idx="147">
                  <c:v>46722</c:v>
                </c:pt>
              </c:numCache>
            </c:numRef>
          </c:cat>
          <c:val>
            <c:numRef>
              <c:f>'Figure 1.2'!$B$23:$ES$23</c:f>
              <c:numCache>
                <c:formatCode>General</c:formatCode>
                <c:ptCount val="148"/>
                <c:pt idx="79">
                  <c:v>163.68</c:v>
                </c:pt>
                <c:pt idx="80">
                  <c:v>183.71</c:v>
                </c:pt>
                <c:pt idx="81">
                  <c:v>248.3</c:v>
                </c:pt>
                <c:pt idx="82">
                  <c:v>351.92</c:v>
                </c:pt>
                <c:pt idx="83">
                  <c:v>460.89</c:v>
                </c:pt>
                <c:pt idx="84">
                  <c:v>556.46</c:v>
                </c:pt>
                <c:pt idx="85">
                  <c:v>610.08000000000004</c:v>
                </c:pt>
                <c:pt idx="86">
                  <c:v>679.96</c:v>
                </c:pt>
                <c:pt idx="87">
                  <c:v>728.08</c:v>
                </c:pt>
                <c:pt idx="88">
                  <c:v>730.58</c:v>
                </c:pt>
                <c:pt idx="89">
                  <c:v>732.58</c:v>
                </c:pt>
                <c:pt idx="90">
                  <c:v>620.20000000000005</c:v>
                </c:pt>
                <c:pt idx="91">
                  <c:v>581.28</c:v>
                </c:pt>
                <c:pt idx="92">
                  <c:v>554.53</c:v>
                </c:pt>
                <c:pt idx="93">
                  <c:v>545.59</c:v>
                </c:pt>
                <c:pt idx="94">
                  <c:v>544.59</c:v>
                </c:pt>
                <c:pt idx="95">
                  <c:v>531.38</c:v>
                </c:pt>
                <c:pt idx="96">
                  <c:v>532.46</c:v>
                </c:pt>
                <c:pt idx="97">
                  <c:v>542.96</c:v>
                </c:pt>
                <c:pt idx="98">
                  <c:v>559.15</c:v>
                </c:pt>
                <c:pt idx="99">
                  <c:v>561.35</c:v>
                </c:pt>
                <c:pt idx="100">
                  <c:v>572.03</c:v>
                </c:pt>
                <c:pt idx="101">
                  <c:v>555.78</c:v>
                </c:pt>
                <c:pt idx="102">
                  <c:v>516.97</c:v>
                </c:pt>
                <c:pt idx="103">
                  <c:v>431.07</c:v>
                </c:pt>
                <c:pt idx="104">
                  <c:v>386.18</c:v>
                </c:pt>
                <c:pt idx="105">
                  <c:v>368.22</c:v>
                </c:pt>
                <c:pt idx="106">
                  <c:v>368.06</c:v>
                </c:pt>
                <c:pt idx="107">
                  <c:v>361.96</c:v>
                </c:pt>
                <c:pt idx="108">
                  <c:v>365.31</c:v>
                </c:pt>
                <c:pt idx="109">
                  <c:v>374.31</c:v>
                </c:pt>
                <c:pt idx="110">
                  <c:v>378.3</c:v>
                </c:pt>
                <c:pt idx="111">
                  <c:v>387.16</c:v>
                </c:pt>
                <c:pt idx="112">
                  <c:v>381.66</c:v>
                </c:pt>
                <c:pt idx="113">
                  <c:v>379.42</c:v>
                </c:pt>
                <c:pt idx="114">
                  <c:v>357.05</c:v>
                </c:pt>
                <c:pt idx="115">
                  <c:v>255.5</c:v>
                </c:pt>
                <c:pt idx="116">
                  <c:v>228</c:v>
                </c:pt>
                <c:pt idx="117">
                  <c:v>218.72</c:v>
                </c:pt>
                <c:pt idx="118">
                  <c:v>209.15</c:v>
                </c:pt>
                <c:pt idx="119">
                  <c:v>207.11</c:v>
                </c:pt>
                <c:pt idx="120">
                  <c:v>213.77</c:v>
                </c:pt>
                <c:pt idx="121">
                  <c:v>230.15</c:v>
                </c:pt>
                <c:pt idx="122">
                  <c:v>231.19</c:v>
                </c:pt>
                <c:pt idx="123">
                  <c:v>229.42</c:v>
                </c:pt>
                <c:pt idx="124">
                  <c:v>221.09</c:v>
                </c:pt>
                <c:pt idx="125">
                  <c:v>219.03</c:v>
                </c:pt>
                <c:pt idx="126">
                  <c:v>212.75</c:v>
                </c:pt>
                <c:pt idx="127">
                  <c:v>176.42</c:v>
                </c:pt>
                <c:pt idx="128">
                  <c:v>169.46</c:v>
                </c:pt>
                <c:pt idx="129">
                  <c:v>166.56</c:v>
                </c:pt>
                <c:pt idx="130">
                  <c:v>164.31</c:v>
                </c:pt>
                <c:pt idx="131">
                  <c:v>160.94999999999999</c:v>
                </c:pt>
                <c:pt idx="132">
                  <c:v>162.62</c:v>
                </c:pt>
                <c:pt idx="133">
                  <c:v>168.7</c:v>
                </c:pt>
                <c:pt idx="134">
                  <c:v>169.11</c:v>
                </c:pt>
                <c:pt idx="135">
                  <c:v>170.93</c:v>
                </c:pt>
                <c:pt idx="136">
                  <c:v>176.57</c:v>
                </c:pt>
                <c:pt idx="137">
                  <c:v>175.2</c:v>
                </c:pt>
                <c:pt idx="138">
                  <c:v>172.24</c:v>
                </c:pt>
                <c:pt idx="139">
                  <c:v>150.4</c:v>
                </c:pt>
                <c:pt idx="140">
                  <c:v>148.41999999999999</c:v>
                </c:pt>
                <c:pt idx="141">
                  <c:v>149.43</c:v>
                </c:pt>
                <c:pt idx="142">
                  <c:v>151.41999999999999</c:v>
                </c:pt>
                <c:pt idx="143">
                  <c:v>151.37</c:v>
                </c:pt>
                <c:pt idx="144">
                  <c:v>153.59</c:v>
                </c:pt>
                <c:pt idx="145">
                  <c:v>155.19</c:v>
                </c:pt>
                <c:pt idx="146">
                  <c:v>156.57</c:v>
                </c:pt>
                <c:pt idx="147">
                  <c:v>157.62</c:v>
                </c:pt>
              </c:numCache>
            </c:numRef>
          </c:val>
          <c:smooth val="0"/>
          <c:extLst>
            <c:ext xmlns:c16="http://schemas.microsoft.com/office/drawing/2014/chart" uri="{C3380CC4-5D6E-409C-BE32-E72D297353CC}">
              <c16:uniqueId val="{00000002-14D3-47C3-BCEC-DDF600085181}"/>
            </c:ext>
          </c:extLst>
        </c:ser>
        <c:ser>
          <c:idx val="2"/>
          <c:order val="3"/>
          <c:tx>
            <c:strRef>
              <c:f>'Figure 1.2'!$A$24</c:f>
              <c:strCache>
                <c:ptCount val="1"/>
              </c:strCache>
            </c:strRef>
          </c:tx>
          <c:spPr>
            <a:ln w="19050" cap="rnd">
              <a:solidFill>
                <a:schemeClr val="tx1">
                  <a:lumMod val="50000"/>
                  <a:lumOff val="50000"/>
                </a:schemeClr>
              </a:solidFill>
              <a:round/>
            </a:ln>
            <a:effectLst/>
          </c:spPr>
          <c:marker>
            <c:symbol val="none"/>
          </c:marker>
          <c:cat>
            <c:numRef>
              <c:f>'Figure 1.2'!$B$20:$ES$20</c:f>
              <c:numCache>
                <c:formatCode>mmm\-yy</c:formatCode>
                <c:ptCount val="148"/>
                <c:pt idx="0">
                  <c:v>42248</c:v>
                </c:pt>
                <c:pt idx="1">
                  <c:v>42278</c:v>
                </c:pt>
                <c:pt idx="2">
                  <c:v>42309</c:v>
                </c:pt>
                <c:pt idx="3">
                  <c:v>42339</c:v>
                </c:pt>
                <c:pt idx="4">
                  <c:v>42370</c:v>
                </c:pt>
                <c:pt idx="5">
                  <c:v>42401</c:v>
                </c:pt>
                <c:pt idx="6">
                  <c:v>42430</c:v>
                </c:pt>
                <c:pt idx="7">
                  <c:v>42461</c:v>
                </c:pt>
                <c:pt idx="8">
                  <c:v>42491</c:v>
                </c:pt>
                <c:pt idx="9">
                  <c:v>42522</c:v>
                </c:pt>
                <c:pt idx="10">
                  <c:v>42552</c:v>
                </c:pt>
                <c:pt idx="11">
                  <c:v>42583</c:v>
                </c:pt>
                <c:pt idx="12">
                  <c:v>42614</c:v>
                </c:pt>
                <c:pt idx="13">
                  <c:v>42644</c:v>
                </c:pt>
                <c:pt idx="14">
                  <c:v>42675</c:v>
                </c:pt>
                <c:pt idx="15">
                  <c:v>42705</c:v>
                </c:pt>
                <c:pt idx="16">
                  <c:v>42736</c:v>
                </c:pt>
                <c:pt idx="17">
                  <c:v>42767</c:v>
                </c:pt>
                <c:pt idx="18">
                  <c:v>42795</c:v>
                </c:pt>
                <c:pt idx="19">
                  <c:v>42826</c:v>
                </c:pt>
                <c:pt idx="20">
                  <c:v>42856</c:v>
                </c:pt>
                <c:pt idx="21">
                  <c:v>42887</c:v>
                </c:pt>
                <c:pt idx="22">
                  <c:v>42917</c:v>
                </c:pt>
                <c:pt idx="23">
                  <c:v>42948</c:v>
                </c:pt>
                <c:pt idx="24">
                  <c:v>42979</c:v>
                </c:pt>
                <c:pt idx="25">
                  <c:v>43009</c:v>
                </c:pt>
                <c:pt idx="26">
                  <c:v>43040</c:v>
                </c:pt>
                <c:pt idx="27">
                  <c:v>43070</c:v>
                </c:pt>
                <c:pt idx="28">
                  <c:v>43101</c:v>
                </c:pt>
                <c:pt idx="29">
                  <c:v>43132</c:v>
                </c:pt>
                <c:pt idx="30">
                  <c:v>43160</c:v>
                </c:pt>
                <c:pt idx="31">
                  <c:v>43191</c:v>
                </c:pt>
                <c:pt idx="32">
                  <c:v>43221</c:v>
                </c:pt>
                <c:pt idx="33">
                  <c:v>43252</c:v>
                </c:pt>
                <c:pt idx="34">
                  <c:v>43282</c:v>
                </c:pt>
                <c:pt idx="35">
                  <c:v>43313</c:v>
                </c:pt>
                <c:pt idx="36">
                  <c:v>43344</c:v>
                </c:pt>
                <c:pt idx="37">
                  <c:v>43374</c:v>
                </c:pt>
                <c:pt idx="38">
                  <c:v>43405</c:v>
                </c:pt>
                <c:pt idx="39">
                  <c:v>43435</c:v>
                </c:pt>
                <c:pt idx="40">
                  <c:v>43466</c:v>
                </c:pt>
                <c:pt idx="41">
                  <c:v>43497</c:v>
                </c:pt>
                <c:pt idx="42">
                  <c:v>43525</c:v>
                </c:pt>
                <c:pt idx="43">
                  <c:v>43556</c:v>
                </c:pt>
                <c:pt idx="44">
                  <c:v>43586</c:v>
                </c:pt>
                <c:pt idx="45">
                  <c:v>43617</c:v>
                </c:pt>
                <c:pt idx="46">
                  <c:v>43647</c:v>
                </c:pt>
                <c:pt idx="47">
                  <c:v>43678</c:v>
                </c:pt>
                <c:pt idx="48">
                  <c:v>43709</c:v>
                </c:pt>
                <c:pt idx="49">
                  <c:v>43739</c:v>
                </c:pt>
                <c:pt idx="50">
                  <c:v>43770</c:v>
                </c:pt>
                <c:pt idx="51">
                  <c:v>43800</c:v>
                </c:pt>
                <c:pt idx="52">
                  <c:v>43831</c:v>
                </c:pt>
                <c:pt idx="53">
                  <c:v>43862</c:v>
                </c:pt>
                <c:pt idx="54">
                  <c:v>43891</c:v>
                </c:pt>
                <c:pt idx="55">
                  <c:v>43922</c:v>
                </c:pt>
                <c:pt idx="56">
                  <c:v>43952</c:v>
                </c:pt>
                <c:pt idx="57">
                  <c:v>43983</c:v>
                </c:pt>
                <c:pt idx="58">
                  <c:v>44013</c:v>
                </c:pt>
                <c:pt idx="59">
                  <c:v>44044</c:v>
                </c:pt>
                <c:pt idx="60">
                  <c:v>44075</c:v>
                </c:pt>
                <c:pt idx="61">
                  <c:v>44105</c:v>
                </c:pt>
                <c:pt idx="62">
                  <c:v>44136</c:v>
                </c:pt>
                <c:pt idx="63">
                  <c:v>44166</c:v>
                </c:pt>
                <c:pt idx="64">
                  <c:v>44197</c:v>
                </c:pt>
                <c:pt idx="65">
                  <c:v>44228</c:v>
                </c:pt>
                <c:pt idx="66">
                  <c:v>44256</c:v>
                </c:pt>
                <c:pt idx="67">
                  <c:v>44287</c:v>
                </c:pt>
                <c:pt idx="68">
                  <c:v>44317</c:v>
                </c:pt>
                <c:pt idx="69">
                  <c:v>44348</c:v>
                </c:pt>
                <c:pt idx="70">
                  <c:v>44378</c:v>
                </c:pt>
                <c:pt idx="71">
                  <c:v>44409</c:v>
                </c:pt>
                <c:pt idx="72">
                  <c:v>44440</c:v>
                </c:pt>
                <c:pt idx="73">
                  <c:v>44470</c:v>
                </c:pt>
                <c:pt idx="74">
                  <c:v>44501</c:v>
                </c:pt>
                <c:pt idx="75">
                  <c:v>44531</c:v>
                </c:pt>
                <c:pt idx="76">
                  <c:v>44562</c:v>
                </c:pt>
                <c:pt idx="77">
                  <c:v>44593</c:v>
                </c:pt>
                <c:pt idx="78">
                  <c:v>44621</c:v>
                </c:pt>
                <c:pt idx="79">
                  <c:v>44652</c:v>
                </c:pt>
                <c:pt idx="80">
                  <c:v>44682</c:v>
                </c:pt>
                <c:pt idx="81">
                  <c:v>44713</c:v>
                </c:pt>
                <c:pt idx="82">
                  <c:v>44743</c:v>
                </c:pt>
                <c:pt idx="83">
                  <c:v>44774</c:v>
                </c:pt>
                <c:pt idx="84">
                  <c:v>44805</c:v>
                </c:pt>
                <c:pt idx="85">
                  <c:v>44835</c:v>
                </c:pt>
                <c:pt idx="86">
                  <c:v>44866</c:v>
                </c:pt>
                <c:pt idx="87">
                  <c:v>44896</c:v>
                </c:pt>
                <c:pt idx="88">
                  <c:v>44927</c:v>
                </c:pt>
                <c:pt idx="89">
                  <c:v>44958</c:v>
                </c:pt>
                <c:pt idx="90">
                  <c:v>44986</c:v>
                </c:pt>
                <c:pt idx="91">
                  <c:v>45017</c:v>
                </c:pt>
                <c:pt idx="92">
                  <c:v>45047</c:v>
                </c:pt>
                <c:pt idx="93">
                  <c:v>45078</c:v>
                </c:pt>
                <c:pt idx="94">
                  <c:v>45108</c:v>
                </c:pt>
                <c:pt idx="95">
                  <c:v>45139</c:v>
                </c:pt>
                <c:pt idx="96">
                  <c:v>45170</c:v>
                </c:pt>
                <c:pt idx="97">
                  <c:v>45200</c:v>
                </c:pt>
                <c:pt idx="98">
                  <c:v>45231</c:v>
                </c:pt>
                <c:pt idx="99">
                  <c:v>45261</c:v>
                </c:pt>
                <c:pt idx="100">
                  <c:v>45292</c:v>
                </c:pt>
                <c:pt idx="101">
                  <c:v>45323</c:v>
                </c:pt>
                <c:pt idx="102">
                  <c:v>45352</c:v>
                </c:pt>
                <c:pt idx="103">
                  <c:v>45383</c:v>
                </c:pt>
                <c:pt idx="104">
                  <c:v>45413</c:v>
                </c:pt>
                <c:pt idx="105">
                  <c:v>45444</c:v>
                </c:pt>
                <c:pt idx="106">
                  <c:v>45474</c:v>
                </c:pt>
                <c:pt idx="107">
                  <c:v>45505</c:v>
                </c:pt>
                <c:pt idx="108">
                  <c:v>45536</c:v>
                </c:pt>
                <c:pt idx="109">
                  <c:v>45566</c:v>
                </c:pt>
                <c:pt idx="110">
                  <c:v>45597</c:v>
                </c:pt>
                <c:pt idx="111">
                  <c:v>45627</c:v>
                </c:pt>
                <c:pt idx="112">
                  <c:v>45658</c:v>
                </c:pt>
                <c:pt idx="113">
                  <c:v>45689</c:v>
                </c:pt>
                <c:pt idx="114">
                  <c:v>45717</c:v>
                </c:pt>
                <c:pt idx="115">
                  <c:v>45748</c:v>
                </c:pt>
                <c:pt idx="116">
                  <c:v>45778</c:v>
                </c:pt>
                <c:pt idx="117">
                  <c:v>45809</c:v>
                </c:pt>
                <c:pt idx="118">
                  <c:v>45839</c:v>
                </c:pt>
                <c:pt idx="119">
                  <c:v>45870</c:v>
                </c:pt>
                <c:pt idx="120">
                  <c:v>45901</c:v>
                </c:pt>
                <c:pt idx="121">
                  <c:v>45931</c:v>
                </c:pt>
                <c:pt idx="122">
                  <c:v>45962</c:v>
                </c:pt>
                <c:pt idx="123">
                  <c:v>45992</c:v>
                </c:pt>
                <c:pt idx="124">
                  <c:v>46023</c:v>
                </c:pt>
                <c:pt idx="125">
                  <c:v>46054</c:v>
                </c:pt>
                <c:pt idx="126">
                  <c:v>46082</c:v>
                </c:pt>
                <c:pt idx="127">
                  <c:v>46113</c:v>
                </c:pt>
                <c:pt idx="128">
                  <c:v>46143</c:v>
                </c:pt>
                <c:pt idx="129">
                  <c:v>46174</c:v>
                </c:pt>
                <c:pt idx="130">
                  <c:v>46204</c:v>
                </c:pt>
                <c:pt idx="131">
                  <c:v>46235</c:v>
                </c:pt>
                <c:pt idx="132">
                  <c:v>46266</c:v>
                </c:pt>
                <c:pt idx="133">
                  <c:v>46296</c:v>
                </c:pt>
                <c:pt idx="134">
                  <c:v>46327</c:v>
                </c:pt>
                <c:pt idx="135">
                  <c:v>46357</c:v>
                </c:pt>
                <c:pt idx="136">
                  <c:v>46388</c:v>
                </c:pt>
                <c:pt idx="137">
                  <c:v>46419</c:v>
                </c:pt>
                <c:pt idx="138">
                  <c:v>46447</c:v>
                </c:pt>
                <c:pt idx="139">
                  <c:v>46478</c:v>
                </c:pt>
                <c:pt idx="140">
                  <c:v>46508</c:v>
                </c:pt>
                <c:pt idx="141">
                  <c:v>46539</c:v>
                </c:pt>
                <c:pt idx="142">
                  <c:v>46569</c:v>
                </c:pt>
                <c:pt idx="143">
                  <c:v>46600</c:v>
                </c:pt>
                <c:pt idx="144">
                  <c:v>46631</c:v>
                </c:pt>
                <c:pt idx="145">
                  <c:v>46661</c:v>
                </c:pt>
                <c:pt idx="146">
                  <c:v>46692</c:v>
                </c:pt>
                <c:pt idx="147">
                  <c:v>46722</c:v>
                </c:pt>
              </c:numCache>
            </c:numRef>
          </c:cat>
          <c:val>
            <c:numRef>
              <c:f>'Figure 1.2'!$B$24:$ES$24</c:f>
              <c:numCache>
                <c:formatCode>General</c:formatCode>
                <c:ptCount val="148"/>
                <c:pt idx="79">
                  <c:v>218.18</c:v>
                </c:pt>
                <c:pt idx="80">
                  <c:v>147.96</c:v>
                </c:pt>
                <c:pt idx="81">
                  <c:v>147.96</c:v>
                </c:pt>
                <c:pt idx="82">
                  <c:v>167.52</c:v>
                </c:pt>
                <c:pt idx="83">
                  <c:v>187.3</c:v>
                </c:pt>
                <c:pt idx="84">
                  <c:v>214.1</c:v>
                </c:pt>
                <c:pt idx="85">
                  <c:v>213.92</c:v>
                </c:pt>
                <c:pt idx="86">
                  <c:v>229.8</c:v>
                </c:pt>
                <c:pt idx="87">
                  <c:v>236.84</c:v>
                </c:pt>
                <c:pt idx="88">
                  <c:v>238.92</c:v>
                </c:pt>
                <c:pt idx="89">
                  <c:v>238.73</c:v>
                </c:pt>
                <c:pt idx="90">
                  <c:v>216.83</c:v>
                </c:pt>
                <c:pt idx="91">
                  <c:v>191.53</c:v>
                </c:pt>
                <c:pt idx="92">
                  <c:v>166.28</c:v>
                </c:pt>
                <c:pt idx="93">
                  <c:v>156.4</c:v>
                </c:pt>
                <c:pt idx="94">
                  <c:v>159.31</c:v>
                </c:pt>
                <c:pt idx="95">
                  <c:v>165.66</c:v>
                </c:pt>
                <c:pt idx="96">
                  <c:v>170.85</c:v>
                </c:pt>
                <c:pt idx="97">
                  <c:v>179.24</c:v>
                </c:pt>
                <c:pt idx="98">
                  <c:v>186.25</c:v>
                </c:pt>
                <c:pt idx="99">
                  <c:v>179.89</c:v>
                </c:pt>
                <c:pt idx="100">
                  <c:v>182.1</c:v>
                </c:pt>
                <c:pt idx="101">
                  <c:v>180.31</c:v>
                </c:pt>
                <c:pt idx="102">
                  <c:v>171.67</c:v>
                </c:pt>
                <c:pt idx="103">
                  <c:v>148.27000000000001</c:v>
                </c:pt>
                <c:pt idx="104">
                  <c:v>133.88</c:v>
                </c:pt>
                <c:pt idx="105">
                  <c:v>131.71</c:v>
                </c:pt>
                <c:pt idx="106">
                  <c:v>129.41</c:v>
                </c:pt>
                <c:pt idx="107">
                  <c:v>125.11</c:v>
                </c:pt>
                <c:pt idx="108">
                  <c:v>129.19999999999999</c:v>
                </c:pt>
                <c:pt idx="109">
                  <c:v>133.99</c:v>
                </c:pt>
                <c:pt idx="110">
                  <c:v>141.85</c:v>
                </c:pt>
                <c:pt idx="111">
                  <c:v>145.9</c:v>
                </c:pt>
                <c:pt idx="112">
                  <c:v>138.80000000000001</c:v>
                </c:pt>
                <c:pt idx="113">
                  <c:v>136.96</c:v>
                </c:pt>
                <c:pt idx="114">
                  <c:v>130</c:v>
                </c:pt>
                <c:pt idx="115">
                  <c:v>108.3</c:v>
                </c:pt>
                <c:pt idx="116">
                  <c:v>100.3</c:v>
                </c:pt>
                <c:pt idx="117">
                  <c:v>95.13</c:v>
                </c:pt>
                <c:pt idx="118">
                  <c:v>94.81</c:v>
                </c:pt>
                <c:pt idx="119">
                  <c:v>93.13</c:v>
                </c:pt>
                <c:pt idx="120">
                  <c:v>97.88</c:v>
                </c:pt>
                <c:pt idx="121">
                  <c:v>116.31</c:v>
                </c:pt>
                <c:pt idx="122">
                  <c:v>117.31</c:v>
                </c:pt>
                <c:pt idx="123">
                  <c:v>115.88</c:v>
                </c:pt>
                <c:pt idx="124">
                  <c:v>105.47</c:v>
                </c:pt>
                <c:pt idx="125">
                  <c:v>104.63</c:v>
                </c:pt>
                <c:pt idx="126">
                  <c:v>100.43</c:v>
                </c:pt>
                <c:pt idx="127">
                  <c:v>89.19</c:v>
                </c:pt>
                <c:pt idx="128">
                  <c:v>85</c:v>
                </c:pt>
                <c:pt idx="129">
                  <c:v>83.36</c:v>
                </c:pt>
                <c:pt idx="130">
                  <c:v>82.29</c:v>
                </c:pt>
                <c:pt idx="131">
                  <c:v>81.25</c:v>
                </c:pt>
                <c:pt idx="132">
                  <c:v>84.23</c:v>
                </c:pt>
                <c:pt idx="133">
                  <c:v>90.22</c:v>
                </c:pt>
                <c:pt idx="134">
                  <c:v>94.41</c:v>
                </c:pt>
                <c:pt idx="135">
                  <c:v>97.17</c:v>
                </c:pt>
                <c:pt idx="136">
                  <c:v>102.63</c:v>
                </c:pt>
                <c:pt idx="137">
                  <c:v>101.22</c:v>
                </c:pt>
                <c:pt idx="138">
                  <c:v>97.43</c:v>
                </c:pt>
                <c:pt idx="139">
                  <c:v>76.900000000000006</c:v>
                </c:pt>
                <c:pt idx="140">
                  <c:v>73.92</c:v>
                </c:pt>
                <c:pt idx="141">
                  <c:v>72.66</c:v>
                </c:pt>
                <c:pt idx="142">
                  <c:v>72.209999999999994</c:v>
                </c:pt>
                <c:pt idx="143">
                  <c:v>72.22</c:v>
                </c:pt>
                <c:pt idx="144">
                  <c:v>74.62</c:v>
                </c:pt>
                <c:pt idx="145">
                  <c:v>80.900000000000006</c:v>
                </c:pt>
                <c:pt idx="146">
                  <c:v>83.54</c:v>
                </c:pt>
                <c:pt idx="147">
                  <c:v>85.09</c:v>
                </c:pt>
              </c:numCache>
            </c:numRef>
          </c:val>
          <c:smooth val="0"/>
          <c:extLst>
            <c:ext xmlns:c16="http://schemas.microsoft.com/office/drawing/2014/chart" uri="{C3380CC4-5D6E-409C-BE32-E72D297353CC}">
              <c16:uniqueId val="{00000003-14D3-47C3-BCEC-DDF600085181}"/>
            </c:ext>
          </c:extLst>
        </c:ser>
        <c:dLbls>
          <c:showLegendKey val="0"/>
          <c:showVal val="0"/>
          <c:showCatName val="0"/>
          <c:showSerName val="0"/>
          <c:showPercent val="0"/>
          <c:showBubbleSize val="0"/>
        </c:dLbls>
        <c:smooth val="0"/>
        <c:axId val="1739632943"/>
        <c:axId val="1739646671"/>
      </c:lineChart>
      <c:dateAx>
        <c:axId val="1739632943"/>
        <c:scaling>
          <c:orientation val="minMax"/>
          <c:min val="43709"/>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9646671"/>
        <c:crosses val="autoZero"/>
        <c:auto val="1"/>
        <c:lblOffset val="100"/>
        <c:baseTimeUnit val="months"/>
        <c:majorUnit val="1"/>
        <c:majorTimeUnit val="years"/>
      </c:dateAx>
      <c:valAx>
        <c:axId val="1739646671"/>
        <c:scaling>
          <c:orientation val="minMax"/>
        </c:scaling>
        <c:delete val="0"/>
        <c:axPos val="l"/>
        <c:numFmt formatCode="#,##0\p"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9632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2.1'!$AE$65</c:f>
              <c:strCache>
                <c:ptCount val="1"/>
                <c:pt idx="0">
                  <c:v>Oct - YTD</c:v>
                </c:pt>
              </c:strCache>
            </c:strRef>
          </c:tx>
          <c:spPr>
            <a:solidFill>
              <a:schemeClr val="accent1"/>
            </a:solidFill>
            <a:ln>
              <a:noFill/>
            </a:ln>
            <a:effectLst/>
          </c:spPr>
          <c:invertIfNegative val="0"/>
          <c:cat>
            <c:strRef>
              <c:f>'Figure 2.1'!$AD$66:$AD$70</c:f>
              <c:strCache>
                <c:ptCount val="5"/>
                <c:pt idx="0">
                  <c:v>Excise duty</c:v>
                </c:pt>
                <c:pt idx="1">
                  <c:v>Other tax</c:v>
                </c:pt>
                <c:pt idx="2">
                  <c:v>VAT</c:v>
                </c:pt>
                <c:pt idx="3">
                  <c:v>Income tax</c:v>
                </c:pt>
                <c:pt idx="4">
                  <c:v>Corporation tax</c:v>
                </c:pt>
              </c:strCache>
            </c:strRef>
          </c:cat>
          <c:val>
            <c:numRef>
              <c:f>'Figure 2.1'!$AE$66:$AE$70</c:f>
              <c:numCache>
                <c:formatCode>General</c:formatCode>
                <c:ptCount val="5"/>
                <c:pt idx="0">
                  <c:v>74</c:v>
                </c:pt>
                <c:pt idx="1">
                  <c:v>57</c:v>
                </c:pt>
                <c:pt idx="2">
                  <c:v>677</c:v>
                </c:pt>
                <c:pt idx="3">
                  <c:v>694</c:v>
                </c:pt>
                <c:pt idx="4">
                  <c:v>4776</c:v>
                </c:pt>
              </c:numCache>
            </c:numRef>
          </c:val>
          <c:extLst>
            <c:ext xmlns:c16="http://schemas.microsoft.com/office/drawing/2014/chart" uri="{C3380CC4-5D6E-409C-BE32-E72D297353CC}">
              <c16:uniqueId val="{00000000-5B3E-4FC0-9FD0-0CCC553D8C2C}"/>
            </c:ext>
          </c:extLst>
        </c:ser>
        <c:ser>
          <c:idx val="1"/>
          <c:order val="1"/>
          <c:tx>
            <c:strRef>
              <c:f>'Figure 2.1'!$AF$65</c:f>
              <c:strCache>
                <c:ptCount val="1"/>
                <c:pt idx="0">
                  <c:v>Revision</c:v>
                </c:pt>
              </c:strCache>
            </c:strRef>
          </c:tx>
          <c:spPr>
            <a:solidFill>
              <a:schemeClr val="accent2"/>
            </a:solidFill>
            <a:ln>
              <a:noFill/>
            </a:ln>
            <a:effectLst/>
          </c:spPr>
          <c:invertIfNegative val="0"/>
          <c:cat>
            <c:strRef>
              <c:f>'Figure 2.1'!$AD$66:$AD$70</c:f>
              <c:strCache>
                <c:ptCount val="5"/>
                <c:pt idx="0">
                  <c:v>Excise duty</c:v>
                </c:pt>
                <c:pt idx="1">
                  <c:v>Other tax</c:v>
                </c:pt>
                <c:pt idx="2">
                  <c:v>VAT</c:v>
                </c:pt>
                <c:pt idx="3">
                  <c:v>Income tax</c:v>
                </c:pt>
                <c:pt idx="4">
                  <c:v>Corporation tax</c:v>
                </c:pt>
              </c:strCache>
            </c:strRef>
          </c:cat>
          <c:val>
            <c:numRef>
              <c:f>'Figure 2.1'!$AF$66:$AF$70</c:f>
              <c:numCache>
                <c:formatCode>General</c:formatCode>
                <c:ptCount val="5"/>
                <c:pt idx="0">
                  <c:v>20</c:v>
                </c:pt>
                <c:pt idx="1">
                  <c:v>260</c:v>
                </c:pt>
                <c:pt idx="2">
                  <c:v>520</c:v>
                </c:pt>
                <c:pt idx="3">
                  <c:v>765</c:v>
                </c:pt>
                <c:pt idx="4">
                  <c:v>4185</c:v>
                </c:pt>
              </c:numCache>
            </c:numRef>
          </c:val>
          <c:extLst>
            <c:ext xmlns:c16="http://schemas.microsoft.com/office/drawing/2014/chart" uri="{C3380CC4-5D6E-409C-BE32-E72D297353CC}">
              <c16:uniqueId val="{00000001-5B3E-4FC0-9FD0-0CCC553D8C2C}"/>
            </c:ext>
          </c:extLst>
        </c:ser>
        <c:dLbls>
          <c:showLegendKey val="0"/>
          <c:showVal val="0"/>
          <c:showCatName val="0"/>
          <c:showSerName val="0"/>
          <c:showPercent val="0"/>
          <c:showBubbleSize val="0"/>
        </c:dLbls>
        <c:gapWidth val="219"/>
        <c:overlap val="-27"/>
        <c:axId val="1656303599"/>
        <c:axId val="1656304847"/>
      </c:barChart>
      <c:catAx>
        <c:axId val="1656303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6304847"/>
        <c:crosses val="autoZero"/>
        <c:auto val="1"/>
        <c:lblAlgn val="ctr"/>
        <c:lblOffset val="100"/>
        <c:noMultiLvlLbl val="0"/>
      </c:catAx>
      <c:valAx>
        <c:axId val="165630484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6303599"/>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B1'!$C$24</c:f>
              <c:strCache>
                <c:ptCount val="1"/>
                <c:pt idx="0">
                  <c:v>% increase since 2016</c:v>
                </c:pt>
              </c:strCache>
            </c:strRef>
          </c:tx>
          <c:spPr>
            <a:solidFill>
              <a:schemeClr val="accent4"/>
            </a:solidFill>
            <a:ln>
              <a:noFill/>
            </a:ln>
            <a:effectLst/>
          </c:spPr>
          <c:invertIfNegative val="0"/>
          <c:dPt>
            <c:idx val="7"/>
            <c:invertIfNegative val="0"/>
            <c:bubble3D val="0"/>
            <c:spPr>
              <a:solidFill>
                <a:schemeClr val="accent5"/>
              </a:solidFill>
              <a:ln>
                <a:noFill/>
              </a:ln>
              <a:effectLst/>
            </c:spPr>
            <c:extLst>
              <c:ext xmlns:c16="http://schemas.microsoft.com/office/drawing/2014/chart" uri="{C3380CC4-5D6E-409C-BE32-E72D297353CC}">
                <c16:uniqueId val="{00000001-C82C-4662-B65A-6483B8C2060F}"/>
              </c:ext>
            </c:extLst>
          </c:dPt>
          <c:dPt>
            <c:idx val="8"/>
            <c:invertIfNegative val="0"/>
            <c:bubble3D val="0"/>
            <c:spPr>
              <a:solidFill>
                <a:schemeClr val="accent5"/>
              </a:solidFill>
              <a:ln>
                <a:noFill/>
              </a:ln>
              <a:effectLst/>
            </c:spPr>
            <c:extLst>
              <c:ext xmlns:c16="http://schemas.microsoft.com/office/drawing/2014/chart" uri="{C3380CC4-5D6E-409C-BE32-E72D297353CC}">
                <c16:uniqueId val="{00000003-C82C-4662-B65A-6483B8C2060F}"/>
              </c:ext>
            </c:extLst>
          </c:dPt>
          <c:dPt>
            <c:idx val="9"/>
            <c:invertIfNegative val="0"/>
            <c:bubble3D val="0"/>
            <c:spPr>
              <a:solidFill>
                <a:schemeClr val="accent5"/>
              </a:solidFill>
              <a:ln>
                <a:noFill/>
              </a:ln>
              <a:effectLst/>
            </c:spPr>
            <c:extLst>
              <c:ext xmlns:c16="http://schemas.microsoft.com/office/drawing/2014/chart" uri="{C3380CC4-5D6E-409C-BE32-E72D297353CC}">
                <c16:uniqueId val="{00000005-C82C-4662-B65A-6483B8C2060F}"/>
              </c:ext>
            </c:extLst>
          </c:dPt>
          <c:dPt>
            <c:idx val="10"/>
            <c:invertIfNegative val="0"/>
            <c:bubble3D val="0"/>
            <c:spPr>
              <a:solidFill>
                <a:schemeClr val="accent5"/>
              </a:solidFill>
              <a:ln>
                <a:noFill/>
              </a:ln>
              <a:effectLst/>
            </c:spPr>
            <c:extLst>
              <c:ext xmlns:c16="http://schemas.microsoft.com/office/drawing/2014/chart" uri="{C3380CC4-5D6E-409C-BE32-E72D297353CC}">
                <c16:uniqueId val="{00000007-C82C-4662-B65A-6483B8C2060F}"/>
              </c:ext>
            </c:extLst>
          </c:dPt>
          <c:dPt>
            <c:idx val="11"/>
            <c:invertIfNegative val="0"/>
            <c:bubble3D val="0"/>
            <c:spPr>
              <a:solidFill>
                <a:schemeClr val="accent5"/>
              </a:solidFill>
              <a:ln>
                <a:noFill/>
              </a:ln>
              <a:effectLst/>
            </c:spPr>
            <c:extLst>
              <c:ext xmlns:c16="http://schemas.microsoft.com/office/drawing/2014/chart" uri="{C3380CC4-5D6E-409C-BE32-E72D297353CC}">
                <c16:uniqueId val="{00000009-C82C-4662-B65A-6483B8C2060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B1'!$A$25:$B$36</c:f>
              <c:multiLvlStrCache>
                <c:ptCount val="12"/>
                <c:lvl>
                  <c:pt idx="0">
                    <c:v>Overall staff</c:v>
                  </c:pt>
                  <c:pt idx="1">
                    <c:v>Community Services</c:v>
                  </c:pt>
                  <c:pt idx="2">
                    <c:v>Nurses &amp; Midwifes</c:v>
                  </c:pt>
                  <c:pt idx="3">
                    <c:v>Acute services</c:v>
                  </c:pt>
                  <c:pt idx="4">
                    <c:v>Consultants</c:v>
                  </c:pt>
                  <c:pt idx="5">
                    <c:v>Management &amp; Administrative</c:v>
                  </c:pt>
                  <c:pt idx="7">
                    <c:v>Total population</c:v>
                  </c:pt>
                  <c:pt idx="8">
                    <c:v>0-4 years</c:v>
                  </c:pt>
                  <c:pt idx="9">
                    <c:v>Female 25-44</c:v>
                  </c:pt>
                  <c:pt idx="10">
                    <c:v>65+</c:v>
                  </c:pt>
                  <c:pt idx="11">
                    <c:v>85+</c:v>
                  </c:pt>
                </c:lvl>
                <c:lvl>
                  <c:pt idx="0">
                    <c:v>Health staff</c:v>
                  </c:pt>
                  <c:pt idx="7">
                    <c:v>Demographics</c:v>
                  </c:pt>
                </c:lvl>
              </c:multiLvlStrCache>
            </c:multiLvlStrRef>
          </c:cat>
          <c:val>
            <c:numRef>
              <c:f>'Figure B1'!$C$25:$C$36</c:f>
              <c:numCache>
                <c:formatCode>0.0</c:formatCode>
                <c:ptCount val="12"/>
                <c:pt idx="0">
                  <c:v>22.662301148216017</c:v>
                </c:pt>
                <c:pt idx="1">
                  <c:v>13.190098457368364</c:v>
                </c:pt>
                <c:pt idx="2">
                  <c:v>19.037254081205532</c:v>
                </c:pt>
                <c:pt idx="3">
                  <c:v>29.639041500384764</c:v>
                </c:pt>
                <c:pt idx="4">
                  <c:v>32.890597693114273</c:v>
                </c:pt>
                <c:pt idx="5">
                  <c:v>34.997316156736446</c:v>
                </c:pt>
                <c:pt idx="7">
                  <c:v>7.6082369820237972</c:v>
                </c:pt>
                <c:pt idx="8">
                  <c:v>-8.7816944959802044</c:v>
                </c:pt>
                <c:pt idx="9">
                  <c:v>0.18153889121630584</c:v>
                </c:pt>
                <c:pt idx="10">
                  <c:v>22.086376627500798</c:v>
                </c:pt>
                <c:pt idx="11">
                  <c:v>32.095096582466596</c:v>
                </c:pt>
              </c:numCache>
            </c:numRef>
          </c:val>
          <c:extLst>
            <c:ext xmlns:c16="http://schemas.microsoft.com/office/drawing/2014/chart" uri="{C3380CC4-5D6E-409C-BE32-E72D297353CC}">
              <c16:uniqueId val="{0000000A-C82C-4662-B65A-6483B8C2060F}"/>
            </c:ext>
          </c:extLst>
        </c:ser>
        <c:dLbls>
          <c:showLegendKey val="0"/>
          <c:showVal val="0"/>
          <c:showCatName val="0"/>
          <c:showSerName val="0"/>
          <c:showPercent val="0"/>
          <c:showBubbleSize val="0"/>
        </c:dLbls>
        <c:gapWidth val="89"/>
        <c:overlap val="-27"/>
        <c:axId val="1000118672"/>
        <c:axId val="1000128656"/>
      </c:barChart>
      <c:catAx>
        <c:axId val="1000118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00128656"/>
        <c:crosses val="autoZero"/>
        <c:auto val="1"/>
        <c:lblAlgn val="ctr"/>
        <c:lblOffset val="100"/>
        <c:noMultiLvlLbl val="0"/>
      </c:catAx>
      <c:valAx>
        <c:axId val="100012865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00118672"/>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9641130649553"/>
          <c:y val="8.7962962962962965E-2"/>
          <c:w val="0.81102235544953671"/>
          <c:h val="0.72334791484397787"/>
        </c:manualLayout>
      </c:layout>
      <c:lineChart>
        <c:grouping val="standard"/>
        <c:varyColors val="0"/>
        <c:ser>
          <c:idx val="0"/>
          <c:order val="0"/>
          <c:tx>
            <c:strRef>
              <c:f>'Figure B2'!$B$24</c:f>
              <c:strCache>
                <c:ptCount val="1"/>
                <c:pt idx="0">
                  <c:v>Staff levels</c:v>
                </c:pt>
              </c:strCache>
            </c:strRef>
          </c:tx>
          <c:spPr>
            <a:ln w="28575" cap="rnd">
              <a:solidFill>
                <a:schemeClr val="accent3"/>
              </a:solidFill>
              <a:round/>
            </a:ln>
            <a:effectLst/>
          </c:spPr>
          <c:marker>
            <c:symbol val="none"/>
          </c:marker>
          <c:cat>
            <c:numRef>
              <c:f>'Figure B2'!$A$25:$A$111</c:f>
              <c:numCache>
                <c:formatCode>mmm\-yy</c:formatCode>
                <c:ptCount val="87"/>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c:v>45323</c:v>
                </c:pt>
              </c:numCache>
            </c:numRef>
          </c:cat>
          <c:val>
            <c:numRef>
              <c:f>'Figure B2'!$B$25:$B$111</c:f>
              <c:numCache>
                <c:formatCode>General</c:formatCode>
                <c:ptCount val="87"/>
                <c:pt idx="0">
                  <c:v>110258</c:v>
                </c:pt>
                <c:pt idx="1">
                  <c:v>110546</c:v>
                </c:pt>
                <c:pt idx="2">
                  <c:v>111133</c:v>
                </c:pt>
                <c:pt idx="3">
                  <c:v>111354</c:v>
                </c:pt>
                <c:pt idx="4">
                  <c:v>111979</c:v>
                </c:pt>
                <c:pt idx="5">
                  <c:v>111920</c:v>
                </c:pt>
                <c:pt idx="6">
                  <c:v>112123</c:v>
                </c:pt>
                <c:pt idx="7">
                  <c:v>112297</c:v>
                </c:pt>
                <c:pt idx="8">
                  <c:v>112241</c:v>
                </c:pt>
                <c:pt idx="9">
                  <c:v>112629</c:v>
                </c:pt>
                <c:pt idx="10">
                  <c:v>113316</c:v>
                </c:pt>
                <c:pt idx="11">
                  <c:v>113934</c:v>
                </c:pt>
                <c:pt idx="12">
                  <c:v>114296</c:v>
                </c:pt>
                <c:pt idx="13">
                  <c:v>114383</c:v>
                </c:pt>
                <c:pt idx="14">
                  <c:v>114875</c:v>
                </c:pt>
                <c:pt idx="15">
                  <c:v>115365</c:v>
                </c:pt>
                <c:pt idx="16">
                  <c:v>115745</c:v>
                </c:pt>
                <c:pt idx="17">
                  <c:v>115941</c:v>
                </c:pt>
                <c:pt idx="18">
                  <c:v>116091</c:v>
                </c:pt>
                <c:pt idx="19">
                  <c:v>116100</c:v>
                </c:pt>
                <c:pt idx="20">
                  <c:v>116379</c:v>
                </c:pt>
                <c:pt idx="21">
                  <c:v>116496</c:v>
                </c:pt>
                <c:pt idx="22">
                  <c:v>116910</c:v>
                </c:pt>
                <c:pt idx="23">
                  <c:v>117380</c:v>
                </c:pt>
                <c:pt idx="24">
                  <c:v>117857</c:v>
                </c:pt>
                <c:pt idx="25">
                  <c:v>118030</c:v>
                </c:pt>
                <c:pt idx="26">
                  <c:v>118096</c:v>
                </c:pt>
                <c:pt idx="27">
                  <c:v>118984</c:v>
                </c:pt>
                <c:pt idx="28">
                  <c:v>119379</c:v>
                </c:pt>
                <c:pt idx="29">
                  <c:v>119550</c:v>
                </c:pt>
                <c:pt idx="30">
                  <c:v>119400</c:v>
                </c:pt>
                <c:pt idx="31">
                  <c:v>118995</c:v>
                </c:pt>
                <c:pt idx="32">
                  <c:v>119053</c:v>
                </c:pt>
                <c:pt idx="33">
                  <c:v>119126</c:v>
                </c:pt>
                <c:pt idx="34">
                  <c:v>119473</c:v>
                </c:pt>
                <c:pt idx="35">
                  <c:v>119532</c:v>
                </c:pt>
                <c:pt idx="36">
                  <c:v>119817</c:v>
                </c:pt>
                <c:pt idx="37">
                  <c:v>119945</c:v>
                </c:pt>
                <c:pt idx="38">
                  <c:v>120276</c:v>
                </c:pt>
                <c:pt idx="39">
                  <c:v>120469</c:v>
                </c:pt>
                <c:pt idx="40">
                  <c:v>121702</c:v>
                </c:pt>
                <c:pt idx="41">
                  <c:v>123088</c:v>
                </c:pt>
                <c:pt idx="42">
                  <c:v>124352</c:v>
                </c:pt>
                <c:pt idx="43">
                  <c:v>124490</c:v>
                </c:pt>
                <c:pt idx="44">
                  <c:v>124705</c:v>
                </c:pt>
                <c:pt idx="45">
                  <c:v>124568</c:v>
                </c:pt>
                <c:pt idx="46">
                  <c:v>124660</c:v>
                </c:pt>
                <c:pt idx="47">
                  <c:v>125508</c:v>
                </c:pt>
                <c:pt idx="48">
                  <c:v>126174</c:v>
                </c:pt>
                <c:pt idx="49">
                  <c:v>126689</c:v>
                </c:pt>
                <c:pt idx="50">
                  <c:v>127760</c:v>
                </c:pt>
                <c:pt idx="51">
                  <c:v>128283</c:v>
                </c:pt>
                <c:pt idx="52">
                  <c:v>128999</c:v>
                </c:pt>
                <c:pt idx="53">
                  <c:v>129581.5</c:v>
                </c:pt>
                <c:pt idx="54">
                  <c:v>130164</c:v>
                </c:pt>
                <c:pt idx="55">
                  <c:v>130536</c:v>
                </c:pt>
                <c:pt idx="56">
                  <c:v>130533</c:v>
                </c:pt>
                <c:pt idx="57">
                  <c:v>130636</c:v>
                </c:pt>
                <c:pt idx="58">
                  <c:v>131126</c:v>
                </c:pt>
                <c:pt idx="59">
                  <c:v>131265</c:v>
                </c:pt>
                <c:pt idx="60">
                  <c:v>132323</c:v>
                </c:pt>
                <c:pt idx="61">
                  <c:v>132969</c:v>
                </c:pt>
                <c:pt idx="62">
                  <c:v>133488</c:v>
                </c:pt>
                <c:pt idx="63">
                  <c:v>134101</c:v>
                </c:pt>
                <c:pt idx="64">
                  <c:v>134573</c:v>
                </c:pt>
                <c:pt idx="65">
                  <c:v>134711</c:v>
                </c:pt>
                <c:pt idx="66">
                  <c:v>134833</c:v>
                </c:pt>
                <c:pt idx="67">
                  <c:v>135294</c:v>
                </c:pt>
                <c:pt idx="68">
                  <c:v>134994</c:v>
                </c:pt>
                <c:pt idx="69">
                  <c:v>135245</c:v>
                </c:pt>
              </c:numCache>
            </c:numRef>
          </c:val>
          <c:smooth val="0"/>
          <c:extLst>
            <c:ext xmlns:c16="http://schemas.microsoft.com/office/drawing/2014/chart" uri="{C3380CC4-5D6E-409C-BE32-E72D297353CC}">
              <c16:uniqueId val="{00000000-6838-46EB-99C0-FB8C51113E07}"/>
            </c:ext>
          </c:extLst>
        </c:ser>
        <c:ser>
          <c:idx val="1"/>
          <c:order val="1"/>
          <c:tx>
            <c:strRef>
              <c:f>'Figure B2'!$C$24</c:f>
              <c:strCache>
                <c:ptCount val="1"/>
                <c:pt idx="0">
                  <c:v>Trend</c:v>
                </c:pt>
              </c:strCache>
            </c:strRef>
          </c:tx>
          <c:spPr>
            <a:ln w="19050" cap="rnd">
              <a:solidFill>
                <a:schemeClr val="accent3">
                  <a:lumMod val="40000"/>
                  <a:lumOff val="60000"/>
                </a:schemeClr>
              </a:solidFill>
              <a:prstDash val="dash"/>
              <a:round/>
            </a:ln>
            <a:effectLst/>
          </c:spPr>
          <c:marker>
            <c:symbol val="none"/>
          </c:marker>
          <c:cat>
            <c:numRef>
              <c:f>'Figure B2'!$A$25:$A$111</c:f>
              <c:numCache>
                <c:formatCode>mmm\-yy</c:formatCode>
                <c:ptCount val="87"/>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c:v>45323</c:v>
                </c:pt>
              </c:numCache>
            </c:numRef>
          </c:cat>
          <c:val>
            <c:numRef>
              <c:f>'Figure B2'!$C$25:$C$111</c:f>
              <c:numCache>
                <c:formatCode>General</c:formatCode>
                <c:ptCount val="87"/>
                <c:pt idx="69">
                  <c:v>135245</c:v>
                </c:pt>
                <c:pt idx="70">
                  <c:v>136043.22500000001</c:v>
                </c:pt>
                <c:pt idx="71">
                  <c:v>136187.4375</c:v>
                </c:pt>
                <c:pt idx="72">
                  <c:v>137285.11250000002</c:v>
                </c:pt>
                <c:pt idx="73">
                  <c:v>137955.33750000002</c:v>
                </c:pt>
                <c:pt idx="74">
                  <c:v>138493.80000000002</c:v>
                </c:pt>
                <c:pt idx="75">
                  <c:v>139129.78750000001</c:v>
                </c:pt>
                <c:pt idx="76">
                  <c:v>139619.48750000002</c:v>
                </c:pt>
                <c:pt idx="77">
                  <c:v>139762.66250000001</c:v>
                </c:pt>
                <c:pt idx="78">
                  <c:v>139889.23750000002</c:v>
                </c:pt>
                <c:pt idx="79">
                  <c:v>140367.52500000002</c:v>
                </c:pt>
                <c:pt idx="80">
                  <c:v>140056.27500000002</c:v>
                </c:pt>
                <c:pt idx="81">
                  <c:v>140316.6875</c:v>
                </c:pt>
                <c:pt idx="82">
                  <c:v>141144.84593750001</c:v>
                </c:pt>
                <c:pt idx="83">
                  <c:v>141294.46640625002</c:v>
                </c:pt>
                <c:pt idx="84">
                  <c:v>142433.30421875004</c:v>
                </c:pt>
                <c:pt idx="85">
                  <c:v>143128.66265625003</c:v>
                </c:pt>
                <c:pt idx="86">
                  <c:v>143687.31750000003</c:v>
                </c:pt>
              </c:numCache>
            </c:numRef>
          </c:val>
          <c:smooth val="0"/>
          <c:extLst>
            <c:ext xmlns:c16="http://schemas.microsoft.com/office/drawing/2014/chart" uri="{C3380CC4-5D6E-409C-BE32-E72D297353CC}">
              <c16:uniqueId val="{00000001-6838-46EB-99C0-FB8C51113E07}"/>
            </c:ext>
          </c:extLst>
        </c:ser>
        <c:ser>
          <c:idx val="2"/>
          <c:order val="2"/>
          <c:tx>
            <c:strRef>
              <c:f>'Figure B2'!$D$24</c:f>
              <c:strCache>
                <c:ptCount val="1"/>
                <c:pt idx="0">
                  <c:v>Minimum target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72"/>
            <c:marker>
              <c:symbol val="circle"/>
              <c:size val="5"/>
              <c:spPr>
                <a:solidFill>
                  <a:schemeClr val="accent4"/>
                </a:solidFill>
                <a:ln w="9525">
                  <a:solidFill>
                    <a:schemeClr val="accent2"/>
                  </a:solidFill>
                </a:ln>
                <a:effectLst/>
              </c:spPr>
            </c:marker>
            <c:bubble3D val="0"/>
            <c:spPr>
              <a:ln w="28575" cap="rnd">
                <a:solidFill>
                  <a:schemeClr val="accent2"/>
                </a:solidFill>
                <a:round/>
              </a:ln>
              <a:effectLst/>
            </c:spPr>
            <c:extLst>
              <c:ext xmlns:c16="http://schemas.microsoft.com/office/drawing/2014/chart" uri="{C3380CC4-5D6E-409C-BE32-E72D297353CC}">
                <c16:uniqueId val="{00000003-6838-46EB-99C0-FB8C51113E07}"/>
              </c:ext>
            </c:extLst>
          </c:dPt>
          <c:dPt>
            <c:idx val="84"/>
            <c:marker>
              <c:symbol val="circle"/>
              <c:size val="5"/>
              <c:spPr>
                <a:solidFill>
                  <a:schemeClr val="accent5"/>
                </a:solidFill>
                <a:ln w="9525">
                  <a:solidFill>
                    <a:schemeClr val="accent5"/>
                  </a:solidFill>
                </a:ln>
                <a:effectLst/>
              </c:spPr>
            </c:marker>
            <c:bubble3D val="0"/>
            <c:spPr>
              <a:ln w="28575" cap="rnd">
                <a:solidFill>
                  <a:schemeClr val="accent5"/>
                </a:solidFill>
                <a:round/>
              </a:ln>
              <a:effectLst/>
            </c:spPr>
            <c:extLst>
              <c:ext xmlns:c16="http://schemas.microsoft.com/office/drawing/2014/chart" uri="{C3380CC4-5D6E-409C-BE32-E72D297353CC}">
                <c16:uniqueId val="{00000005-6838-46EB-99C0-FB8C51113E07}"/>
              </c:ext>
            </c:extLst>
          </c:dPt>
          <c:cat>
            <c:numRef>
              <c:f>'Figure B2'!$A$25:$A$111</c:f>
              <c:numCache>
                <c:formatCode>mmm\-yy</c:formatCode>
                <c:ptCount val="87"/>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c:v>45323</c:v>
                </c:pt>
              </c:numCache>
            </c:numRef>
          </c:cat>
          <c:val>
            <c:numRef>
              <c:f>'Figure B2'!$D$25:$D$111</c:f>
              <c:numCache>
                <c:formatCode>General</c:formatCode>
                <c:ptCount val="87"/>
                <c:pt idx="72">
                  <c:v>137414</c:v>
                </c:pt>
                <c:pt idx="84">
                  <c:v>143000</c:v>
                </c:pt>
              </c:numCache>
            </c:numRef>
          </c:val>
          <c:smooth val="0"/>
          <c:extLst>
            <c:ext xmlns:c16="http://schemas.microsoft.com/office/drawing/2014/chart" uri="{C3380CC4-5D6E-409C-BE32-E72D297353CC}">
              <c16:uniqueId val="{00000006-6838-46EB-99C0-FB8C51113E07}"/>
            </c:ext>
          </c:extLst>
        </c:ser>
        <c:ser>
          <c:idx val="3"/>
          <c:order val="3"/>
          <c:tx>
            <c:strRef>
              <c:f>'Figure B2'!$E$24</c:f>
              <c:strCache>
                <c:ptCount val="1"/>
                <c:pt idx="0">
                  <c:v>Upper limit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'Figure B2'!$A$25:$A$111</c:f>
              <c:numCache>
                <c:formatCode>mmm\-yy</c:formatCode>
                <c:ptCount val="87"/>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c:v>45323</c:v>
                </c:pt>
              </c:numCache>
            </c:numRef>
          </c:cat>
          <c:val>
            <c:numRef>
              <c:f>'Figure B2'!$E$25:$E$109</c:f>
              <c:numCache>
                <c:formatCode>General</c:formatCode>
                <c:ptCount val="85"/>
                <c:pt idx="72">
                  <c:v>141693</c:v>
                </c:pt>
              </c:numCache>
            </c:numRef>
          </c:val>
          <c:smooth val="0"/>
          <c:extLst>
            <c:ext xmlns:c16="http://schemas.microsoft.com/office/drawing/2014/chart" uri="{C3380CC4-5D6E-409C-BE32-E72D297353CC}">
              <c16:uniqueId val="{00000007-6838-46EB-99C0-FB8C51113E07}"/>
            </c:ext>
          </c:extLst>
        </c:ser>
        <c:dLbls>
          <c:showLegendKey val="0"/>
          <c:showVal val="0"/>
          <c:showCatName val="0"/>
          <c:showSerName val="0"/>
          <c:showPercent val="0"/>
          <c:showBubbleSize val="0"/>
        </c:dLbls>
        <c:smooth val="0"/>
        <c:axId val="1944526832"/>
        <c:axId val="1944538064"/>
      </c:lineChart>
      <c:dateAx>
        <c:axId val="19445268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44538064"/>
        <c:crosses val="autoZero"/>
        <c:auto val="1"/>
        <c:lblOffset val="100"/>
        <c:baseTimeUnit val="months"/>
      </c:dateAx>
      <c:valAx>
        <c:axId val="1944538064"/>
        <c:scaling>
          <c:orientation val="minMax"/>
          <c:min val="110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44526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88636092691853E-2"/>
          <c:y val="5.5443548387096774E-2"/>
          <c:w val="0.90547268979294671"/>
          <c:h val="0.74479060833121669"/>
        </c:manualLayout>
      </c:layout>
      <c:barChart>
        <c:barDir val="col"/>
        <c:grouping val="stacked"/>
        <c:varyColors val="0"/>
        <c:ser>
          <c:idx val="0"/>
          <c:order val="0"/>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2.2'!$B$30:$C$35</c:f>
              <c:multiLvlStrCache>
                <c:ptCount val="6"/>
                <c:lvl>
                  <c:pt idx="0">
                    <c:v>SPU plan</c:v>
                  </c:pt>
                  <c:pt idx="1">
                    <c:v>SES plan</c:v>
                  </c:pt>
                  <c:pt idx="2">
                    <c:v>Budget plan</c:v>
                  </c:pt>
                  <c:pt idx="3">
                    <c:v>SPU plan</c:v>
                  </c:pt>
                  <c:pt idx="4">
                    <c:v>SES plan</c:v>
                  </c:pt>
                  <c:pt idx="5">
                    <c:v>Budget plan</c:v>
                  </c:pt>
                </c:lvl>
                <c:lvl>
                  <c:pt idx="0">
                    <c:v>2022</c:v>
                  </c:pt>
                  <c:pt idx="3">
                    <c:v>2023</c:v>
                  </c:pt>
                </c:lvl>
              </c:multiLvlStrCache>
            </c:multiLvlStrRef>
          </c:cat>
          <c:val>
            <c:numRef>
              <c:f>'Figure 2.2'!$D$30:$D$35</c:f>
              <c:numCache>
                <c:formatCode>General</c:formatCode>
                <c:ptCount val="6"/>
                <c:pt idx="0">
                  <c:v>80.099999999999994</c:v>
                </c:pt>
                <c:pt idx="1">
                  <c:v>80.099999999999994</c:v>
                </c:pt>
                <c:pt idx="2">
                  <c:v>80.099999999999994</c:v>
                </c:pt>
                <c:pt idx="3">
                  <c:v>80.099999999999994</c:v>
                </c:pt>
                <c:pt idx="4">
                  <c:v>80.099999999999994</c:v>
                </c:pt>
                <c:pt idx="5">
                  <c:v>80.099999999999994</c:v>
                </c:pt>
              </c:numCache>
            </c:numRef>
          </c:val>
          <c:extLst>
            <c:ext xmlns:c16="http://schemas.microsoft.com/office/drawing/2014/chart" uri="{C3380CC4-5D6E-409C-BE32-E72D297353CC}">
              <c16:uniqueId val="{00000000-480A-485D-B628-209FEB5E308A}"/>
            </c:ext>
          </c:extLst>
        </c:ser>
        <c:ser>
          <c:idx val="1"/>
          <c:order val="1"/>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2.2'!$B$30:$C$35</c:f>
              <c:multiLvlStrCache>
                <c:ptCount val="6"/>
                <c:lvl>
                  <c:pt idx="0">
                    <c:v>SPU plan</c:v>
                  </c:pt>
                  <c:pt idx="1">
                    <c:v>SES plan</c:v>
                  </c:pt>
                  <c:pt idx="2">
                    <c:v>Budget plan</c:v>
                  </c:pt>
                  <c:pt idx="3">
                    <c:v>SPU plan</c:v>
                  </c:pt>
                  <c:pt idx="4">
                    <c:v>SES plan</c:v>
                  </c:pt>
                  <c:pt idx="5">
                    <c:v>Budget plan</c:v>
                  </c:pt>
                </c:lvl>
                <c:lvl>
                  <c:pt idx="0">
                    <c:v>2022</c:v>
                  </c:pt>
                  <c:pt idx="3">
                    <c:v>2023</c:v>
                  </c:pt>
                </c:lvl>
              </c:multiLvlStrCache>
            </c:multiLvlStrRef>
          </c:cat>
          <c:val>
            <c:numRef>
              <c:f>'Figure 2.2'!$E$30:$E$35</c:f>
              <c:numCache>
                <c:formatCode>General</c:formatCode>
                <c:ptCount val="6"/>
                <c:pt idx="1">
                  <c:v>0.4</c:v>
                </c:pt>
                <c:pt idx="2">
                  <c:v>0.7</c:v>
                </c:pt>
                <c:pt idx="4">
                  <c:v>0.4</c:v>
                </c:pt>
                <c:pt idx="5">
                  <c:v>0.7</c:v>
                </c:pt>
              </c:numCache>
            </c:numRef>
          </c:val>
          <c:extLst>
            <c:ext xmlns:c16="http://schemas.microsoft.com/office/drawing/2014/chart" uri="{C3380CC4-5D6E-409C-BE32-E72D297353CC}">
              <c16:uniqueId val="{00000001-480A-485D-B628-209FEB5E308A}"/>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2.2'!$B$30:$C$35</c:f>
              <c:multiLvlStrCache>
                <c:ptCount val="6"/>
                <c:lvl>
                  <c:pt idx="0">
                    <c:v>SPU plan</c:v>
                  </c:pt>
                  <c:pt idx="1">
                    <c:v>SES plan</c:v>
                  </c:pt>
                  <c:pt idx="2">
                    <c:v>Budget plan</c:v>
                  </c:pt>
                  <c:pt idx="3">
                    <c:v>SPU plan</c:v>
                  </c:pt>
                  <c:pt idx="4">
                    <c:v>SES plan</c:v>
                  </c:pt>
                  <c:pt idx="5">
                    <c:v>Budget plan</c:v>
                  </c:pt>
                </c:lvl>
                <c:lvl>
                  <c:pt idx="0">
                    <c:v>2022</c:v>
                  </c:pt>
                  <c:pt idx="3">
                    <c:v>2023</c:v>
                  </c:pt>
                </c:lvl>
              </c:multiLvlStrCache>
            </c:multiLvlStrRef>
          </c:cat>
          <c:val>
            <c:numRef>
              <c:f>'Figure 2.2'!$F$30:$F$35</c:f>
              <c:numCache>
                <c:formatCode>General</c:formatCode>
                <c:ptCount val="6"/>
                <c:pt idx="3">
                  <c:v>0.79999999999999893</c:v>
                </c:pt>
                <c:pt idx="4">
                  <c:v>0.8</c:v>
                </c:pt>
                <c:pt idx="5">
                  <c:v>0.8</c:v>
                </c:pt>
              </c:numCache>
            </c:numRef>
          </c:val>
          <c:extLst>
            <c:ext xmlns:c16="http://schemas.microsoft.com/office/drawing/2014/chart" uri="{C3380CC4-5D6E-409C-BE32-E72D297353CC}">
              <c16:uniqueId val="{00000002-480A-485D-B628-209FEB5E308A}"/>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2.2'!$B$30:$C$35</c:f>
              <c:multiLvlStrCache>
                <c:ptCount val="6"/>
                <c:lvl>
                  <c:pt idx="0">
                    <c:v>SPU plan</c:v>
                  </c:pt>
                  <c:pt idx="1">
                    <c:v>SES plan</c:v>
                  </c:pt>
                  <c:pt idx="2">
                    <c:v>Budget plan</c:v>
                  </c:pt>
                  <c:pt idx="3">
                    <c:v>SPU plan</c:v>
                  </c:pt>
                  <c:pt idx="4">
                    <c:v>SES plan</c:v>
                  </c:pt>
                  <c:pt idx="5">
                    <c:v>Budget plan</c:v>
                  </c:pt>
                </c:lvl>
                <c:lvl>
                  <c:pt idx="0">
                    <c:v>2022</c:v>
                  </c:pt>
                  <c:pt idx="3">
                    <c:v>2023</c:v>
                  </c:pt>
                </c:lvl>
              </c:multiLvlStrCache>
            </c:multiLvlStrRef>
          </c:cat>
          <c:val>
            <c:numRef>
              <c:f>'Figure 2.2'!$G$30:$G$35</c:f>
              <c:numCache>
                <c:formatCode>General</c:formatCode>
                <c:ptCount val="6"/>
                <c:pt idx="3">
                  <c:v>3.2000000000000028</c:v>
                </c:pt>
                <c:pt idx="4">
                  <c:v>4.5</c:v>
                </c:pt>
                <c:pt idx="5">
                  <c:v>4.3160000000000025</c:v>
                </c:pt>
              </c:numCache>
            </c:numRef>
          </c:val>
          <c:extLst>
            <c:ext xmlns:c16="http://schemas.microsoft.com/office/drawing/2014/chart" uri="{C3380CC4-5D6E-409C-BE32-E72D297353CC}">
              <c16:uniqueId val="{00000003-480A-485D-B628-209FEB5E308A}"/>
            </c:ext>
          </c:extLst>
        </c:ser>
        <c:dLbls>
          <c:dLblPos val="ctr"/>
          <c:showLegendKey val="0"/>
          <c:showVal val="1"/>
          <c:showCatName val="0"/>
          <c:showSerName val="0"/>
          <c:showPercent val="0"/>
          <c:showBubbleSize val="0"/>
        </c:dLbls>
        <c:gapWidth val="75"/>
        <c:overlap val="100"/>
        <c:axId val="440888815"/>
        <c:axId val="440884655"/>
      </c:barChart>
      <c:catAx>
        <c:axId val="440888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40884655"/>
        <c:crosses val="autoZero"/>
        <c:auto val="1"/>
        <c:lblAlgn val="ctr"/>
        <c:lblOffset val="100"/>
        <c:noMultiLvlLbl val="0"/>
      </c:catAx>
      <c:valAx>
        <c:axId val="440884655"/>
        <c:scaling>
          <c:orientation val="minMax"/>
          <c:min val="78"/>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4088881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982064741907266E-2"/>
          <c:y val="0.10679060950714495"/>
          <c:w val="0.88368460192475939"/>
          <c:h val="0.84228346456692915"/>
        </c:manualLayout>
      </c:layout>
      <c:barChart>
        <c:barDir val="col"/>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2.3'!$D$27:$D$28</c:f>
              <c:strCache>
                <c:ptCount val="2"/>
                <c:pt idx="0">
                  <c:v>SPU 2022</c:v>
                </c:pt>
                <c:pt idx="1">
                  <c:v>Budget 2023</c:v>
                </c:pt>
              </c:strCache>
            </c:strRef>
          </c:cat>
          <c:val>
            <c:numRef>
              <c:f>'Figure 2.3'!$E$27:$E$28</c:f>
              <c:numCache>
                <c:formatCode>General</c:formatCode>
                <c:ptCount val="2"/>
                <c:pt idx="0">
                  <c:v>-0.5</c:v>
                </c:pt>
                <c:pt idx="1">
                  <c:v>-0.5</c:v>
                </c:pt>
              </c:numCache>
            </c:numRef>
          </c:val>
          <c:extLst>
            <c:ext xmlns:c16="http://schemas.microsoft.com/office/drawing/2014/chart" uri="{C3380CC4-5D6E-409C-BE32-E72D297353CC}">
              <c16:uniqueId val="{00000000-E846-4CEC-8D02-E2F525B1A2F5}"/>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2.3'!$D$27:$D$28</c:f>
              <c:strCache>
                <c:ptCount val="2"/>
                <c:pt idx="0">
                  <c:v>SPU 2022</c:v>
                </c:pt>
                <c:pt idx="1">
                  <c:v>Budget 2023</c:v>
                </c:pt>
              </c:strCache>
            </c:strRef>
          </c:cat>
          <c:val>
            <c:numRef>
              <c:f>'Figure 2.3'!$F$27:$F$28</c:f>
              <c:numCache>
                <c:formatCode>General</c:formatCode>
                <c:ptCount val="2"/>
                <c:pt idx="1">
                  <c:v>-0.6</c:v>
                </c:pt>
              </c:numCache>
            </c:numRef>
          </c:val>
          <c:extLst>
            <c:ext xmlns:c16="http://schemas.microsoft.com/office/drawing/2014/chart" uri="{C3380CC4-5D6E-409C-BE32-E72D297353CC}">
              <c16:uniqueId val="{00000001-E846-4CEC-8D02-E2F525B1A2F5}"/>
            </c:ext>
          </c:extLst>
        </c:ser>
        <c:dLbls>
          <c:dLblPos val="ctr"/>
          <c:showLegendKey val="0"/>
          <c:showVal val="1"/>
          <c:showCatName val="0"/>
          <c:showSerName val="0"/>
          <c:showPercent val="0"/>
          <c:showBubbleSize val="0"/>
        </c:dLbls>
        <c:gapWidth val="150"/>
        <c:overlap val="100"/>
        <c:axId val="140242592"/>
        <c:axId val="140257568"/>
      </c:barChart>
      <c:catAx>
        <c:axId val="140242592"/>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0257568"/>
        <c:crosses val="autoZero"/>
        <c:auto val="1"/>
        <c:lblAlgn val="ctr"/>
        <c:lblOffset val="100"/>
        <c:noMultiLvlLbl val="0"/>
      </c:catAx>
      <c:valAx>
        <c:axId val="1402575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0242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7971297979933"/>
          <c:y val="3.4375000000000003E-2"/>
          <c:w val="0.86812835004473476"/>
          <c:h val="0.55031718650009742"/>
        </c:manualLayout>
      </c:layout>
      <c:barChart>
        <c:barDir val="col"/>
        <c:grouping val="stacked"/>
        <c:varyColors val="0"/>
        <c:ser>
          <c:idx val="1"/>
          <c:order val="0"/>
          <c:tx>
            <c:strRef>
              <c:f>'Figure 2.4'!$B$26</c:f>
              <c:strCache>
                <c:ptCount val="1"/>
                <c:pt idx="0">
                  <c:v>Demographics</c:v>
                </c:pt>
              </c:strCache>
            </c:strRef>
          </c:tx>
          <c:spPr>
            <a:solidFill>
              <a:schemeClr val="accent3"/>
            </a:solidFill>
            <a:ln>
              <a:noFill/>
            </a:ln>
            <a:effectLst/>
          </c:spPr>
          <c:invertIfNegative val="0"/>
          <c:cat>
            <c:strRef>
              <c:f>'Figure 2.4'!$A$27:$A$44</c:f>
              <c:strCache>
                <c:ptCount val="18"/>
                <c:pt idx="0">
                  <c:v>Social Protection</c:v>
                </c:pt>
                <c:pt idx="1">
                  <c:v>Health</c:v>
                </c:pt>
                <c:pt idx="2">
                  <c:v>Children</c:v>
                </c:pt>
                <c:pt idx="3">
                  <c:v>Further Ed</c:v>
                </c:pt>
                <c:pt idx="4">
                  <c:v>Education</c:v>
                </c:pt>
                <c:pt idx="5">
                  <c:v>Justice</c:v>
                </c:pt>
                <c:pt idx="6">
                  <c:v>Housing</c:v>
                </c:pt>
                <c:pt idx="7">
                  <c:v>Foreign Affairs</c:v>
                </c:pt>
                <c:pt idx="8">
                  <c:v>Tourism</c:v>
                </c:pt>
                <c:pt idx="9">
                  <c:v>Environment</c:v>
                </c:pt>
                <c:pt idx="10">
                  <c:v>Defence</c:v>
                </c:pt>
                <c:pt idx="11">
                  <c:v>DPER</c:v>
                </c:pt>
                <c:pt idx="12">
                  <c:v>Agriculture</c:v>
                </c:pt>
                <c:pt idx="13">
                  <c:v>Rural and Community</c:v>
                </c:pt>
                <c:pt idx="14">
                  <c:v>Enterprise</c:v>
                </c:pt>
                <c:pt idx="15">
                  <c:v>Finance</c:v>
                </c:pt>
                <c:pt idx="16">
                  <c:v>Taoiseach</c:v>
                </c:pt>
                <c:pt idx="17">
                  <c:v>Transport</c:v>
                </c:pt>
              </c:strCache>
            </c:strRef>
          </c:cat>
          <c:val>
            <c:numRef>
              <c:f>'Figure 2.4'!$B$27:$B$44</c:f>
              <c:numCache>
                <c:formatCode>General</c:formatCode>
                <c:ptCount val="18"/>
                <c:pt idx="0">
                  <c:v>183</c:v>
                </c:pt>
                <c:pt idx="3">
                  <c:v>32</c:v>
                </c:pt>
                <c:pt idx="4">
                  <c:v>53</c:v>
                </c:pt>
              </c:numCache>
            </c:numRef>
          </c:val>
          <c:extLst>
            <c:ext xmlns:c16="http://schemas.microsoft.com/office/drawing/2014/chart" uri="{C3380CC4-5D6E-409C-BE32-E72D297353CC}">
              <c16:uniqueId val="{00000000-AB2A-4BEE-964E-039A2D824394}"/>
            </c:ext>
          </c:extLst>
        </c:ser>
        <c:ser>
          <c:idx val="2"/>
          <c:order val="1"/>
          <c:tx>
            <c:strRef>
              <c:f>'Figure 2.4'!$C$26</c:f>
              <c:strCache>
                <c:ptCount val="1"/>
                <c:pt idx="0">
                  <c:v>carryover and ELS</c:v>
                </c:pt>
              </c:strCache>
            </c:strRef>
          </c:tx>
          <c:spPr>
            <a:solidFill>
              <a:schemeClr val="accent3">
                <a:lumMod val="60000"/>
                <a:lumOff val="40000"/>
              </a:schemeClr>
            </a:solidFill>
            <a:ln>
              <a:noFill/>
            </a:ln>
            <a:effectLst/>
          </c:spPr>
          <c:invertIfNegative val="0"/>
          <c:cat>
            <c:strRef>
              <c:f>'Figure 2.4'!$A$27:$A$44</c:f>
              <c:strCache>
                <c:ptCount val="18"/>
                <c:pt idx="0">
                  <c:v>Social Protection</c:v>
                </c:pt>
                <c:pt idx="1">
                  <c:v>Health</c:v>
                </c:pt>
                <c:pt idx="2">
                  <c:v>Children</c:v>
                </c:pt>
                <c:pt idx="3">
                  <c:v>Further Ed</c:v>
                </c:pt>
                <c:pt idx="4">
                  <c:v>Education</c:v>
                </c:pt>
                <c:pt idx="5">
                  <c:v>Justice</c:v>
                </c:pt>
                <c:pt idx="6">
                  <c:v>Housing</c:v>
                </c:pt>
                <c:pt idx="7">
                  <c:v>Foreign Affairs</c:v>
                </c:pt>
                <c:pt idx="8">
                  <c:v>Tourism</c:v>
                </c:pt>
                <c:pt idx="9">
                  <c:v>Environment</c:v>
                </c:pt>
                <c:pt idx="10">
                  <c:v>Defence</c:v>
                </c:pt>
                <c:pt idx="11">
                  <c:v>DPER</c:v>
                </c:pt>
                <c:pt idx="12">
                  <c:v>Agriculture</c:v>
                </c:pt>
                <c:pt idx="13">
                  <c:v>Rural and Community</c:v>
                </c:pt>
                <c:pt idx="14">
                  <c:v>Enterprise</c:v>
                </c:pt>
                <c:pt idx="15">
                  <c:v>Finance</c:v>
                </c:pt>
                <c:pt idx="16">
                  <c:v>Taoiseach</c:v>
                </c:pt>
                <c:pt idx="17">
                  <c:v>Transport</c:v>
                </c:pt>
              </c:strCache>
            </c:strRef>
          </c:cat>
          <c:val>
            <c:numRef>
              <c:f>'Figure 2.4'!$C$27:$C$44</c:f>
              <c:numCache>
                <c:formatCode>General</c:formatCode>
                <c:ptCount val="18"/>
                <c:pt idx="0">
                  <c:v>-78</c:v>
                </c:pt>
                <c:pt idx="1">
                  <c:v>553</c:v>
                </c:pt>
                <c:pt idx="2">
                  <c:v>197</c:v>
                </c:pt>
                <c:pt idx="3">
                  <c:v>-2</c:v>
                </c:pt>
                <c:pt idx="4">
                  <c:v>198</c:v>
                </c:pt>
                <c:pt idx="5">
                  <c:v>53</c:v>
                </c:pt>
                <c:pt idx="6">
                  <c:v>129</c:v>
                </c:pt>
                <c:pt idx="8">
                  <c:v>10</c:v>
                </c:pt>
                <c:pt idx="10">
                  <c:v>10</c:v>
                </c:pt>
                <c:pt idx="11">
                  <c:v>80</c:v>
                </c:pt>
                <c:pt idx="13">
                  <c:v>2</c:v>
                </c:pt>
                <c:pt idx="14">
                  <c:v>7</c:v>
                </c:pt>
                <c:pt idx="15">
                  <c:v>-3</c:v>
                </c:pt>
                <c:pt idx="16">
                  <c:v>-39</c:v>
                </c:pt>
                <c:pt idx="17">
                  <c:v>45</c:v>
                </c:pt>
              </c:numCache>
            </c:numRef>
          </c:val>
          <c:extLst>
            <c:ext xmlns:c16="http://schemas.microsoft.com/office/drawing/2014/chart" uri="{C3380CC4-5D6E-409C-BE32-E72D297353CC}">
              <c16:uniqueId val="{00000001-AB2A-4BEE-964E-039A2D824394}"/>
            </c:ext>
          </c:extLst>
        </c:ser>
        <c:ser>
          <c:idx val="0"/>
          <c:order val="2"/>
          <c:tx>
            <c:strRef>
              <c:f>'Figure 2.4'!$D$26</c:f>
              <c:strCache>
                <c:ptCount val="1"/>
                <c:pt idx="0">
                  <c:v>Central Pay Agreement</c:v>
                </c:pt>
              </c:strCache>
            </c:strRef>
          </c:tx>
          <c:spPr>
            <a:solidFill>
              <a:schemeClr val="accent3">
                <a:lumMod val="40000"/>
                <a:lumOff val="60000"/>
              </a:schemeClr>
            </a:solidFill>
            <a:ln>
              <a:noFill/>
            </a:ln>
            <a:effectLst/>
          </c:spPr>
          <c:invertIfNegative val="0"/>
          <c:cat>
            <c:strRef>
              <c:f>'Figure 2.4'!$A$27:$A$44</c:f>
              <c:strCache>
                <c:ptCount val="18"/>
                <c:pt idx="0">
                  <c:v>Social Protection</c:v>
                </c:pt>
                <c:pt idx="1">
                  <c:v>Health</c:v>
                </c:pt>
                <c:pt idx="2">
                  <c:v>Children</c:v>
                </c:pt>
                <c:pt idx="3">
                  <c:v>Further Ed</c:v>
                </c:pt>
                <c:pt idx="4">
                  <c:v>Education</c:v>
                </c:pt>
                <c:pt idx="5">
                  <c:v>Justice</c:v>
                </c:pt>
                <c:pt idx="6">
                  <c:v>Housing</c:v>
                </c:pt>
                <c:pt idx="7">
                  <c:v>Foreign Affairs</c:v>
                </c:pt>
                <c:pt idx="8">
                  <c:v>Tourism</c:v>
                </c:pt>
                <c:pt idx="9">
                  <c:v>Environment</c:v>
                </c:pt>
                <c:pt idx="10">
                  <c:v>Defence</c:v>
                </c:pt>
                <c:pt idx="11">
                  <c:v>DPER</c:v>
                </c:pt>
                <c:pt idx="12">
                  <c:v>Agriculture</c:v>
                </c:pt>
                <c:pt idx="13">
                  <c:v>Rural and Community</c:v>
                </c:pt>
                <c:pt idx="14">
                  <c:v>Enterprise</c:v>
                </c:pt>
                <c:pt idx="15">
                  <c:v>Finance</c:v>
                </c:pt>
                <c:pt idx="16">
                  <c:v>Taoiseach</c:v>
                </c:pt>
                <c:pt idx="17">
                  <c:v>Transport</c:v>
                </c:pt>
              </c:strCache>
            </c:strRef>
          </c:cat>
          <c:val>
            <c:numRef>
              <c:f>'Figure 2.4'!$D$27:$D$44</c:f>
              <c:numCache>
                <c:formatCode>General</c:formatCode>
                <c:ptCount val="18"/>
                <c:pt idx="0">
                  <c:v>12</c:v>
                </c:pt>
                <c:pt idx="1">
                  <c:v>343</c:v>
                </c:pt>
                <c:pt idx="2">
                  <c:v>19</c:v>
                </c:pt>
                <c:pt idx="3">
                  <c:v>37</c:v>
                </c:pt>
                <c:pt idx="4">
                  <c:v>70</c:v>
                </c:pt>
                <c:pt idx="5">
                  <c:v>30</c:v>
                </c:pt>
                <c:pt idx="6">
                  <c:v>40</c:v>
                </c:pt>
                <c:pt idx="7">
                  <c:v>6</c:v>
                </c:pt>
                <c:pt idx="8">
                  <c:v>2</c:v>
                </c:pt>
                <c:pt idx="9">
                  <c:v>4</c:v>
                </c:pt>
                <c:pt idx="10">
                  <c:v>5</c:v>
                </c:pt>
                <c:pt idx="11">
                  <c:v>8</c:v>
                </c:pt>
                <c:pt idx="12">
                  <c:v>12</c:v>
                </c:pt>
                <c:pt idx="13">
                  <c:v>1</c:v>
                </c:pt>
                <c:pt idx="14">
                  <c:v>6</c:v>
                </c:pt>
                <c:pt idx="15">
                  <c:v>15</c:v>
                </c:pt>
                <c:pt idx="16">
                  <c:v>5</c:v>
                </c:pt>
                <c:pt idx="17">
                  <c:v>4</c:v>
                </c:pt>
              </c:numCache>
            </c:numRef>
          </c:val>
          <c:extLst>
            <c:ext xmlns:c16="http://schemas.microsoft.com/office/drawing/2014/chart" uri="{C3380CC4-5D6E-409C-BE32-E72D297353CC}">
              <c16:uniqueId val="{00000002-AB2A-4BEE-964E-039A2D824394}"/>
            </c:ext>
          </c:extLst>
        </c:ser>
        <c:ser>
          <c:idx val="3"/>
          <c:order val="3"/>
          <c:tx>
            <c:strRef>
              <c:f>'Figure 2.4'!$E$26</c:f>
              <c:strCache>
                <c:ptCount val="1"/>
                <c:pt idx="0">
                  <c:v>New Resources</c:v>
                </c:pt>
              </c:strCache>
            </c:strRef>
          </c:tx>
          <c:spPr>
            <a:solidFill>
              <a:schemeClr val="accent4"/>
            </a:solidFill>
            <a:ln>
              <a:noFill/>
            </a:ln>
            <a:effectLst/>
          </c:spPr>
          <c:invertIfNegative val="0"/>
          <c:cat>
            <c:strRef>
              <c:f>'Figure 2.4'!$A$27:$A$44</c:f>
              <c:strCache>
                <c:ptCount val="18"/>
                <c:pt idx="0">
                  <c:v>Social Protection</c:v>
                </c:pt>
                <c:pt idx="1">
                  <c:v>Health</c:v>
                </c:pt>
                <c:pt idx="2">
                  <c:v>Children</c:v>
                </c:pt>
                <c:pt idx="3">
                  <c:v>Further Ed</c:v>
                </c:pt>
                <c:pt idx="4">
                  <c:v>Education</c:v>
                </c:pt>
                <c:pt idx="5">
                  <c:v>Justice</c:v>
                </c:pt>
                <c:pt idx="6">
                  <c:v>Housing</c:v>
                </c:pt>
                <c:pt idx="7">
                  <c:v>Foreign Affairs</c:v>
                </c:pt>
                <c:pt idx="8">
                  <c:v>Tourism</c:v>
                </c:pt>
                <c:pt idx="9">
                  <c:v>Environment</c:v>
                </c:pt>
                <c:pt idx="10">
                  <c:v>Defence</c:v>
                </c:pt>
                <c:pt idx="11">
                  <c:v>DPER</c:v>
                </c:pt>
                <c:pt idx="12">
                  <c:v>Agriculture</c:v>
                </c:pt>
                <c:pt idx="13">
                  <c:v>Rural and Community</c:v>
                </c:pt>
                <c:pt idx="14">
                  <c:v>Enterprise</c:v>
                </c:pt>
                <c:pt idx="15">
                  <c:v>Finance</c:v>
                </c:pt>
                <c:pt idx="16">
                  <c:v>Taoiseach</c:v>
                </c:pt>
                <c:pt idx="17">
                  <c:v>Transport</c:v>
                </c:pt>
              </c:strCache>
            </c:strRef>
          </c:cat>
          <c:val>
            <c:numRef>
              <c:f>'Figure 2.4'!$E$27:$E$44</c:f>
              <c:numCache>
                <c:formatCode>General</c:formatCode>
                <c:ptCount val="18"/>
                <c:pt idx="0">
                  <c:v>1020</c:v>
                </c:pt>
                <c:pt idx="1">
                  <c:v>254</c:v>
                </c:pt>
                <c:pt idx="2">
                  <c:v>180</c:v>
                </c:pt>
                <c:pt idx="3">
                  <c:v>98</c:v>
                </c:pt>
                <c:pt idx="4">
                  <c:v>55</c:v>
                </c:pt>
                <c:pt idx="5">
                  <c:v>45</c:v>
                </c:pt>
                <c:pt idx="6">
                  <c:v>37</c:v>
                </c:pt>
                <c:pt idx="7">
                  <c:v>35</c:v>
                </c:pt>
                <c:pt idx="8">
                  <c:v>33</c:v>
                </c:pt>
                <c:pt idx="9">
                  <c:v>16</c:v>
                </c:pt>
                <c:pt idx="10">
                  <c:v>15</c:v>
                </c:pt>
                <c:pt idx="11">
                  <c:v>13</c:v>
                </c:pt>
                <c:pt idx="12">
                  <c:v>11</c:v>
                </c:pt>
                <c:pt idx="13">
                  <c:v>8</c:v>
                </c:pt>
              </c:numCache>
            </c:numRef>
          </c:val>
          <c:extLst>
            <c:ext xmlns:c16="http://schemas.microsoft.com/office/drawing/2014/chart" uri="{C3380CC4-5D6E-409C-BE32-E72D297353CC}">
              <c16:uniqueId val="{00000003-AB2A-4BEE-964E-039A2D824394}"/>
            </c:ext>
          </c:extLst>
        </c:ser>
        <c:dLbls>
          <c:showLegendKey val="0"/>
          <c:showVal val="0"/>
          <c:showCatName val="0"/>
          <c:showSerName val="0"/>
          <c:showPercent val="0"/>
          <c:showBubbleSize val="0"/>
        </c:dLbls>
        <c:gapWidth val="8"/>
        <c:overlap val="100"/>
        <c:axId val="1096103487"/>
        <c:axId val="1096098303"/>
      </c:barChart>
      <c:catAx>
        <c:axId val="109610348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96098303"/>
        <c:crosses val="autoZero"/>
        <c:auto val="1"/>
        <c:lblAlgn val="ctr"/>
        <c:lblOffset val="100"/>
        <c:noMultiLvlLbl val="0"/>
      </c:catAx>
      <c:valAx>
        <c:axId val="1096098303"/>
        <c:scaling>
          <c:orientation val="minMax"/>
          <c:min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96103487"/>
        <c:crosses val="autoZero"/>
        <c:crossBetween val="between"/>
        <c:dispUnits>
          <c:builtInUnit val="thousands"/>
        </c:dispUnits>
      </c:valAx>
      <c:spPr>
        <a:noFill/>
        <a:ln>
          <a:noFill/>
        </a:ln>
        <a:effectLst/>
      </c:spPr>
    </c:plotArea>
    <c:legend>
      <c:legendPos val="b"/>
      <c:layout>
        <c:manualLayout>
          <c:xMode val="edge"/>
          <c:yMode val="edge"/>
          <c:x val="0.54585830012465553"/>
          <c:y val="2.6421078990567871E-2"/>
          <c:w val="0.43356254362075092"/>
          <c:h val="0.37161551802491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C1'!$B$22</c:f>
              <c:strCache>
                <c:ptCount val="1"/>
                <c:pt idx="0">
                  <c:v>Budget Balance</c:v>
                </c:pt>
              </c:strCache>
            </c:strRef>
          </c:tx>
          <c:spPr>
            <a:ln w="31750">
              <a:solidFill>
                <a:srgbClr val="313031">
                  <a:lumMod val="50000"/>
                  <a:lumOff val="50000"/>
                </a:srgbClr>
              </a:solidFill>
            </a:ln>
          </c:spPr>
          <c:marker>
            <c:symbol val="none"/>
          </c:marker>
          <c:cat>
            <c:numRef>
              <c:f>'Figure C1'!$C$21:$P$21</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'Figure C1'!$C$22:$L$22</c:f>
              <c:numCache>
                <c:formatCode>0.0</c:formatCode>
                <c:ptCount val="10"/>
                <c:pt idx="0">
                  <c:v>-14.863</c:v>
                </c:pt>
                <c:pt idx="1">
                  <c:v>-11.477</c:v>
                </c:pt>
                <c:pt idx="2">
                  <c:v>-7.0460000000000003</c:v>
                </c:pt>
                <c:pt idx="3">
                  <c:v>-5.3579999999999997</c:v>
                </c:pt>
                <c:pt idx="4">
                  <c:v>-2.0579999999999998</c:v>
                </c:pt>
                <c:pt idx="5">
                  <c:v>-0.85899999999999999</c:v>
                </c:pt>
                <c:pt idx="6">
                  <c:v>0.46500000000000002</c:v>
                </c:pt>
                <c:pt idx="7">
                  <c:v>1.583</c:v>
                </c:pt>
                <c:pt idx="8">
                  <c:v>-19.013999999999999</c:v>
                </c:pt>
                <c:pt idx="9">
                  <c:v>-7.0410000000000004</c:v>
                </c:pt>
              </c:numCache>
            </c:numRef>
          </c:val>
          <c:smooth val="0"/>
          <c:extLst>
            <c:ext xmlns:c16="http://schemas.microsoft.com/office/drawing/2014/chart" uri="{C3380CC4-5D6E-409C-BE32-E72D297353CC}">
              <c16:uniqueId val="{00000005-8D63-4A62-A451-71837F9F3F7E}"/>
            </c:ext>
          </c:extLst>
        </c:ser>
        <c:ser>
          <c:idx val="1"/>
          <c:order val="1"/>
          <c:tx>
            <c:strRef>
              <c:f>'Figure C1'!$B$23</c:f>
              <c:strCache>
                <c:ptCount val="1"/>
                <c:pt idx="0">
                  <c:v>Corporation tax adjusted balance</c:v>
                </c:pt>
              </c:strCache>
            </c:strRef>
          </c:tx>
          <c:spPr>
            <a:ln w="31750">
              <a:solidFill>
                <a:srgbClr val="27819D"/>
              </a:solidFill>
              <a:prstDash val="solid"/>
            </a:ln>
          </c:spPr>
          <c:marker>
            <c:symbol val="none"/>
          </c:marker>
          <c:cat>
            <c:numRef>
              <c:f>'Figure C1'!$C$21:$P$21</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'Figure C1'!$C$23:$L$23</c:f>
              <c:numCache>
                <c:formatCode>0.0</c:formatCode>
                <c:ptCount val="10"/>
                <c:pt idx="0">
                  <c:v>-14.863</c:v>
                </c:pt>
                <c:pt idx="1">
                  <c:v>-11.477</c:v>
                </c:pt>
                <c:pt idx="2">
                  <c:v>-7.0460000000000003</c:v>
                </c:pt>
                <c:pt idx="3">
                  <c:v>-7.0122093366182821</c:v>
                </c:pt>
                <c:pt idx="4">
                  <c:v>-3.1776006242618591</c:v>
                </c:pt>
                <c:pt idx="5">
                  <c:v>-2.3671390744847711</c:v>
                </c:pt>
                <c:pt idx="6">
                  <c:v>-2.6352886458802862</c:v>
                </c:pt>
                <c:pt idx="7">
                  <c:v>-1.4351895548288531</c:v>
                </c:pt>
                <c:pt idx="8">
                  <c:v>-23.683804822793899</c:v>
                </c:pt>
                <c:pt idx="9">
                  <c:v>-12.041</c:v>
                </c:pt>
              </c:numCache>
            </c:numRef>
          </c:val>
          <c:smooth val="0"/>
          <c:extLst>
            <c:ext xmlns:c16="http://schemas.microsoft.com/office/drawing/2014/chart" uri="{C3380CC4-5D6E-409C-BE32-E72D297353CC}">
              <c16:uniqueId val="{00000007-8D63-4A62-A451-71837F9F3F7E}"/>
            </c:ext>
          </c:extLst>
        </c:ser>
        <c:ser>
          <c:idx val="2"/>
          <c:order val="2"/>
          <c:spPr>
            <a:ln>
              <a:solidFill>
                <a:srgbClr val="313031">
                  <a:lumMod val="50000"/>
                  <a:lumOff val="50000"/>
                </a:srgbClr>
              </a:solidFill>
              <a:prstDash val="sysDash"/>
            </a:ln>
          </c:spPr>
          <c:marker>
            <c:symbol val="none"/>
          </c:marker>
          <c:cat>
            <c:numRef>
              <c:f>'Figure C1'!$C$21:$P$21</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('Figure C1'!$C$24:$K$24,'Figure C1'!$L$22:$P$22)</c:f>
              <c:numCache>
                <c:formatCode>General</c:formatCode>
                <c:ptCount val="14"/>
                <c:pt idx="9" formatCode="0.0">
                  <c:v>-7.0410000000000004</c:v>
                </c:pt>
                <c:pt idx="10" formatCode="0.0">
                  <c:v>0.96499999999999997</c:v>
                </c:pt>
                <c:pt idx="11" formatCode="0.0">
                  <c:v>6.1749999999999998</c:v>
                </c:pt>
                <c:pt idx="12" formatCode="0.0">
                  <c:v>10.705</c:v>
                </c:pt>
                <c:pt idx="13" formatCode="0.0">
                  <c:v>13.654999999999999</c:v>
                </c:pt>
              </c:numCache>
            </c:numRef>
          </c:val>
          <c:smooth val="0"/>
          <c:extLst>
            <c:ext xmlns:c16="http://schemas.microsoft.com/office/drawing/2014/chart" uri="{C3380CC4-5D6E-409C-BE32-E72D297353CC}">
              <c16:uniqueId val="{00000009-8D63-4A62-A451-71837F9F3F7E}"/>
            </c:ext>
          </c:extLst>
        </c:ser>
        <c:ser>
          <c:idx val="3"/>
          <c:order val="3"/>
          <c:spPr>
            <a:ln>
              <a:solidFill>
                <a:srgbClr val="27819D"/>
              </a:solidFill>
              <a:prstDash val="sysDash"/>
            </a:ln>
          </c:spPr>
          <c:marker>
            <c:symbol val="none"/>
          </c:marker>
          <c:cat>
            <c:numRef>
              <c:f>'Figure C1'!$C$21:$P$21</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('Figure C1'!$C$24:$K$24,'Figure C1'!$L$23:$P$23)</c:f>
              <c:numCache>
                <c:formatCode>General</c:formatCode>
                <c:ptCount val="14"/>
                <c:pt idx="9" formatCode="0.0">
                  <c:v>-12.041</c:v>
                </c:pt>
                <c:pt idx="10" formatCode="0.0">
                  <c:v>-8.0350000000000001</c:v>
                </c:pt>
                <c:pt idx="11" formatCode="0.0">
                  <c:v>-3.8250000000000002</c:v>
                </c:pt>
                <c:pt idx="12" formatCode="0.0">
                  <c:v>1.7050000000000001</c:v>
                </c:pt>
                <c:pt idx="13" formatCode="0.0">
                  <c:v>4.1550000000000002</c:v>
                </c:pt>
              </c:numCache>
            </c:numRef>
          </c:val>
          <c:smooth val="0"/>
          <c:extLst>
            <c:ext xmlns:c16="http://schemas.microsoft.com/office/drawing/2014/chart" uri="{C3380CC4-5D6E-409C-BE32-E72D297353CC}">
              <c16:uniqueId val="{0000000B-8D63-4A62-A451-71837F9F3F7E}"/>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legend>
      <c:legendPos val="r"/>
      <c:legendEntry>
        <c:idx val="2"/>
        <c:delete val="1"/>
      </c:legendEntry>
      <c:legendEntry>
        <c:idx val="3"/>
        <c:delete val="1"/>
      </c:legendEntry>
      <c:layout>
        <c:manualLayout>
          <c:xMode val="edge"/>
          <c:yMode val="edge"/>
          <c:x val="0.13931802274715663"/>
          <c:y val="9.1560221638961811E-2"/>
          <c:w val="0.48568197725284351"/>
          <c:h val="0.25566200058326044"/>
        </c:manualLayout>
      </c:layout>
      <c:overlay val="0"/>
    </c:legend>
    <c:plotVisOnly val="1"/>
    <c:dispBlanksAs val="gap"/>
    <c:showDLblsOverMax val="0"/>
  </c:chart>
  <c:spPr>
    <a:ln>
      <a:noFill/>
    </a:ln>
  </c:spPr>
  <c:txPr>
    <a:bodyPr/>
    <a:lstStyle/>
    <a:p>
      <a:pPr>
        <a:defRPr sz="800">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97497977386077E-2"/>
          <c:y val="5.5443548387096774E-2"/>
          <c:w val="0.89196382790825257"/>
          <c:h val="0.71396724980949966"/>
        </c:manualLayout>
      </c:layout>
      <c:barChart>
        <c:barDir val="col"/>
        <c:grouping val="stacked"/>
        <c:varyColors val="0"/>
        <c:ser>
          <c:idx val="1"/>
          <c:order val="1"/>
          <c:tx>
            <c:strRef>
              <c:f>'Figure 2.5'!$A$24</c:f>
              <c:strCache>
                <c:ptCount val="1"/>
                <c:pt idx="0">
                  <c:v>Demographics</c:v>
                </c:pt>
              </c:strCache>
            </c:strRef>
          </c:tx>
          <c:spPr>
            <a:solidFill>
              <a:schemeClr val="accent2"/>
            </a:solidFill>
            <a:ln>
              <a:noFill/>
            </a:ln>
            <a:effectLst/>
          </c:spPr>
          <c:invertIfNegative val="0"/>
          <c:cat>
            <c:numRef>
              <c:f>'Figure 2.5'!$B$22:$C$22</c:f>
              <c:numCache>
                <c:formatCode>General</c:formatCode>
                <c:ptCount val="2"/>
                <c:pt idx="0">
                  <c:v>2024</c:v>
                </c:pt>
                <c:pt idx="1">
                  <c:v>2025</c:v>
                </c:pt>
              </c:numCache>
            </c:numRef>
          </c:cat>
          <c:val>
            <c:numRef>
              <c:f>'Figure 2.5'!$B$24:$C$24</c:f>
              <c:numCache>
                <c:formatCode>General</c:formatCode>
                <c:ptCount val="2"/>
                <c:pt idx="0">
                  <c:v>0.9273636334950659</c:v>
                </c:pt>
                <c:pt idx="1">
                  <c:v>0.81870836944378744</c:v>
                </c:pt>
              </c:numCache>
            </c:numRef>
          </c:val>
          <c:extLst>
            <c:ext xmlns:c16="http://schemas.microsoft.com/office/drawing/2014/chart" uri="{C3380CC4-5D6E-409C-BE32-E72D297353CC}">
              <c16:uniqueId val="{00000000-BF7A-4671-B632-5BCA60E6B70D}"/>
            </c:ext>
          </c:extLst>
        </c:ser>
        <c:ser>
          <c:idx val="2"/>
          <c:order val="2"/>
          <c:tx>
            <c:strRef>
              <c:f>'Figure 2.5'!$A$25</c:f>
              <c:strCache>
                <c:ptCount val="1"/>
                <c:pt idx="0">
                  <c:v>Prices</c:v>
                </c:pt>
              </c:strCache>
            </c:strRef>
          </c:tx>
          <c:spPr>
            <a:solidFill>
              <a:schemeClr val="accent4">
                <a:lumMod val="40000"/>
                <a:lumOff val="60000"/>
              </a:schemeClr>
            </a:solidFill>
            <a:ln>
              <a:noFill/>
            </a:ln>
            <a:effectLst/>
          </c:spPr>
          <c:invertIfNegative val="0"/>
          <c:cat>
            <c:numRef>
              <c:f>'Figure 2.5'!$B$22:$C$22</c:f>
              <c:numCache>
                <c:formatCode>General</c:formatCode>
                <c:ptCount val="2"/>
                <c:pt idx="0">
                  <c:v>2024</c:v>
                </c:pt>
                <c:pt idx="1">
                  <c:v>2025</c:v>
                </c:pt>
              </c:numCache>
            </c:numRef>
          </c:cat>
          <c:val>
            <c:numRef>
              <c:f>'Figure 2.5'!$B$25:$C$25</c:f>
              <c:numCache>
                <c:formatCode>General</c:formatCode>
                <c:ptCount val="2"/>
                <c:pt idx="0">
                  <c:v>3.2478787633107022</c:v>
                </c:pt>
                <c:pt idx="1">
                  <c:v>3.5412967607115555</c:v>
                </c:pt>
              </c:numCache>
            </c:numRef>
          </c:val>
          <c:extLst>
            <c:ext xmlns:c16="http://schemas.microsoft.com/office/drawing/2014/chart" uri="{C3380CC4-5D6E-409C-BE32-E72D297353CC}">
              <c16:uniqueId val="{00000001-BF7A-4671-B632-5BCA60E6B70D}"/>
            </c:ext>
          </c:extLst>
        </c:ser>
        <c:dLbls>
          <c:showLegendKey val="0"/>
          <c:showVal val="0"/>
          <c:showCatName val="0"/>
          <c:showSerName val="0"/>
          <c:showPercent val="0"/>
          <c:showBubbleSize val="0"/>
        </c:dLbls>
        <c:gapWidth val="219"/>
        <c:overlap val="100"/>
        <c:axId val="73316911"/>
        <c:axId val="73329807"/>
      </c:barChart>
      <c:lineChart>
        <c:grouping val="standard"/>
        <c:varyColors val="0"/>
        <c:ser>
          <c:idx val="0"/>
          <c:order val="0"/>
          <c:tx>
            <c:strRef>
              <c:f>'Figure 2.5'!$A$23</c:f>
              <c:strCache>
                <c:ptCount val="1"/>
                <c:pt idx="0">
                  <c:v>Standstill Estimates</c:v>
                </c:pt>
              </c:strCache>
            </c:strRef>
          </c:tx>
          <c:spPr>
            <a:ln w="28575" cap="rnd">
              <a:noFill/>
              <a:round/>
            </a:ln>
            <a:effectLst/>
          </c:spPr>
          <c:marker>
            <c:symbol val="circle"/>
            <c:size val="5"/>
            <c:spPr>
              <a:solidFill>
                <a:schemeClr val="accent4">
                  <a:lumMod val="50000"/>
                </a:schemeClr>
              </a:solidFill>
              <a:ln w="9525">
                <a:solidFill>
                  <a:schemeClr val="accent4">
                    <a:lumMod val="50000"/>
                  </a:schemeClr>
                </a:solidFill>
              </a:ln>
              <a:effectLst/>
            </c:spPr>
          </c:marker>
          <c:cat>
            <c:numRef>
              <c:f>'Figure 2.5'!$B$22:$C$22</c:f>
              <c:numCache>
                <c:formatCode>General</c:formatCode>
                <c:ptCount val="2"/>
                <c:pt idx="0">
                  <c:v>2024</c:v>
                </c:pt>
                <c:pt idx="1">
                  <c:v>2025</c:v>
                </c:pt>
              </c:numCache>
            </c:numRef>
          </c:cat>
          <c:val>
            <c:numRef>
              <c:f>'Figure 2.5'!$B$23:$C$23</c:f>
              <c:numCache>
                <c:formatCode>General</c:formatCode>
                <c:ptCount val="2"/>
                <c:pt idx="0">
                  <c:v>4.1752423968057668</c:v>
                </c:pt>
                <c:pt idx="1">
                  <c:v>4.3600051301553462</c:v>
                </c:pt>
              </c:numCache>
            </c:numRef>
          </c:val>
          <c:smooth val="0"/>
          <c:extLst>
            <c:ext xmlns:c16="http://schemas.microsoft.com/office/drawing/2014/chart" uri="{C3380CC4-5D6E-409C-BE32-E72D297353CC}">
              <c16:uniqueId val="{00000002-BF7A-4671-B632-5BCA60E6B70D}"/>
            </c:ext>
          </c:extLst>
        </c:ser>
        <c:ser>
          <c:idx val="3"/>
          <c:order val="3"/>
          <c:tx>
            <c:strRef>
              <c:f>'Figure 2.5'!$A$26</c:f>
              <c:strCache>
                <c:ptCount val="1"/>
                <c:pt idx="0">
                  <c:v>Core Gross Voted Current</c:v>
                </c:pt>
              </c:strCache>
            </c:strRef>
          </c:tx>
          <c:spPr>
            <a:ln w="28575" cap="rnd">
              <a:noFill/>
              <a:round/>
            </a:ln>
            <a:effectLst/>
          </c:spPr>
          <c:marker>
            <c:symbol val="circle"/>
            <c:size val="5"/>
            <c:spPr>
              <a:solidFill>
                <a:schemeClr val="accent1"/>
              </a:solidFill>
              <a:ln w="9525">
                <a:solidFill>
                  <a:schemeClr val="accent1"/>
                </a:solidFill>
              </a:ln>
              <a:effectLst/>
            </c:spPr>
          </c:marker>
          <c:cat>
            <c:numRef>
              <c:f>'Figure 2.5'!$B$22:$C$22</c:f>
              <c:numCache>
                <c:formatCode>General</c:formatCode>
                <c:ptCount val="2"/>
                <c:pt idx="0">
                  <c:v>2024</c:v>
                </c:pt>
                <c:pt idx="1">
                  <c:v>2025</c:v>
                </c:pt>
              </c:numCache>
            </c:numRef>
          </c:cat>
          <c:val>
            <c:numRef>
              <c:f>'Figure 2.5'!$B$26:$C$26</c:f>
              <c:numCache>
                <c:formatCode>General</c:formatCode>
                <c:ptCount val="2"/>
                <c:pt idx="0">
                  <c:v>3.3</c:v>
                </c:pt>
                <c:pt idx="1">
                  <c:v>3.7</c:v>
                </c:pt>
              </c:numCache>
            </c:numRef>
          </c:val>
          <c:smooth val="0"/>
          <c:extLst>
            <c:ext xmlns:c16="http://schemas.microsoft.com/office/drawing/2014/chart" uri="{C3380CC4-5D6E-409C-BE32-E72D297353CC}">
              <c16:uniqueId val="{00000003-BF7A-4671-B632-5BCA60E6B70D}"/>
            </c:ext>
          </c:extLst>
        </c:ser>
        <c:dLbls>
          <c:showLegendKey val="0"/>
          <c:showVal val="0"/>
          <c:showCatName val="0"/>
          <c:showSerName val="0"/>
          <c:showPercent val="0"/>
          <c:showBubbleSize val="0"/>
        </c:dLbls>
        <c:marker val="1"/>
        <c:smooth val="0"/>
        <c:axId val="73316911"/>
        <c:axId val="73329807"/>
      </c:lineChart>
      <c:catAx>
        <c:axId val="7331691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crossAx val="73329807"/>
        <c:crosses val="autoZero"/>
        <c:auto val="1"/>
        <c:lblAlgn val="ctr"/>
        <c:lblOffset val="100"/>
        <c:noMultiLvlLbl val="0"/>
      </c:catAx>
      <c:valAx>
        <c:axId val="733298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crossAx val="73316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043902193171201E-2"/>
          <c:y val="4.8042403790435284E-2"/>
          <c:w val="0.91266927083333338"/>
          <c:h val="0.83215961857379772"/>
        </c:manualLayout>
      </c:layout>
      <c:lineChart>
        <c:grouping val="standard"/>
        <c:varyColors val="0"/>
        <c:ser>
          <c:idx val="1"/>
          <c:order val="0"/>
          <c:tx>
            <c:strRef>
              <c:f>'Figure 2.6'!$B$25</c:f>
              <c:strCache>
                <c:ptCount val="1"/>
                <c:pt idx="0">
                  <c:v>Revenue (share)</c:v>
                </c:pt>
              </c:strCache>
            </c:strRef>
          </c:tx>
          <c:spPr>
            <a:ln w="31750">
              <a:solidFill>
                <a:srgbClr val="27819D">
                  <a:lumMod val="60000"/>
                  <a:lumOff val="40000"/>
                </a:srgbClr>
              </a:solidFill>
            </a:ln>
          </c:spPr>
          <c:marker>
            <c:symbol val="none"/>
          </c:marker>
          <c:dPt>
            <c:idx val="24"/>
            <c:marker>
              <c:symbol val="circle"/>
              <c:size val="7"/>
              <c:spPr>
                <a:solidFill>
                  <a:srgbClr val="27819D">
                    <a:lumMod val="60000"/>
                    <a:lumOff val="40000"/>
                  </a:srgbClr>
                </a:solidFill>
                <a:ln>
                  <a:solidFill>
                    <a:srgbClr val="27819D">
                      <a:lumMod val="60000"/>
                      <a:lumOff val="40000"/>
                    </a:srgbClr>
                  </a:solidFill>
                </a:ln>
              </c:spPr>
            </c:marker>
            <c:bubble3D val="0"/>
            <c:extLst>
              <c:ext xmlns:c16="http://schemas.microsoft.com/office/drawing/2014/chart" uri="{C3380CC4-5D6E-409C-BE32-E72D297353CC}">
                <c16:uniqueId val="{00000000-7DB5-41BC-B62D-C9A868DD3842}"/>
              </c:ext>
            </c:extLst>
          </c:dPt>
          <c:cat>
            <c:numRef>
              <c:f>'Figure 2.6'!$C$24:$AG$24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2.6'!$C$25:$AC$25,'Figure 2.6'!$AD$51:$AG$51)</c:f>
              <c:numCache>
                <c:formatCode>0.0</c:formatCode>
                <c:ptCount val="31"/>
                <c:pt idx="0">
                  <c:v>41.820975337217654</c:v>
                </c:pt>
                <c:pt idx="1">
                  <c:v>41.70477343792362</c:v>
                </c:pt>
                <c:pt idx="2">
                  <c:v>41.415669846933085</c:v>
                </c:pt>
                <c:pt idx="3">
                  <c:v>40.348764791363919</c:v>
                </c:pt>
                <c:pt idx="4">
                  <c:v>41.437367592948199</c:v>
                </c:pt>
                <c:pt idx="5">
                  <c:v>40.788342549059145</c:v>
                </c:pt>
                <c:pt idx="6">
                  <c:v>39.035193530643561</c:v>
                </c:pt>
                <c:pt idx="7">
                  <c:v>39.007312209173499</c:v>
                </c:pt>
                <c:pt idx="8">
                  <c:v>38.837838929971312</c:v>
                </c:pt>
                <c:pt idx="9">
                  <c:v>40.219670795552268</c:v>
                </c:pt>
                <c:pt idx="10">
                  <c:v>40.87320308597436</c:v>
                </c:pt>
                <c:pt idx="11">
                  <c:v>42.577526010974665</c:v>
                </c:pt>
                <c:pt idx="12">
                  <c:v>42.776313562395728</c:v>
                </c:pt>
                <c:pt idx="13">
                  <c:v>41.339342795038995</c:v>
                </c:pt>
                <c:pt idx="14">
                  <c:v>41.668404588112615</c:v>
                </c:pt>
                <c:pt idx="15">
                  <c:v>42.489060987415293</c:v>
                </c:pt>
                <c:pt idx="16">
                  <c:v>45.294094596183236</c:v>
                </c:pt>
                <c:pt idx="17">
                  <c:v>46.999418431021205</c:v>
                </c:pt>
                <c:pt idx="18">
                  <c:v>44.88062341915581</c:v>
                </c:pt>
                <c:pt idx="19">
                  <c:v>44.520584757605072</c:v>
                </c:pt>
                <c:pt idx="20">
                  <c:v>43.89121545664554</c:v>
                </c:pt>
                <c:pt idx="21">
                  <c:v>42.861207071733389</c:v>
                </c:pt>
                <c:pt idx="22">
                  <c:v>42.104515219256776</c:v>
                </c:pt>
                <c:pt idx="23">
                  <c:v>42.911715427245781</c:v>
                </c:pt>
                <c:pt idx="24">
                  <c:v>41.855686736010931</c:v>
                </c:pt>
                <c:pt idx="25">
                  <c:v>41.595831916638332</c:v>
                </c:pt>
                <c:pt idx="26">
                  <c:v>42.21627422727137</c:v>
                </c:pt>
              </c:numCache>
            </c:numRef>
          </c:val>
          <c:smooth val="0"/>
          <c:extLst>
            <c:ext xmlns:c16="http://schemas.microsoft.com/office/drawing/2014/chart" uri="{C3380CC4-5D6E-409C-BE32-E72D297353CC}">
              <c16:uniqueId val="{00000001-7DB5-41BC-B62D-C9A868DD3842}"/>
            </c:ext>
          </c:extLst>
        </c:ser>
        <c:ser>
          <c:idx val="0"/>
          <c:order val="1"/>
          <c:spPr>
            <a:ln w="31750">
              <a:solidFill>
                <a:srgbClr val="27819D">
                  <a:lumMod val="60000"/>
                  <a:lumOff val="40000"/>
                </a:srgbClr>
              </a:solidFill>
              <a:prstDash val="sysDash"/>
            </a:ln>
          </c:spPr>
          <c:marker>
            <c:symbol val="none"/>
          </c:marker>
          <c:val>
            <c:numRef>
              <c:f>('Figure 2.6'!$C$51:$AB$51,'Figure 2.6'!$AC$25:$AG$25)</c:f>
              <c:numCache>
                <c:formatCode>General</c:formatCode>
                <c:ptCount val="31"/>
                <c:pt idx="26" formatCode="0.0">
                  <c:v>42.21627422727137</c:v>
                </c:pt>
                <c:pt idx="27" formatCode="0.0">
                  <c:v>43.086135292111152</c:v>
                </c:pt>
                <c:pt idx="28" formatCode="0.0">
                  <c:v>43.461418732344789</c:v>
                </c:pt>
                <c:pt idx="29" formatCode="0.0">
                  <c:v>42.817005546420837</c:v>
                </c:pt>
                <c:pt idx="30" formatCode="0.0">
                  <c:v>42.832845756251011</c:v>
                </c:pt>
              </c:numCache>
            </c:numRef>
          </c:val>
          <c:smooth val="0"/>
          <c:extLst>
            <c:ext xmlns:c16="http://schemas.microsoft.com/office/drawing/2014/chart" uri="{C3380CC4-5D6E-409C-BE32-E72D297353CC}">
              <c16:uniqueId val="{00000002-7DB5-41BC-B62D-C9A868DD3842}"/>
            </c:ext>
          </c:extLst>
        </c:ser>
        <c:ser>
          <c:idx val="2"/>
          <c:order val="2"/>
          <c:spPr>
            <a:ln>
              <a:solidFill>
                <a:srgbClr val="27819D">
                  <a:lumMod val="75000"/>
                </a:srgbClr>
              </a:solidFill>
              <a:prstDash val="sysDash"/>
            </a:ln>
          </c:spPr>
          <c:marker>
            <c:symbol val="none"/>
          </c:marker>
          <c:val>
            <c:numRef>
              <c:f>('Figure 2.6'!$C$69:$AB$69,'Figure 2.6'!$AC$26:$AG$26)</c:f>
              <c:numCache>
                <c:formatCode>General</c:formatCode>
                <c:ptCount val="31"/>
                <c:pt idx="26" formatCode="_-* #,##0.0_-;\-* #,##0.0_-;_-* &quot;-&quot;??_-;_-@_-">
                  <c:v>40.078416617139631</c:v>
                </c:pt>
                <c:pt idx="27" formatCode="_-* #,##0.0_-;\-* #,##0.0_-;_-* &quot;-&quot;??_-;_-@_-">
                  <c:v>39.638478322749073</c:v>
                </c:pt>
                <c:pt idx="28" formatCode="_-* #,##0.0_-;\-* #,##0.0_-;_-* &quot;-&quot;??_-;_-@_-">
                  <c:v>39.824175554476781</c:v>
                </c:pt>
                <c:pt idx="29" formatCode="_-* #,##0.0_-;\-* #,##0.0_-;_-* &quot;-&quot;??_-;_-@_-">
                  <c:v>39.710321816029129</c:v>
                </c:pt>
                <c:pt idx="30" formatCode="_-* #,##0.0_-;\-* #,##0.0_-;_-* &quot;-&quot;??_-;_-@_-">
                  <c:v>39.723680257229923</c:v>
                </c:pt>
              </c:numCache>
            </c:numRef>
          </c:val>
          <c:smooth val="0"/>
          <c:extLst>
            <c:ext xmlns:c16="http://schemas.microsoft.com/office/drawing/2014/chart" uri="{C3380CC4-5D6E-409C-BE32-E72D297353CC}">
              <c16:uniqueId val="{00000003-7DB5-41BC-B62D-C9A868DD3842}"/>
            </c:ext>
          </c:extLst>
        </c:ser>
        <c:ser>
          <c:idx val="3"/>
          <c:order val="3"/>
          <c:spPr>
            <a:ln>
              <a:solidFill>
                <a:srgbClr val="27819D">
                  <a:lumMod val="75000"/>
                </a:srgbClr>
              </a:solidFill>
            </a:ln>
          </c:spPr>
          <c:marker>
            <c:symbol val="none"/>
          </c:marker>
          <c:dPt>
            <c:idx val="24"/>
            <c:marker>
              <c:symbol val="circle"/>
              <c:size val="7"/>
              <c:spPr>
                <a:solidFill>
                  <a:srgbClr val="27819D"/>
                </a:solidFill>
                <a:ln>
                  <a:solidFill>
                    <a:srgbClr val="27819D">
                      <a:lumMod val="75000"/>
                    </a:srgbClr>
                  </a:solidFill>
                </a:ln>
              </c:spPr>
            </c:marker>
            <c:bubble3D val="0"/>
            <c:extLst>
              <c:ext xmlns:c16="http://schemas.microsoft.com/office/drawing/2014/chart" uri="{C3380CC4-5D6E-409C-BE32-E72D297353CC}">
                <c16:uniqueId val="{00000004-7DB5-41BC-B62D-C9A868DD3842}"/>
              </c:ext>
            </c:extLst>
          </c:dPt>
          <c:val>
            <c:numRef>
              <c:f>('Figure 2.6'!$C$26:$AC$26,'Figure 2.6'!$AD$69:$AG$69)</c:f>
              <c:numCache>
                <c:formatCode>_-* #,##0_-;\-* #,##0_-;_-* "-"??_-;_-@_-</c:formatCode>
                <c:ptCount val="31"/>
                <c:pt idx="0">
                  <c:v>41.820975337217654</c:v>
                </c:pt>
                <c:pt idx="1">
                  <c:v>41.70477343792362</c:v>
                </c:pt>
                <c:pt idx="2">
                  <c:v>41.415669846933085</c:v>
                </c:pt>
                <c:pt idx="3">
                  <c:v>40.348764791363919</c:v>
                </c:pt>
                <c:pt idx="4">
                  <c:v>41.437367592948199</c:v>
                </c:pt>
                <c:pt idx="5">
                  <c:v>40.788342549059145</c:v>
                </c:pt>
                <c:pt idx="6">
                  <c:v>39.035193530643561</c:v>
                </c:pt>
                <c:pt idx="7">
                  <c:v>39.007312209173499</c:v>
                </c:pt>
                <c:pt idx="8">
                  <c:v>38.837838929971312</c:v>
                </c:pt>
                <c:pt idx="9">
                  <c:v>40.219670795552268</c:v>
                </c:pt>
                <c:pt idx="10">
                  <c:v>40.87320308597436</c:v>
                </c:pt>
                <c:pt idx="11">
                  <c:v>42.577526010974665</c:v>
                </c:pt>
                <c:pt idx="12">
                  <c:v>42.776313562395728</c:v>
                </c:pt>
                <c:pt idx="13">
                  <c:v>41.339342795038995</c:v>
                </c:pt>
                <c:pt idx="14">
                  <c:v>41.668404588112615</c:v>
                </c:pt>
                <c:pt idx="15">
                  <c:v>42.489060987415293</c:v>
                </c:pt>
                <c:pt idx="16">
                  <c:v>45.294094596183236</c:v>
                </c:pt>
                <c:pt idx="17">
                  <c:v>46.999418431021205</c:v>
                </c:pt>
                <c:pt idx="18">
                  <c:v>44.88062341915581</c:v>
                </c:pt>
                <c:pt idx="19">
                  <c:v>44.520584757605072</c:v>
                </c:pt>
                <c:pt idx="20">
                  <c:v>42.869455251690397</c:v>
                </c:pt>
                <c:pt idx="21">
                  <c:v>42.21116461563453</c:v>
                </c:pt>
                <c:pt idx="22">
                  <c:v>41.280210826204353</c:v>
                </c:pt>
                <c:pt idx="23">
                  <c:v>41.313422530800217</c:v>
                </c:pt>
                <c:pt idx="24" formatCode="_-* #,##0.0_-;\-* #,##0.0_-;_-* &quot;-&quot;??_-;_-@_-">
                  <c:v>40.423473182166859</c:v>
                </c:pt>
                <c:pt idx="25" formatCode="_-* #,##0.0_-;\-* #,##0.0_-;_-* &quot;-&quot;??_-;_-@_-">
                  <c:v>39.260882806259175</c:v>
                </c:pt>
                <c:pt idx="26" formatCode="_-* #,##0.0_-;\-* #,##0.0_-;_-* &quot;-&quot;??_-;_-@_-">
                  <c:v>40.078416617139631</c:v>
                </c:pt>
              </c:numCache>
            </c:numRef>
          </c:val>
          <c:smooth val="0"/>
          <c:extLst>
            <c:ext xmlns:c16="http://schemas.microsoft.com/office/drawing/2014/chart" uri="{C3380CC4-5D6E-409C-BE32-E72D297353CC}">
              <c16:uniqueId val="{00000005-7DB5-41BC-B62D-C9A868DD3842}"/>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min val="30"/>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plotVisOnly val="1"/>
    <c:dispBlanksAs val="gap"/>
    <c:showDLblsOverMax val="0"/>
  </c:chart>
  <c:spPr>
    <a:ln>
      <a:noFill/>
    </a:ln>
  </c:spPr>
  <c:txPr>
    <a:bodyPr/>
    <a:lstStyle/>
    <a:p>
      <a:pPr>
        <a:defRPr sz="800">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2.7'!$B$24</c:f>
              <c:strCache>
                <c:ptCount val="1"/>
                <c:pt idx="0">
                  <c:v>Budget balance</c:v>
                </c:pt>
              </c:strCache>
            </c:strRef>
          </c:tx>
          <c:spPr>
            <a:ln w="31750">
              <a:solidFill>
                <a:srgbClr val="F7587E"/>
              </a:solidFill>
            </a:ln>
          </c:spPr>
          <c:marker>
            <c:symbol val="none"/>
          </c:marker>
          <c:cat>
            <c:numRef>
              <c:f>'Figure 2.7'!$J$23:$P$23</c:f>
              <c:numCache>
                <c:formatCode>General</c:formatCode>
                <c:ptCount val="7"/>
                <c:pt idx="0">
                  <c:v>2019</c:v>
                </c:pt>
                <c:pt idx="1">
                  <c:v>2020</c:v>
                </c:pt>
                <c:pt idx="2">
                  <c:v>2021</c:v>
                </c:pt>
                <c:pt idx="3">
                  <c:v>2022</c:v>
                </c:pt>
                <c:pt idx="4">
                  <c:v>2023</c:v>
                </c:pt>
                <c:pt idx="5">
                  <c:v>2024</c:v>
                </c:pt>
                <c:pt idx="6">
                  <c:v>2025</c:v>
                </c:pt>
              </c:numCache>
            </c:numRef>
          </c:cat>
          <c:val>
            <c:numRef>
              <c:f>('Figure 2.7'!$J$24:$L$24,'Figure 2.7'!$M$3:$P$3)</c:f>
              <c:numCache>
                <c:formatCode>0.0</c:formatCode>
                <c:ptCount val="7"/>
                <c:pt idx="0">
                  <c:v>0.75117682787943207</c:v>
                </c:pt>
                <c:pt idx="1">
                  <c:v>-9.5071901438028767</c:v>
                </c:pt>
                <c:pt idx="2">
                  <c:v>-3.010531086587509</c:v>
                </c:pt>
              </c:numCache>
            </c:numRef>
          </c:val>
          <c:smooth val="0"/>
          <c:extLst>
            <c:ext xmlns:c16="http://schemas.microsoft.com/office/drawing/2014/chart" uri="{C3380CC4-5D6E-409C-BE32-E72D297353CC}">
              <c16:uniqueId val="{00000007-5F89-464C-A77F-12AFC850677C}"/>
            </c:ext>
          </c:extLst>
        </c:ser>
        <c:ser>
          <c:idx val="1"/>
          <c:order val="1"/>
          <c:tx>
            <c:strRef>
              <c:f>'Figure 2.7'!$B$25</c:f>
              <c:strCache>
                <c:ptCount val="1"/>
                <c:pt idx="0">
                  <c:v>Excluding excess corporation tax </c:v>
                </c:pt>
              </c:strCache>
            </c:strRef>
          </c:tx>
          <c:spPr>
            <a:ln w="31750">
              <a:solidFill>
                <a:srgbClr val="48AC98">
                  <a:lumMod val="75000"/>
                </a:srgbClr>
              </a:solidFill>
              <a:prstDash val="solid"/>
            </a:ln>
          </c:spPr>
          <c:marker>
            <c:symbol val="none"/>
          </c:marker>
          <c:cat>
            <c:numRef>
              <c:f>'Figure 2.7'!$J$23:$P$23</c:f>
              <c:numCache>
                <c:formatCode>General</c:formatCode>
                <c:ptCount val="7"/>
                <c:pt idx="0">
                  <c:v>2019</c:v>
                </c:pt>
                <c:pt idx="1">
                  <c:v>2020</c:v>
                </c:pt>
                <c:pt idx="2">
                  <c:v>2021</c:v>
                </c:pt>
                <c:pt idx="3">
                  <c:v>2022</c:v>
                </c:pt>
                <c:pt idx="4">
                  <c:v>2023</c:v>
                </c:pt>
                <c:pt idx="5">
                  <c:v>2024</c:v>
                </c:pt>
                <c:pt idx="6">
                  <c:v>2025</c:v>
                </c:pt>
              </c:numCache>
            </c:numRef>
          </c:cat>
          <c:val>
            <c:numRef>
              <c:f>('Figure 2.7'!$J$25:$L$25,'Figure 2.7'!$M$3:$P$3)</c:f>
              <c:numCache>
                <c:formatCode>0.0</c:formatCode>
                <c:ptCount val="7"/>
                <c:pt idx="0">
                  <c:v>-0.68103672596464437</c:v>
                </c:pt>
                <c:pt idx="1">
                  <c:v>-11.842139254182035</c:v>
                </c:pt>
                <c:pt idx="2">
                  <c:v>-5.1483886967192438</c:v>
                </c:pt>
              </c:numCache>
            </c:numRef>
          </c:val>
          <c:smooth val="0"/>
          <c:extLst>
            <c:ext xmlns:c16="http://schemas.microsoft.com/office/drawing/2014/chart" uri="{C3380CC4-5D6E-409C-BE32-E72D297353CC}">
              <c16:uniqueId val="{00000009-5F89-464C-A77F-12AFC850677C}"/>
            </c:ext>
          </c:extLst>
        </c:ser>
        <c:ser>
          <c:idx val="2"/>
          <c:order val="2"/>
          <c:tx>
            <c:strRef>
              <c:f>'Figure 2.7'!$B$26</c:f>
              <c:strCache>
                <c:ptCount val="1"/>
                <c:pt idx="0">
                  <c:v>Excluding excess corporation tax and one-offs</c:v>
                </c:pt>
              </c:strCache>
            </c:strRef>
          </c:tx>
          <c:spPr>
            <a:ln>
              <a:solidFill>
                <a:srgbClr val="48AC98"/>
              </a:solidFill>
              <a:prstDash val="solid"/>
            </a:ln>
          </c:spPr>
          <c:marker>
            <c:symbol val="none"/>
          </c:marker>
          <c:cat>
            <c:numRef>
              <c:f>'Figure 2.7'!$J$23:$P$23</c:f>
              <c:numCache>
                <c:formatCode>General</c:formatCode>
                <c:ptCount val="7"/>
                <c:pt idx="0">
                  <c:v>2019</c:v>
                </c:pt>
                <c:pt idx="1">
                  <c:v>2020</c:v>
                </c:pt>
                <c:pt idx="2">
                  <c:v>2021</c:v>
                </c:pt>
                <c:pt idx="3">
                  <c:v>2022</c:v>
                </c:pt>
                <c:pt idx="4">
                  <c:v>2023</c:v>
                </c:pt>
                <c:pt idx="5">
                  <c:v>2024</c:v>
                </c:pt>
                <c:pt idx="6">
                  <c:v>2025</c:v>
                </c:pt>
              </c:numCache>
            </c:numRef>
          </c:cat>
          <c:val>
            <c:numRef>
              <c:f>('Figure 2.7'!$J$26:$L$26,'Figure 2.7'!$M$3:$P$3)</c:f>
              <c:numCache>
                <c:formatCode>0.0</c:formatCode>
                <c:ptCount val="7"/>
                <c:pt idx="0">
                  <c:v>-0.68103672596464437</c:v>
                </c:pt>
                <c:pt idx="1">
                  <c:v>-4.2344871011389724</c:v>
                </c:pt>
                <c:pt idx="2">
                  <c:v>0.23484365847297106</c:v>
                </c:pt>
              </c:numCache>
            </c:numRef>
          </c:val>
          <c:smooth val="0"/>
          <c:extLst>
            <c:ext xmlns:c16="http://schemas.microsoft.com/office/drawing/2014/chart" uri="{C3380CC4-5D6E-409C-BE32-E72D297353CC}">
              <c16:uniqueId val="{0000000B-5F89-464C-A77F-12AFC850677C}"/>
            </c:ext>
          </c:extLst>
        </c:ser>
        <c:ser>
          <c:idx val="3"/>
          <c:order val="3"/>
          <c:spPr>
            <a:ln>
              <a:solidFill>
                <a:srgbClr val="F7587E"/>
              </a:solidFill>
              <a:prstDash val="sysDash"/>
            </a:ln>
          </c:spPr>
          <c:marker>
            <c:symbol val="none"/>
          </c:marker>
          <c:val>
            <c:numRef>
              <c:f>('Figure 2.7'!$J$41:$K$41,'Figure 2.7'!$L$24:$P$24)</c:f>
              <c:numCache>
                <c:formatCode>General</c:formatCode>
                <c:ptCount val="7"/>
                <c:pt idx="2" formatCode="0.0">
                  <c:v>-3.010531086587509</c:v>
                </c:pt>
                <c:pt idx="3" formatCode="0.0">
                  <c:v>0.36966544171493454</c:v>
                </c:pt>
                <c:pt idx="4" formatCode="0.0">
                  <c:v>2.245997662333493</c:v>
                </c:pt>
                <c:pt idx="5" formatCode="0.0">
                  <c:v>3.6952277037603598</c:v>
                </c:pt>
                <c:pt idx="6" formatCode="0.0">
                  <c:v>4.4690163041192559</c:v>
                </c:pt>
              </c:numCache>
            </c:numRef>
          </c:val>
          <c:smooth val="0"/>
          <c:extLst>
            <c:ext xmlns:c16="http://schemas.microsoft.com/office/drawing/2014/chart" uri="{C3380CC4-5D6E-409C-BE32-E72D297353CC}">
              <c16:uniqueId val="{0000000D-5F89-464C-A77F-12AFC850677C}"/>
            </c:ext>
          </c:extLst>
        </c:ser>
        <c:ser>
          <c:idx val="4"/>
          <c:order val="4"/>
          <c:spPr>
            <a:ln>
              <a:solidFill>
                <a:srgbClr val="48AC98">
                  <a:lumMod val="75000"/>
                </a:srgbClr>
              </a:solidFill>
              <a:prstDash val="sysDash"/>
            </a:ln>
          </c:spPr>
          <c:marker>
            <c:symbol val="none"/>
          </c:marker>
          <c:val>
            <c:numRef>
              <c:f>('Figure 2.7'!$J$41:$K$41,'Figure 2.7'!$L$25:$P$25)</c:f>
              <c:numCache>
                <c:formatCode>General</c:formatCode>
                <c:ptCount val="7"/>
                <c:pt idx="2" formatCode="0.0">
                  <c:v>-5.1483886967192438</c:v>
                </c:pt>
                <c:pt idx="3" formatCode="0.0">
                  <c:v>-3.0779915276471495</c:v>
                </c:pt>
                <c:pt idx="4" formatCode="0.0">
                  <c:v>-1.3912455155345118</c:v>
                </c:pt>
                <c:pt idx="5" formatCode="0.0">
                  <c:v>0.5885439733686515</c:v>
                </c:pt>
                <c:pt idx="6" formatCode="0.0">
                  <c:v>1.3598508050981697</c:v>
                </c:pt>
              </c:numCache>
            </c:numRef>
          </c:val>
          <c:smooth val="0"/>
          <c:extLst>
            <c:ext xmlns:c16="http://schemas.microsoft.com/office/drawing/2014/chart" uri="{C3380CC4-5D6E-409C-BE32-E72D297353CC}">
              <c16:uniqueId val="{0000000F-5F89-464C-A77F-12AFC850677C}"/>
            </c:ext>
          </c:extLst>
        </c:ser>
        <c:ser>
          <c:idx val="5"/>
          <c:order val="5"/>
          <c:spPr>
            <a:ln>
              <a:solidFill>
                <a:srgbClr val="48AC98"/>
              </a:solidFill>
              <a:prstDash val="sysDash"/>
            </a:ln>
          </c:spPr>
          <c:marker>
            <c:symbol val="none"/>
          </c:marker>
          <c:val>
            <c:numRef>
              <c:f>('Figure 2.7'!$J$41:$K$41,'Figure 2.7'!$L$26:$P$26)</c:f>
              <c:numCache>
                <c:formatCode>General</c:formatCode>
                <c:ptCount val="7"/>
                <c:pt idx="2" formatCode="0.0">
                  <c:v>0.23484365847297106</c:v>
                </c:pt>
                <c:pt idx="3" formatCode="0.0">
                  <c:v>1.8295566317414793</c:v>
                </c:pt>
                <c:pt idx="4" formatCode="0.0">
                  <c:v>0.92022252400060511</c:v>
                </c:pt>
                <c:pt idx="5" formatCode="0.0">
                  <c:v>0.83121049142035941</c:v>
                </c:pt>
                <c:pt idx="6" formatCode="0.0">
                  <c:v>1.4943631230031871</c:v>
                </c:pt>
              </c:numCache>
            </c:numRef>
          </c:val>
          <c:smooth val="0"/>
          <c:extLst>
            <c:ext xmlns:c16="http://schemas.microsoft.com/office/drawing/2014/chart" uri="{C3380CC4-5D6E-409C-BE32-E72D297353CC}">
              <c16:uniqueId val="{00000011-5F89-464C-A77F-12AFC850677C}"/>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legend>
      <c:legendPos val="r"/>
      <c:legendEntry>
        <c:idx val="3"/>
        <c:delete val="1"/>
      </c:legendEntry>
      <c:legendEntry>
        <c:idx val="4"/>
        <c:delete val="1"/>
      </c:legendEntry>
      <c:legendEntry>
        <c:idx val="5"/>
        <c:delete val="1"/>
      </c:legendEntry>
      <c:layout>
        <c:manualLayout>
          <c:xMode val="edge"/>
          <c:yMode val="edge"/>
          <c:x val="0.38472859935577292"/>
          <c:y val="0.52988514414528831"/>
          <c:w val="0.59860483043029877"/>
          <c:h val="0.31735934721869441"/>
        </c:manualLayout>
      </c:layout>
      <c:overlay val="0"/>
    </c:legend>
    <c:plotVisOnly val="1"/>
    <c:dispBlanksAs val="gap"/>
    <c:showDLblsOverMax val="0"/>
  </c:chart>
  <c:spPr>
    <a:ln>
      <a:noFill/>
    </a:ln>
  </c:spPr>
  <c:txPr>
    <a:bodyPr/>
    <a:lstStyle/>
    <a:p>
      <a:pPr>
        <a:defRPr sz="800">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0563184051313"/>
          <c:y val="5.0925925925925923E-2"/>
          <c:w val="0.85841800726675976"/>
          <c:h val="0.74070016461114951"/>
        </c:manualLayout>
      </c:layout>
      <c:lineChart>
        <c:grouping val="standard"/>
        <c:varyColors val="0"/>
        <c:ser>
          <c:idx val="0"/>
          <c:order val="0"/>
          <c:tx>
            <c:strRef>
              <c:f>'Figure 1.2'!$A$25</c:f>
              <c:strCache>
                <c:ptCount val="1"/>
                <c:pt idx="0">
                  <c:v>EUR/GBP</c:v>
                </c:pt>
              </c:strCache>
            </c:strRef>
          </c:tx>
          <c:spPr>
            <a:ln w="19050" cap="rnd">
              <a:solidFill>
                <a:schemeClr val="accent4"/>
              </a:solidFill>
              <a:round/>
            </a:ln>
            <a:effectLst/>
          </c:spPr>
          <c:marker>
            <c:symbol val="none"/>
          </c:marker>
          <c:cat>
            <c:numRef>
              <c:f>'Figure 1.2'!$B$20:$ES$20</c:f>
              <c:numCache>
                <c:formatCode>mmm\-yy</c:formatCode>
                <c:ptCount val="148"/>
                <c:pt idx="0">
                  <c:v>42248</c:v>
                </c:pt>
                <c:pt idx="1">
                  <c:v>42278</c:v>
                </c:pt>
                <c:pt idx="2">
                  <c:v>42309</c:v>
                </c:pt>
                <c:pt idx="3">
                  <c:v>42339</c:v>
                </c:pt>
                <c:pt idx="4">
                  <c:v>42370</c:v>
                </c:pt>
                <c:pt idx="5">
                  <c:v>42401</c:v>
                </c:pt>
                <c:pt idx="6">
                  <c:v>42430</c:v>
                </c:pt>
                <c:pt idx="7">
                  <c:v>42461</c:v>
                </c:pt>
                <c:pt idx="8">
                  <c:v>42491</c:v>
                </c:pt>
                <c:pt idx="9">
                  <c:v>42522</c:v>
                </c:pt>
                <c:pt idx="10">
                  <c:v>42552</c:v>
                </c:pt>
                <c:pt idx="11">
                  <c:v>42583</c:v>
                </c:pt>
                <c:pt idx="12">
                  <c:v>42614</c:v>
                </c:pt>
                <c:pt idx="13">
                  <c:v>42644</c:v>
                </c:pt>
                <c:pt idx="14">
                  <c:v>42675</c:v>
                </c:pt>
                <c:pt idx="15">
                  <c:v>42705</c:v>
                </c:pt>
                <c:pt idx="16">
                  <c:v>42736</c:v>
                </c:pt>
                <c:pt idx="17">
                  <c:v>42767</c:v>
                </c:pt>
                <c:pt idx="18">
                  <c:v>42795</c:v>
                </c:pt>
                <c:pt idx="19">
                  <c:v>42826</c:v>
                </c:pt>
                <c:pt idx="20">
                  <c:v>42856</c:v>
                </c:pt>
                <c:pt idx="21">
                  <c:v>42887</c:v>
                </c:pt>
                <c:pt idx="22">
                  <c:v>42917</c:v>
                </c:pt>
                <c:pt idx="23">
                  <c:v>42948</c:v>
                </c:pt>
                <c:pt idx="24">
                  <c:v>42979</c:v>
                </c:pt>
                <c:pt idx="25">
                  <c:v>43009</c:v>
                </c:pt>
                <c:pt idx="26">
                  <c:v>43040</c:v>
                </c:pt>
                <c:pt idx="27">
                  <c:v>43070</c:v>
                </c:pt>
                <c:pt idx="28">
                  <c:v>43101</c:v>
                </c:pt>
                <c:pt idx="29">
                  <c:v>43132</c:v>
                </c:pt>
                <c:pt idx="30">
                  <c:v>43160</c:v>
                </c:pt>
                <c:pt idx="31">
                  <c:v>43191</c:v>
                </c:pt>
                <c:pt idx="32">
                  <c:v>43221</c:v>
                </c:pt>
                <c:pt idx="33">
                  <c:v>43252</c:v>
                </c:pt>
                <c:pt idx="34">
                  <c:v>43282</c:v>
                </c:pt>
                <c:pt idx="35">
                  <c:v>43313</c:v>
                </c:pt>
                <c:pt idx="36">
                  <c:v>43344</c:v>
                </c:pt>
                <c:pt idx="37">
                  <c:v>43374</c:v>
                </c:pt>
                <c:pt idx="38">
                  <c:v>43405</c:v>
                </c:pt>
                <c:pt idx="39">
                  <c:v>43435</c:v>
                </c:pt>
                <c:pt idx="40">
                  <c:v>43466</c:v>
                </c:pt>
                <c:pt idx="41">
                  <c:v>43497</c:v>
                </c:pt>
                <c:pt idx="42">
                  <c:v>43525</c:v>
                </c:pt>
                <c:pt idx="43">
                  <c:v>43556</c:v>
                </c:pt>
                <c:pt idx="44">
                  <c:v>43586</c:v>
                </c:pt>
                <c:pt idx="45">
                  <c:v>43617</c:v>
                </c:pt>
                <c:pt idx="46">
                  <c:v>43647</c:v>
                </c:pt>
                <c:pt idx="47">
                  <c:v>43678</c:v>
                </c:pt>
                <c:pt idx="48">
                  <c:v>43709</c:v>
                </c:pt>
                <c:pt idx="49">
                  <c:v>43739</c:v>
                </c:pt>
                <c:pt idx="50">
                  <c:v>43770</c:v>
                </c:pt>
                <c:pt idx="51">
                  <c:v>43800</c:v>
                </c:pt>
                <c:pt idx="52">
                  <c:v>43831</c:v>
                </c:pt>
                <c:pt idx="53">
                  <c:v>43862</c:v>
                </c:pt>
                <c:pt idx="54">
                  <c:v>43891</c:v>
                </c:pt>
                <c:pt idx="55">
                  <c:v>43922</c:v>
                </c:pt>
                <c:pt idx="56">
                  <c:v>43952</c:v>
                </c:pt>
                <c:pt idx="57">
                  <c:v>43983</c:v>
                </c:pt>
                <c:pt idx="58">
                  <c:v>44013</c:v>
                </c:pt>
                <c:pt idx="59">
                  <c:v>44044</c:v>
                </c:pt>
                <c:pt idx="60">
                  <c:v>44075</c:v>
                </c:pt>
                <c:pt idx="61">
                  <c:v>44105</c:v>
                </c:pt>
                <c:pt idx="62">
                  <c:v>44136</c:v>
                </c:pt>
                <c:pt idx="63">
                  <c:v>44166</c:v>
                </c:pt>
                <c:pt idx="64">
                  <c:v>44197</c:v>
                </c:pt>
                <c:pt idx="65">
                  <c:v>44228</c:v>
                </c:pt>
                <c:pt idx="66">
                  <c:v>44256</c:v>
                </c:pt>
                <c:pt idx="67">
                  <c:v>44287</c:v>
                </c:pt>
                <c:pt idx="68">
                  <c:v>44317</c:v>
                </c:pt>
                <c:pt idx="69">
                  <c:v>44348</c:v>
                </c:pt>
                <c:pt idx="70">
                  <c:v>44378</c:v>
                </c:pt>
                <c:pt idx="71">
                  <c:v>44409</c:v>
                </c:pt>
                <c:pt idx="72">
                  <c:v>44440</c:v>
                </c:pt>
                <c:pt idx="73">
                  <c:v>44470</c:v>
                </c:pt>
                <c:pt idx="74">
                  <c:v>44501</c:v>
                </c:pt>
                <c:pt idx="75">
                  <c:v>44531</c:v>
                </c:pt>
                <c:pt idx="76">
                  <c:v>44562</c:v>
                </c:pt>
                <c:pt idx="77">
                  <c:v>44593</c:v>
                </c:pt>
                <c:pt idx="78">
                  <c:v>44621</c:v>
                </c:pt>
                <c:pt idx="79">
                  <c:v>44652</c:v>
                </c:pt>
                <c:pt idx="80">
                  <c:v>44682</c:v>
                </c:pt>
                <c:pt idx="81">
                  <c:v>44713</c:v>
                </c:pt>
                <c:pt idx="82">
                  <c:v>44743</c:v>
                </c:pt>
                <c:pt idx="83">
                  <c:v>44774</c:v>
                </c:pt>
                <c:pt idx="84">
                  <c:v>44805</c:v>
                </c:pt>
                <c:pt idx="85">
                  <c:v>44835</c:v>
                </c:pt>
                <c:pt idx="86">
                  <c:v>44866</c:v>
                </c:pt>
                <c:pt idx="87">
                  <c:v>44896</c:v>
                </c:pt>
                <c:pt idx="88">
                  <c:v>44927</c:v>
                </c:pt>
                <c:pt idx="89">
                  <c:v>44958</c:v>
                </c:pt>
                <c:pt idx="90">
                  <c:v>44986</c:v>
                </c:pt>
                <c:pt idx="91">
                  <c:v>45017</c:v>
                </c:pt>
                <c:pt idx="92">
                  <c:v>45047</c:v>
                </c:pt>
                <c:pt idx="93">
                  <c:v>45078</c:v>
                </c:pt>
                <c:pt idx="94">
                  <c:v>45108</c:v>
                </c:pt>
                <c:pt idx="95">
                  <c:v>45139</c:v>
                </c:pt>
                <c:pt idx="96">
                  <c:v>45170</c:v>
                </c:pt>
                <c:pt idx="97">
                  <c:v>45200</c:v>
                </c:pt>
                <c:pt idx="98">
                  <c:v>45231</c:v>
                </c:pt>
                <c:pt idx="99">
                  <c:v>45261</c:v>
                </c:pt>
                <c:pt idx="100">
                  <c:v>45292</c:v>
                </c:pt>
                <c:pt idx="101">
                  <c:v>45323</c:v>
                </c:pt>
                <c:pt idx="102">
                  <c:v>45352</c:v>
                </c:pt>
                <c:pt idx="103">
                  <c:v>45383</c:v>
                </c:pt>
                <c:pt idx="104">
                  <c:v>45413</c:v>
                </c:pt>
                <c:pt idx="105">
                  <c:v>45444</c:v>
                </c:pt>
                <c:pt idx="106">
                  <c:v>45474</c:v>
                </c:pt>
                <c:pt idx="107">
                  <c:v>45505</c:v>
                </c:pt>
                <c:pt idx="108">
                  <c:v>45536</c:v>
                </c:pt>
                <c:pt idx="109">
                  <c:v>45566</c:v>
                </c:pt>
                <c:pt idx="110">
                  <c:v>45597</c:v>
                </c:pt>
                <c:pt idx="111">
                  <c:v>45627</c:v>
                </c:pt>
                <c:pt idx="112">
                  <c:v>45658</c:v>
                </c:pt>
                <c:pt idx="113">
                  <c:v>45689</c:v>
                </c:pt>
                <c:pt idx="114">
                  <c:v>45717</c:v>
                </c:pt>
                <c:pt idx="115">
                  <c:v>45748</c:v>
                </c:pt>
                <c:pt idx="116">
                  <c:v>45778</c:v>
                </c:pt>
                <c:pt idx="117">
                  <c:v>45809</c:v>
                </c:pt>
                <c:pt idx="118">
                  <c:v>45839</c:v>
                </c:pt>
                <c:pt idx="119">
                  <c:v>45870</c:v>
                </c:pt>
                <c:pt idx="120">
                  <c:v>45901</c:v>
                </c:pt>
                <c:pt idx="121">
                  <c:v>45931</c:v>
                </c:pt>
                <c:pt idx="122">
                  <c:v>45962</c:v>
                </c:pt>
                <c:pt idx="123">
                  <c:v>45992</c:v>
                </c:pt>
                <c:pt idx="124">
                  <c:v>46023</c:v>
                </c:pt>
                <c:pt idx="125">
                  <c:v>46054</c:v>
                </c:pt>
                <c:pt idx="126">
                  <c:v>46082</c:v>
                </c:pt>
                <c:pt idx="127">
                  <c:v>46113</c:v>
                </c:pt>
                <c:pt idx="128">
                  <c:v>46143</c:v>
                </c:pt>
                <c:pt idx="129">
                  <c:v>46174</c:v>
                </c:pt>
                <c:pt idx="130">
                  <c:v>46204</c:v>
                </c:pt>
                <c:pt idx="131">
                  <c:v>46235</c:v>
                </c:pt>
                <c:pt idx="132">
                  <c:v>46266</c:v>
                </c:pt>
                <c:pt idx="133">
                  <c:v>46296</c:v>
                </c:pt>
                <c:pt idx="134">
                  <c:v>46327</c:v>
                </c:pt>
                <c:pt idx="135">
                  <c:v>46357</c:v>
                </c:pt>
                <c:pt idx="136">
                  <c:v>46388</c:v>
                </c:pt>
                <c:pt idx="137">
                  <c:v>46419</c:v>
                </c:pt>
                <c:pt idx="138">
                  <c:v>46447</c:v>
                </c:pt>
                <c:pt idx="139">
                  <c:v>46478</c:v>
                </c:pt>
                <c:pt idx="140">
                  <c:v>46508</c:v>
                </c:pt>
                <c:pt idx="141">
                  <c:v>46539</c:v>
                </c:pt>
                <c:pt idx="142">
                  <c:v>46569</c:v>
                </c:pt>
                <c:pt idx="143">
                  <c:v>46600</c:v>
                </c:pt>
                <c:pt idx="144">
                  <c:v>46631</c:v>
                </c:pt>
                <c:pt idx="145">
                  <c:v>46661</c:v>
                </c:pt>
                <c:pt idx="146">
                  <c:v>46692</c:v>
                </c:pt>
                <c:pt idx="147">
                  <c:v>46722</c:v>
                </c:pt>
              </c:numCache>
            </c:numRef>
          </c:cat>
          <c:val>
            <c:numRef>
              <c:f>'Figure 1.2'!$B$25:$ES$25</c:f>
              <c:numCache>
                <c:formatCode>General</c:formatCode>
                <c:ptCount val="148"/>
                <c:pt idx="40">
                  <c:v>0.87926265088696209</c:v>
                </c:pt>
                <c:pt idx="41">
                  <c:v>0.86472649527371326</c:v>
                </c:pt>
                <c:pt idx="42">
                  <c:v>0.86018925819317216</c:v>
                </c:pt>
                <c:pt idx="43">
                  <c:v>0.86672104217705082</c:v>
                </c:pt>
                <c:pt idx="44">
                  <c:v>0.88026091707030496</c:v>
                </c:pt>
                <c:pt idx="45">
                  <c:v>0.89551554544028311</c:v>
                </c:pt>
                <c:pt idx="46">
                  <c:v>0.90719775039852968</c:v>
                </c:pt>
                <c:pt idx="47">
                  <c:v>0.90340851353521512</c:v>
                </c:pt>
                <c:pt idx="48">
                  <c:v>0.88235715396944814</c:v>
                </c:pt>
                <c:pt idx="49">
                  <c:v>0.86639833620814233</c:v>
                </c:pt>
                <c:pt idx="50">
                  <c:v>0.85289422275109261</c:v>
                </c:pt>
                <c:pt idx="51">
                  <c:v>0.84864044479207956</c:v>
                </c:pt>
                <c:pt idx="52">
                  <c:v>0.84558122545183201</c:v>
                </c:pt>
                <c:pt idx="53">
                  <c:v>0.86913791630081305</c:v>
                </c:pt>
                <c:pt idx="54">
                  <c:v>0.88481115129173338</c:v>
                </c:pt>
                <c:pt idx="55">
                  <c:v>0.881019231623692</c:v>
                </c:pt>
                <c:pt idx="56">
                  <c:v>0.89303151726241148</c:v>
                </c:pt>
                <c:pt idx="57">
                  <c:v>0.90174463681075934</c:v>
                </c:pt>
                <c:pt idx="58">
                  <c:v>0.9025350990118034</c:v>
                </c:pt>
                <c:pt idx="59">
                  <c:v>0.90528084813957033</c:v>
                </c:pt>
                <c:pt idx="60">
                  <c:v>0.90811266695066917</c:v>
                </c:pt>
                <c:pt idx="61">
                  <c:v>0.90125585163314725</c:v>
                </c:pt>
                <c:pt idx="62">
                  <c:v>0.90103831081441466</c:v>
                </c:pt>
                <c:pt idx="63">
                  <c:v>0.89951795013440428</c:v>
                </c:pt>
                <c:pt idx="64">
                  <c:v>0.88264036117083799</c:v>
                </c:pt>
                <c:pt idx="65">
                  <c:v>0.86490230900183096</c:v>
                </c:pt>
                <c:pt idx="66">
                  <c:v>0.8612608009702295</c:v>
                </c:pt>
                <c:pt idx="67">
                  <c:v>0.86327582361357347</c:v>
                </c:pt>
                <c:pt idx="68">
                  <c:v>0.86076981216891923</c:v>
                </c:pt>
                <c:pt idx="69">
                  <c:v>0.85780218126070518</c:v>
                </c:pt>
                <c:pt idx="70">
                  <c:v>0.85466082793342757</c:v>
                </c:pt>
                <c:pt idx="71">
                  <c:v>0.85501713018356296</c:v>
                </c:pt>
                <c:pt idx="72">
                  <c:v>0.85221676448829364</c:v>
                </c:pt>
                <c:pt idx="73">
                  <c:v>0.84769786126082569</c:v>
                </c:pt>
                <c:pt idx="74">
                  <c:v>0.84858620625242231</c:v>
                </c:pt>
                <c:pt idx="75">
                  <c:v>0.84226737605628765</c:v>
                </c:pt>
                <c:pt idx="76">
                  <c:v>0.83649630586693779</c:v>
                </c:pt>
                <c:pt idx="77">
                  <c:v>0.83730573356969507</c:v>
                </c:pt>
                <c:pt idx="78">
                  <c:v>0.83619511615335584</c:v>
                </c:pt>
                <c:pt idx="79">
                  <c:v>0.84296091172445864</c:v>
                </c:pt>
                <c:pt idx="80">
                  <c:v>0.85392301611861787</c:v>
                </c:pt>
                <c:pt idx="81">
                  <c:v>0.85364569759330911</c:v>
                </c:pt>
                <c:pt idx="82">
                  <c:v>0.8472475628494428</c:v>
                </c:pt>
                <c:pt idx="83">
                  <c:v>0.85939359803793813</c:v>
                </c:pt>
                <c:pt idx="84">
                  <c:v>0.87329027149971505</c:v>
                </c:pt>
                <c:pt idx="85">
                  <c:v>0.87234035772286189</c:v>
                </c:pt>
              </c:numCache>
            </c:numRef>
          </c:val>
          <c:smooth val="0"/>
          <c:extLst>
            <c:ext xmlns:c16="http://schemas.microsoft.com/office/drawing/2014/chart" uri="{C3380CC4-5D6E-409C-BE32-E72D297353CC}">
              <c16:uniqueId val="{00000000-8FA8-45C9-BB03-F764D4198518}"/>
            </c:ext>
          </c:extLst>
        </c:ser>
        <c:ser>
          <c:idx val="1"/>
          <c:order val="1"/>
          <c:tx>
            <c:strRef>
              <c:f>'Figure 1.2'!$A$26</c:f>
              <c:strCache>
                <c:ptCount val="1"/>
                <c:pt idx="0">
                  <c:v>EUR/USD</c:v>
                </c:pt>
              </c:strCache>
            </c:strRef>
          </c:tx>
          <c:spPr>
            <a:ln w="19050" cap="rnd">
              <a:solidFill>
                <a:schemeClr val="accent5"/>
              </a:solidFill>
              <a:round/>
            </a:ln>
            <a:effectLst/>
          </c:spPr>
          <c:marker>
            <c:symbol val="none"/>
          </c:marker>
          <c:cat>
            <c:numRef>
              <c:f>'Figure 1.2'!$B$20:$ES$20</c:f>
              <c:numCache>
                <c:formatCode>mmm\-yy</c:formatCode>
                <c:ptCount val="148"/>
                <c:pt idx="0">
                  <c:v>42248</c:v>
                </c:pt>
                <c:pt idx="1">
                  <c:v>42278</c:v>
                </c:pt>
                <c:pt idx="2">
                  <c:v>42309</c:v>
                </c:pt>
                <c:pt idx="3">
                  <c:v>42339</c:v>
                </c:pt>
                <c:pt idx="4">
                  <c:v>42370</c:v>
                </c:pt>
                <c:pt idx="5">
                  <c:v>42401</c:v>
                </c:pt>
                <c:pt idx="6">
                  <c:v>42430</c:v>
                </c:pt>
                <c:pt idx="7">
                  <c:v>42461</c:v>
                </c:pt>
                <c:pt idx="8">
                  <c:v>42491</c:v>
                </c:pt>
                <c:pt idx="9">
                  <c:v>42522</c:v>
                </c:pt>
                <c:pt idx="10">
                  <c:v>42552</c:v>
                </c:pt>
                <c:pt idx="11">
                  <c:v>42583</c:v>
                </c:pt>
                <c:pt idx="12">
                  <c:v>42614</c:v>
                </c:pt>
                <c:pt idx="13">
                  <c:v>42644</c:v>
                </c:pt>
                <c:pt idx="14">
                  <c:v>42675</c:v>
                </c:pt>
                <c:pt idx="15">
                  <c:v>42705</c:v>
                </c:pt>
                <c:pt idx="16">
                  <c:v>42736</c:v>
                </c:pt>
                <c:pt idx="17">
                  <c:v>42767</c:v>
                </c:pt>
                <c:pt idx="18">
                  <c:v>42795</c:v>
                </c:pt>
                <c:pt idx="19">
                  <c:v>42826</c:v>
                </c:pt>
                <c:pt idx="20">
                  <c:v>42856</c:v>
                </c:pt>
                <c:pt idx="21">
                  <c:v>42887</c:v>
                </c:pt>
                <c:pt idx="22">
                  <c:v>42917</c:v>
                </c:pt>
                <c:pt idx="23">
                  <c:v>42948</c:v>
                </c:pt>
                <c:pt idx="24">
                  <c:v>42979</c:v>
                </c:pt>
                <c:pt idx="25">
                  <c:v>43009</c:v>
                </c:pt>
                <c:pt idx="26">
                  <c:v>43040</c:v>
                </c:pt>
                <c:pt idx="27">
                  <c:v>43070</c:v>
                </c:pt>
                <c:pt idx="28">
                  <c:v>43101</c:v>
                </c:pt>
                <c:pt idx="29">
                  <c:v>43132</c:v>
                </c:pt>
                <c:pt idx="30">
                  <c:v>43160</c:v>
                </c:pt>
                <c:pt idx="31">
                  <c:v>43191</c:v>
                </c:pt>
                <c:pt idx="32">
                  <c:v>43221</c:v>
                </c:pt>
                <c:pt idx="33">
                  <c:v>43252</c:v>
                </c:pt>
                <c:pt idx="34">
                  <c:v>43282</c:v>
                </c:pt>
                <c:pt idx="35">
                  <c:v>43313</c:v>
                </c:pt>
                <c:pt idx="36">
                  <c:v>43344</c:v>
                </c:pt>
                <c:pt idx="37">
                  <c:v>43374</c:v>
                </c:pt>
                <c:pt idx="38">
                  <c:v>43405</c:v>
                </c:pt>
                <c:pt idx="39">
                  <c:v>43435</c:v>
                </c:pt>
                <c:pt idx="40">
                  <c:v>43466</c:v>
                </c:pt>
                <c:pt idx="41">
                  <c:v>43497</c:v>
                </c:pt>
                <c:pt idx="42">
                  <c:v>43525</c:v>
                </c:pt>
                <c:pt idx="43">
                  <c:v>43556</c:v>
                </c:pt>
                <c:pt idx="44">
                  <c:v>43586</c:v>
                </c:pt>
                <c:pt idx="45">
                  <c:v>43617</c:v>
                </c:pt>
                <c:pt idx="46">
                  <c:v>43647</c:v>
                </c:pt>
                <c:pt idx="47">
                  <c:v>43678</c:v>
                </c:pt>
                <c:pt idx="48">
                  <c:v>43709</c:v>
                </c:pt>
                <c:pt idx="49">
                  <c:v>43739</c:v>
                </c:pt>
                <c:pt idx="50">
                  <c:v>43770</c:v>
                </c:pt>
                <c:pt idx="51">
                  <c:v>43800</c:v>
                </c:pt>
                <c:pt idx="52">
                  <c:v>43831</c:v>
                </c:pt>
                <c:pt idx="53">
                  <c:v>43862</c:v>
                </c:pt>
                <c:pt idx="54">
                  <c:v>43891</c:v>
                </c:pt>
                <c:pt idx="55">
                  <c:v>43922</c:v>
                </c:pt>
                <c:pt idx="56">
                  <c:v>43952</c:v>
                </c:pt>
                <c:pt idx="57">
                  <c:v>43983</c:v>
                </c:pt>
                <c:pt idx="58">
                  <c:v>44013</c:v>
                </c:pt>
                <c:pt idx="59">
                  <c:v>44044</c:v>
                </c:pt>
                <c:pt idx="60">
                  <c:v>44075</c:v>
                </c:pt>
                <c:pt idx="61">
                  <c:v>44105</c:v>
                </c:pt>
                <c:pt idx="62">
                  <c:v>44136</c:v>
                </c:pt>
                <c:pt idx="63">
                  <c:v>44166</c:v>
                </c:pt>
                <c:pt idx="64">
                  <c:v>44197</c:v>
                </c:pt>
                <c:pt idx="65">
                  <c:v>44228</c:v>
                </c:pt>
                <c:pt idx="66">
                  <c:v>44256</c:v>
                </c:pt>
                <c:pt idx="67">
                  <c:v>44287</c:v>
                </c:pt>
                <c:pt idx="68">
                  <c:v>44317</c:v>
                </c:pt>
                <c:pt idx="69">
                  <c:v>44348</c:v>
                </c:pt>
                <c:pt idx="70">
                  <c:v>44378</c:v>
                </c:pt>
                <c:pt idx="71">
                  <c:v>44409</c:v>
                </c:pt>
                <c:pt idx="72">
                  <c:v>44440</c:v>
                </c:pt>
                <c:pt idx="73">
                  <c:v>44470</c:v>
                </c:pt>
                <c:pt idx="74">
                  <c:v>44501</c:v>
                </c:pt>
                <c:pt idx="75">
                  <c:v>44531</c:v>
                </c:pt>
                <c:pt idx="76">
                  <c:v>44562</c:v>
                </c:pt>
                <c:pt idx="77">
                  <c:v>44593</c:v>
                </c:pt>
                <c:pt idx="78">
                  <c:v>44621</c:v>
                </c:pt>
                <c:pt idx="79">
                  <c:v>44652</c:v>
                </c:pt>
                <c:pt idx="80">
                  <c:v>44682</c:v>
                </c:pt>
                <c:pt idx="81">
                  <c:v>44713</c:v>
                </c:pt>
                <c:pt idx="82">
                  <c:v>44743</c:v>
                </c:pt>
                <c:pt idx="83">
                  <c:v>44774</c:v>
                </c:pt>
                <c:pt idx="84">
                  <c:v>44805</c:v>
                </c:pt>
                <c:pt idx="85">
                  <c:v>44835</c:v>
                </c:pt>
                <c:pt idx="86">
                  <c:v>44866</c:v>
                </c:pt>
                <c:pt idx="87">
                  <c:v>44896</c:v>
                </c:pt>
                <c:pt idx="88">
                  <c:v>44927</c:v>
                </c:pt>
                <c:pt idx="89">
                  <c:v>44958</c:v>
                </c:pt>
                <c:pt idx="90">
                  <c:v>44986</c:v>
                </c:pt>
                <c:pt idx="91">
                  <c:v>45017</c:v>
                </c:pt>
                <c:pt idx="92">
                  <c:v>45047</c:v>
                </c:pt>
                <c:pt idx="93">
                  <c:v>45078</c:v>
                </c:pt>
                <c:pt idx="94">
                  <c:v>45108</c:v>
                </c:pt>
                <c:pt idx="95">
                  <c:v>45139</c:v>
                </c:pt>
                <c:pt idx="96">
                  <c:v>45170</c:v>
                </c:pt>
                <c:pt idx="97">
                  <c:v>45200</c:v>
                </c:pt>
                <c:pt idx="98">
                  <c:v>45231</c:v>
                </c:pt>
                <c:pt idx="99">
                  <c:v>45261</c:v>
                </c:pt>
                <c:pt idx="100">
                  <c:v>45292</c:v>
                </c:pt>
                <c:pt idx="101">
                  <c:v>45323</c:v>
                </c:pt>
                <c:pt idx="102">
                  <c:v>45352</c:v>
                </c:pt>
                <c:pt idx="103">
                  <c:v>45383</c:v>
                </c:pt>
                <c:pt idx="104">
                  <c:v>45413</c:v>
                </c:pt>
                <c:pt idx="105">
                  <c:v>45444</c:v>
                </c:pt>
                <c:pt idx="106">
                  <c:v>45474</c:v>
                </c:pt>
                <c:pt idx="107">
                  <c:v>45505</c:v>
                </c:pt>
                <c:pt idx="108">
                  <c:v>45536</c:v>
                </c:pt>
                <c:pt idx="109">
                  <c:v>45566</c:v>
                </c:pt>
                <c:pt idx="110">
                  <c:v>45597</c:v>
                </c:pt>
                <c:pt idx="111">
                  <c:v>45627</c:v>
                </c:pt>
                <c:pt idx="112">
                  <c:v>45658</c:v>
                </c:pt>
                <c:pt idx="113">
                  <c:v>45689</c:v>
                </c:pt>
                <c:pt idx="114">
                  <c:v>45717</c:v>
                </c:pt>
                <c:pt idx="115">
                  <c:v>45748</c:v>
                </c:pt>
                <c:pt idx="116">
                  <c:v>45778</c:v>
                </c:pt>
                <c:pt idx="117">
                  <c:v>45809</c:v>
                </c:pt>
                <c:pt idx="118">
                  <c:v>45839</c:v>
                </c:pt>
                <c:pt idx="119">
                  <c:v>45870</c:v>
                </c:pt>
                <c:pt idx="120">
                  <c:v>45901</c:v>
                </c:pt>
                <c:pt idx="121">
                  <c:v>45931</c:v>
                </c:pt>
                <c:pt idx="122">
                  <c:v>45962</c:v>
                </c:pt>
                <c:pt idx="123">
                  <c:v>45992</c:v>
                </c:pt>
                <c:pt idx="124">
                  <c:v>46023</c:v>
                </c:pt>
                <c:pt idx="125">
                  <c:v>46054</c:v>
                </c:pt>
                <c:pt idx="126">
                  <c:v>46082</c:v>
                </c:pt>
                <c:pt idx="127">
                  <c:v>46113</c:v>
                </c:pt>
                <c:pt idx="128">
                  <c:v>46143</c:v>
                </c:pt>
                <c:pt idx="129">
                  <c:v>46174</c:v>
                </c:pt>
                <c:pt idx="130">
                  <c:v>46204</c:v>
                </c:pt>
                <c:pt idx="131">
                  <c:v>46235</c:v>
                </c:pt>
                <c:pt idx="132">
                  <c:v>46266</c:v>
                </c:pt>
                <c:pt idx="133">
                  <c:v>46296</c:v>
                </c:pt>
                <c:pt idx="134">
                  <c:v>46327</c:v>
                </c:pt>
                <c:pt idx="135">
                  <c:v>46357</c:v>
                </c:pt>
                <c:pt idx="136">
                  <c:v>46388</c:v>
                </c:pt>
                <c:pt idx="137">
                  <c:v>46419</c:v>
                </c:pt>
                <c:pt idx="138">
                  <c:v>46447</c:v>
                </c:pt>
                <c:pt idx="139">
                  <c:v>46478</c:v>
                </c:pt>
                <c:pt idx="140">
                  <c:v>46508</c:v>
                </c:pt>
                <c:pt idx="141">
                  <c:v>46539</c:v>
                </c:pt>
                <c:pt idx="142">
                  <c:v>46569</c:v>
                </c:pt>
                <c:pt idx="143">
                  <c:v>46600</c:v>
                </c:pt>
                <c:pt idx="144">
                  <c:v>46631</c:v>
                </c:pt>
                <c:pt idx="145">
                  <c:v>46661</c:v>
                </c:pt>
                <c:pt idx="146">
                  <c:v>46692</c:v>
                </c:pt>
                <c:pt idx="147">
                  <c:v>46722</c:v>
                </c:pt>
              </c:numCache>
            </c:numRef>
          </c:cat>
          <c:val>
            <c:numRef>
              <c:f>'Figure 1.2'!$B$26:$ES$26</c:f>
              <c:numCache>
                <c:formatCode>General</c:formatCode>
                <c:ptCount val="148"/>
                <c:pt idx="40">
                  <c:v>1.1385290911327199</c:v>
                </c:pt>
                <c:pt idx="41">
                  <c:v>1.1320927570561266</c:v>
                </c:pt>
                <c:pt idx="42">
                  <c:v>1.1265826025044707</c:v>
                </c:pt>
                <c:pt idx="43">
                  <c:v>1.1211089457928822</c:v>
                </c:pt>
                <c:pt idx="44">
                  <c:v>1.1237453331856508</c:v>
                </c:pt>
                <c:pt idx="45">
                  <c:v>1.1252290016137403</c:v>
                </c:pt>
                <c:pt idx="46">
                  <c:v>1.1171032379829853</c:v>
                </c:pt>
                <c:pt idx="47">
                  <c:v>1.106817396481161</c:v>
                </c:pt>
                <c:pt idx="48">
                  <c:v>1.1032489613290337</c:v>
                </c:pt>
                <c:pt idx="49">
                  <c:v>1.105220489889807</c:v>
                </c:pt>
                <c:pt idx="50">
                  <c:v>1.1081452792781723</c:v>
                </c:pt>
                <c:pt idx="51">
                  <c:v>1.1106999616582429</c:v>
                </c:pt>
                <c:pt idx="52">
                  <c:v>1.1011233306340424</c:v>
                </c:pt>
                <c:pt idx="53">
                  <c:v>1.0977977204759024</c:v>
                </c:pt>
                <c:pt idx="54">
                  <c:v>1.0957795259161001</c:v>
                </c:pt>
                <c:pt idx="55">
                  <c:v>1.0889254586037385</c:v>
                </c:pt>
                <c:pt idx="56">
                  <c:v>1.10875231760308</c:v>
                </c:pt>
                <c:pt idx="57">
                  <c:v>1.1370522404338992</c:v>
                </c:pt>
                <c:pt idx="58">
                  <c:v>1.1644886207752749</c:v>
                </c:pt>
                <c:pt idx="59">
                  <c:v>1.1806814399016983</c:v>
                </c:pt>
                <c:pt idx="60">
                  <c:v>1.1777818146166106</c:v>
                </c:pt>
                <c:pt idx="61">
                  <c:v>1.1801127144056107</c:v>
                </c:pt>
                <c:pt idx="62">
                  <c:v>1.2007795815511848</c:v>
                </c:pt>
                <c:pt idx="63">
                  <c:v>1.2168512692393352</c:v>
                </c:pt>
                <c:pt idx="64">
                  <c:v>1.2133793753612514</c:v>
                </c:pt>
                <c:pt idx="65">
                  <c:v>1.1990570063015149</c:v>
                </c:pt>
                <c:pt idx="66">
                  <c:v>1.1929866838233345</c:v>
                </c:pt>
                <c:pt idx="67">
                  <c:v>1.2054860388629773</c:v>
                </c:pt>
                <c:pt idx="68">
                  <c:v>1.209949952712561</c:v>
                </c:pt>
                <c:pt idx="69">
                  <c:v>1.1937123955226654</c:v>
                </c:pt>
                <c:pt idx="70">
                  <c:v>1.1796169435517578</c:v>
                </c:pt>
                <c:pt idx="71">
                  <c:v>1.1768977630830901</c:v>
                </c:pt>
                <c:pt idx="72">
                  <c:v>1.1687651675695161</c:v>
                </c:pt>
                <c:pt idx="73">
                  <c:v>1.1501941539232117</c:v>
                </c:pt>
                <c:pt idx="74">
                  <c:v>1.1353322084543991</c:v>
                </c:pt>
                <c:pt idx="75">
                  <c:v>1.1310637058229727</c:v>
                </c:pt>
                <c:pt idx="76">
                  <c:v>1.1332426946084651</c:v>
                </c:pt>
                <c:pt idx="77">
                  <c:v>1.117219761506963</c:v>
                </c:pt>
                <c:pt idx="78">
                  <c:v>1.0917307476474343</c:v>
                </c:pt>
                <c:pt idx="79">
                  <c:v>1.0688325307850191</c:v>
                </c:pt>
                <c:pt idx="80">
                  <c:v>1.0572749000239539</c:v>
                </c:pt>
                <c:pt idx="81">
                  <c:v>1.0378429776462639</c:v>
                </c:pt>
                <c:pt idx="82">
                  <c:v>1.0155897659399313</c:v>
                </c:pt>
                <c:pt idx="83">
                  <c:v>1.0018211071677157</c:v>
                </c:pt>
                <c:pt idx="84">
                  <c:v>0.98570675891133885</c:v>
                </c:pt>
                <c:pt idx="85">
                  <c:v>0.97957336924819116</c:v>
                </c:pt>
              </c:numCache>
            </c:numRef>
          </c:val>
          <c:smooth val="0"/>
          <c:extLst>
            <c:ext xmlns:c16="http://schemas.microsoft.com/office/drawing/2014/chart" uri="{C3380CC4-5D6E-409C-BE32-E72D297353CC}">
              <c16:uniqueId val="{00000001-8FA8-45C9-BB03-F764D4198518}"/>
            </c:ext>
          </c:extLst>
        </c:ser>
        <c:ser>
          <c:idx val="2"/>
          <c:order val="2"/>
          <c:tx>
            <c:strRef>
              <c:f>'Figure 1.2'!$A$27</c:f>
              <c:strCache>
                <c:ptCount val="1"/>
                <c:pt idx="0">
                  <c:v>Parity</c:v>
                </c:pt>
              </c:strCache>
            </c:strRef>
          </c:tx>
          <c:spPr>
            <a:ln w="12700" cap="rnd">
              <a:solidFill>
                <a:schemeClr val="accent3"/>
              </a:solidFill>
              <a:prstDash val="sysDot"/>
              <a:round/>
            </a:ln>
            <a:effectLst/>
          </c:spPr>
          <c:marker>
            <c:symbol val="none"/>
          </c:marker>
          <c:cat>
            <c:numRef>
              <c:f>'Figure 1.2'!$B$20:$ES$20</c:f>
              <c:numCache>
                <c:formatCode>mmm\-yy</c:formatCode>
                <c:ptCount val="148"/>
                <c:pt idx="0">
                  <c:v>42248</c:v>
                </c:pt>
                <c:pt idx="1">
                  <c:v>42278</c:v>
                </c:pt>
                <c:pt idx="2">
                  <c:v>42309</c:v>
                </c:pt>
                <c:pt idx="3">
                  <c:v>42339</c:v>
                </c:pt>
                <c:pt idx="4">
                  <c:v>42370</c:v>
                </c:pt>
                <c:pt idx="5">
                  <c:v>42401</c:v>
                </c:pt>
                <c:pt idx="6">
                  <c:v>42430</c:v>
                </c:pt>
                <c:pt idx="7">
                  <c:v>42461</c:v>
                </c:pt>
                <c:pt idx="8">
                  <c:v>42491</c:v>
                </c:pt>
                <c:pt idx="9">
                  <c:v>42522</c:v>
                </c:pt>
                <c:pt idx="10">
                  <c:v>42552</c:v>
                </c:pt>
                <c:pt idx="11">
                  <c:v>42583</c:v>
                </c:pt>
                <c:pt idx="12">
                  <c:v>42614</c:v>
                </c:pt>
                <c:pt idx="13">
                  <c:v>42644</c:v>
                </c:pt>
                <c:pt idx="14">
                  <c:v>42675</c:v>
                </c:pt>
                <c:pt idx="15">
                  <c:v>42705</c:v>
                </c:pt>
                <c:pt idx="16">
                  <c:v>42736</c:v>
                </c:pt>
                <c:pt idx="17">
                  <c:v>42767</c:v>
                </c:pt>
                <c:pt idx="18">
                  <c:v>42795</c:v>
                </c:pt>
                <c:pt idx="19">
                  <c:v>42826</c:v>
                </c:pt>
                <c:pt idx="20">
                  <c:v>42856</c:v>
                </c:pt>
                <c:pt idx="21">
                  <c:v>42887</c:v>
                </c:pt>
                <c:pt idx="22">
                  <c:v>42917</c:v>
                </c:pt>
                <c:pt idx="23">
                  <c:v>42948</c:v>
                </c:pt>
                <c:pt idx="24">
                  <c:v>42979</c:v>
                </c:pt>
                <c:pt idx="25">
                  <c:v>43009</c:v>
                </c:pt>
                <c:pt idx="26">
                  <c:v>43040</c:v>
                </c:pt>
                <c:pt idx="27">
                  <c:v>43070</c:v>
                </c:pt>
                <c:pt idx="28">
                  <c:v>43101</c:v>
                </c:pt>
                <c:pt idx="29">
                  <c:v>43132</c:v>
                </c:pt>
                <c:pt idx="30">
                  <c:v>43160</c:v>
                </c:pt>
                <c:pt idx="31">
                  <c:v>43191</c:v>
                </c:pt>
                <c:pt idx="32">
                  <c:v>43221</c:v>
                </c:pt>
                <c:pt idx="33">
                  <c:v>43252</c:v>
                </c:pt>
                <c:pt idx="34">
                  <c:v>43282</c:v>
                </c:pt>
                <c:pt idx="35">
                  <c:v>43313</c:v>
                </c:pt>
                <c:pt idx="36">
                  <c:v>43344</c:v>
                </c:pt>
                <c:pt idx="37">
                  <c:v>43374</c:v>
                </c:pt>
                <c:pt idx="38">
                  <c:v>43405</c:v>
                </c:pt>
                <c:pt idx="39">
                  <c:v>43435</c:v>
                </c:pt>
                <c:pt idx="40">
                  <c:v>43466</c:v>
                </c:pt>
                <c:pt idx="41">
                  <c:v>43497</c:v>
                </c:pt>
                <c:pt idx="42">
                  <c:v>43525</c:v>
                </c:pt>
                <c:pt idx="43">
                  <c:v>43556</c:v>
                </c:pt>
                <c:pt idx="44">
                  <c:v>43586</c:v>
                </c:pt>
                <c:pt idx="45">
                  <c:v>43617</c:v>
                </c:pt>
                <c:pt idx="46">
                  <c:v>43647</c:v>
                </c:pt>
                <c:pt idx="47">
                  <c:v>43678</c:v>
                </c:pt>
                <c:pt idx="48">
                  <c:v>43709</c:v>
                </c:pt>
                <c:pt idx="49">
                  <c:v>43739</c:v>
                </c:pt>
                <c:pt idx="50">
                  <c:v>43770</c:v>
                </c:pt>
                <c:pt idx="51">
                  <c:v>43800</c:v>
                </c:pt>
                <c:pt idx="52">
                  <c:v>43831</c:v>
                </c:pt>
                <c:pt idx="53">
                  <c:v>43862</c:v>
                </c:pt>
                <c:pt idx="54">
                  <c:v>43891</c:v>
                </c:pt>
                <c:pt idx="55">
                  <c:v>43922</c:v>
                </c:pt>
                <c:pt idx="56">
                  <c:v>43952</c:v>
                </c:pt>
                <c:pt idx="57">
                  <c:v>43983</c:v>
                </c:pt>
                <c:pt idx="58">
                  <c:v>44013</c:v>
                </c:pt>
                <c:pt idx="59">
                  <c:v>44044</c:v>
                </c:pt>
                <c:pt idx="60">
                  <c:v>44075</c:v>
                </c:pt>
                <c:pt idx="61">
                  <c:v>44105</c:v>
                </c:pt>
                <c:pt idx="62">
                  <c:v>44136</c:v>
                </c:pt>
                <c:pt idx="63">
                  <c:v>44166</c:v>
                </c:pt>
                <c:pt idx="64">
                  <c:v>44197</c:v>
                </c:pt>
                <c:pt idx="65">
                  <c:v>44228</c:v>
                </c:pt>
                <c:pt idx="66">
                  <c:v>44256</c:v>
                </c:pt>
                <c:pt idx="67">
                  <c:v>44287</c:v>
                </c:pt>
                <c:pt idx="68">
                  <c:v>44317</c:v>
                </c:pt>
                <c:pt idx="69">
                  <c:v>44348</c:v>
                </c:pt>
                <c:pt idx="70">
                  <c:v>44378</c:v>
                </c:pt>
                <c:pt idx="71">
                  <c:v>44409</c:v>
                </c:pt>
                <c:pt idx="72">
                  <c:v>44440</c:v>
                </c:pt>
                <c:pt idx="73">
                  <c:v>44470</c:v>
                </c:pt>
                <c:pt idx="74">
                  <c:v>44501</c:v>
                </c:pt>
                <c:pt idx="75">
                  <c:v>44531</c:v>
                </c:pt>
                <c:pt idx="76">
                  <c:v>44562</c:v>
                </c:pt>
                <c:pt idx="77">
                  <c:v>44593</c:v>
                </c:pt>
                <c:pt idx="78">
                  <c:v>44621</c:v>
                </c:pt>
                <c:pt idx="79">
                  <c:v>44652</c:v>
                </c:pt>
                <c:pt idx="80">
                  <c:v>44682</c:v>
                </c:pt>
                <c:pt idx="81">
                  <c:v>44713</c:v>
                </c:pt>
                <c:pt idx="82">
                  <c:v>44743</c:v>
                </c:pt>
                <c:pt idx="83">
                  <c:v>44774</c:v>
                </c:pt>
                <c:pt idx="84">
                  <c:v>44805</c:v>
                </c:pt>
                <c:pt idx="85">
                  <c:v>44835</c:v>
                </c:pt>
                <c:pt idx="86">
                  <c:v>44866</c:v>
                </c:pt>
                <c:pt idx="87">
                  <c:v>44896</c:v>
                </c:pt>
                <c:pt idx="88">
                  <c:v>44927</c:v>
                </c:pt>
                <c:pt idx="89">
                  <c:v>44958</c:v>
                </c:pt>
                <c:pt idx="90">
                  <c:v>44986</c:v>
                </c:pt>
                <c:pt idx="91">
                  <c:v>45017</c:v>
                </c:pt>
                <c:pt idx="92">
                  <c:v>45047</c:v>
                </c:pt>
                <c:pt idx="93">
                  <c:v>45078</c:v>
                </c:pt>
                <c:pt idx="94">
                  <c:v>45108</c:v>
                </c:pt>
                <c:pt idx="95">
                  <c:v>45139</c:v>
                </c:pt>
                <c:pt idx="96">
                  <c:v>45170</c:v>
                </c:pt>
                <c:pt idx="97">
                  <c:v>45200</c:v>
                </c:pt>
                <c:pt idx="98">
                  <c:v>45231</c:v>
                </c:pt>
                <c:pt idx="99">
                  <c:v>45261</c:v>
                </c:pt>
                <c:pt idx="100">
                  <c:v>45292</c:v>
                </c:pt>
                <c:pt idx="101">
                  <c:v>45323</c:v>
                </c:pt>
                <c:pt idx="102">
                  <c:v>45352</c:v>
                </c:pt>
                <c:pt idx="103">
                  <c:v>45383</c:v>
                </c:pt>
                <c:pt idx="104">
                  <c:v>45413</c:v>
                </c:pt>
                <c:pt idx="105">
                  <c:v>45444</c:v>
                </c:pt>
                <c:pt idx="106">
                  <c:v>45474</c:v>
                </c:pt>
                <c:pt idx="107">
                  <c:v>45505</c:v>
                </c:pt>
                <c:pt idx="108">
                  <c:v>45536</c:v>
                </c:pt>
                <c:pt idx="109">
                  <c:v>45566</c:v>
                </c:pt>
                <c:pt idx="110">
                  <c:v>45597</c:v>
                </c:pt>
                <c:pt idx="111">
                  <c:v>45627</c:v>
                </c:pt>
                <c:pt idx="112">
                  <c:v>45658</c:v>
                </c:pt>
                <c:pt idx="113">
                  <c:v>45689</c:v>
                </c:pt>
                <c:pt idx="114">
                  <c:v>45717</c:v>
                </c:pt>
                <c:pt idx="115">
                  <c:v>45748</c:v>
                </c:pt>
                <c:pt idx="116">
                  <c:v>45778</c:v>
                </c:pt>
                <c:pt idx="117">
                  <c:v>45809</c:v>
                </c:pt>
                <c:pt idx="118">
                  <c:v>45839</c:v>
                </c:pt>
                <c:pt idx="119">
                  <c:v>45870</c:v>
                </c:pt>
                <c:pt idx="120">
                  <c:v>45901</c:v>
                </c:pt>
                <c:pt idx="121">
                  <c:v>45931</c:v>
                </c:pt>
                <c:pt idx="122">
                  <c:v>45962</c:v>
                </c:pt>
                <c:pt idx="123">
                  <c:v>45992</c:v>
                </c:pt>
                <c:pt idx="124">
                  <c:v>46023</c:v>
                </c:pt>
                <c:pt idx="125">
                  <c:v>46054</c:v>
                </c:pt>
                <c:pt idx="126">
                  <c:v>46082</c:v>
                </c:pt>
                <c:pt idx="127">
                  <c:v>46113</c:v>
                </c:pt>
                <c:pt idx="128">
                  <c:v>46143</c:v>
                </c:pt>
                <c:pt idx="129">
                  <c:v>46174</c:v>
                </c:pt>
                <c:pt idx="130">
                  <c:v>46204</c:v>
                </c:pt>
                <c:pt idx="131">
                  <c:v>46235</c:v>
                </c:pt>
                <c:pt idx="132">
                  <c:v>46266</c:v>
                </c:pt>
                <c:pt idx="133">
                  <c:v>46296</c:v>
                </c:pt>
                <c:pt idx="134">
                  <c:v>46327</c:v>
                </c:pt>
                <c:pt idx="135">
                  <c:v>46357</c:v>
                </c:pt>
                <c:pt idx="136">
                  <c:v>46388</c:v>
                </c:pt>
                <c:pt idx="137">
                  <c:v>46419</c:v>
                </c:pt>
                <c:pt idx="138">
                  <c:v>46447</c:v>
                </c:pt>
                <c:pt idx="139">
                  <c:v>46478</c:v>
                </c:pt>
                <c:pt idx="140">
                  <c:v>46508</c:v>
                </c:pt>
                <c:pt idx="141">
                  <c:v>46539</c:v>
                </c:pt>
                <c:pt idx="142">
                  <c:v>46569</c:v>
                </c:pt>
                <c:pt idx="143">
                  <c:v>46600</c:v>
                </c:pt>
                <c:pt idx="144">
                  <c:v>46631</c:v>
                </c:pt>
                <c:pt idx="145">
                  <c:v>46661</c:v>
                </c:pt>
                <c:pt idx="146">
                  <c:v>46692</c:v>
                </c:pt>
                <c:pt idx="147">
                  <c:v>46722</c:v>
                </c:pt>
              </c:numCache>
            </c:numRef>
          </c:cat>
          <c:val>
            <c:numRef>
              <c:f>'Figure 1.2'!$B$27:$ES$27</c:f>
              <c:numCache>
                <c:formatCode>General</c:formatCode>
                <c:ptCount val="148"/>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numCache>
            </c:numRef>
          </c:val>
          <c:smooth val="0"/>
          <c:extLst>
            <c:ext xmlns:c16="http://schemas.microsoft.com/office/drawing/2014/chart" uri="{C3380CC4-5D6E-409C-BE32-E72D297353CC}">
              <c16:uniqueId val="{00000002-8FA8-45C9-BB03-F764D4198518}"/>
            </c:ext>
          </c:extLst>
        </c:ser>
        <c:dLbls>
          <c:showLegendKey val="0"/>
          <c:showVal val="0"/>
          <c:showCatName val="0"/>
          <c:showSerName val="0"/>
          <c:showPercent val="0"/>
          <c:showBubbleSize val="0"/>
        </c:dLbls>
        <c:smooth val="0"/>
        <c:axId val="1739632943"/>
        <c:axId val="1739646671"/>
      </c:lineChart>
      <c:dateAx>
        <c:axId val="1739632943"/>
        <c:scaling>
          <c:orientation val="minMax"/>
          <c:max val="44896"/>
          <c:min val="43709"/>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9646671"/>
        <c:crosses val="autoZero"/>
        <c:auto val="1"/>
        <c:lblOffset val="100"/>
        <c:baseTimeUnit val="months"/>
      </c:dateAx>
      <c:valAx>
        <c:axId val="1739646671"/>
        <c:scaling>
          <c:orientation val="minMax"/>
          <c:min val="0.8"/>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39632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3182915989556E-2"/>
          <c:y val="5.5880111760223519E-2"/>
          <c:w val="0.87632991856633657"/>
          <c:h val="0.72709745419490834"/>
        </c:manualLayout>
      </c:layout>
      <c:barChart>
        <c:barDir val="col"/>
        <c:grouping val="clustered"/>
        <c:varyColors val="0"/>
        <c:ser>
          <c:idx val="0"/>
          <c:order val="0"/>
          <c:tx>
            <c:strRef>
              <c:f>'Figure 2.8'!$A$28</c:f>
              <c:strCache>
                <c:ptCount val="1"/>
                <c:pt idx="0">
                  <c:v>Assumed policy measures</c:v>
                </c:pt>
              </c:strCache>
            </c:strRef>
          </c:tx>
          <c:spPr>
            <a:solidFill>
              <a:schemeClr val="accent1"/>
            </a:solidFill>
            <a:ln>
              <a:noFill/>
            </a:ln>
            <a:effectLst/>
          </c:spPr>
          <c:invertIfNegative val="0"/>
          <c:dLbls>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2.8'!$C$27:$E$27</c:f>
              <c:numCache>
                <c:formatCode>General</c:formatCode>
                <c:ptCount val="3"/>
                <c:pt idx="0">
                  <c:v>2023</c:v>
                </c:pt>
                <c:pt idx="1">
                  <c:v>2024</c:v>
                </c:pt>
                <c:pt idx="2">
                  <c:v>2025</c:v>
                </c:pt>
              </c:numCache>
            </c:numRef>
          </c:cat>
          <c:val>
            <c:numRef>
              <c:f>'Figure 2.8'!$C$28:$E$28</c:f>
              <c:numCache>
                <c:formatCode>#,##0</c:formatCode>
                <c:ptCount val="3"/>
                <c:pt idx="0">
                  <c:v>-1650</c:v>
                </c:pt>
                <c:pt idx="1">
                  <c:v>-500</c:v>
                </c:pt>
                <c:pt idx="2">
                  <c:v>-500</c:v>
                </c:pt>
              </c:numCache>
            </c:numRef>
          </c:val>
          <c:extLst>
            <c:ext xmlns:c16="http://schemas.microsoft.com/office/drawing/2014/chart" uri="{C3380CC4-5D6E-409C-BE32-E72D297353CC}">
              <c16:uniqueId val="{00000004-F2CA-4B2B-AAE6-23A0EB40DC97}"/>
            </c:ext>
          </c:extLst>
        </c:ser>
        <c:ser>
          <c:idx val="1"/>
          <c:order val="1"/>
          <c:tx>
            <c:strRef>
              <c:f>'Figure 2.8'!$A$29</c:f>
              <c:strCache>
                <c:ptCount val="1"/>
                <c:pt idx="0">
                  <c:v>Full impact of higher wages on tax burden</c:v>
                </c:pt>
              </c:strCache>
            </c:strRef>
          </c:tx>
          <c:spPr>
            <a:solidFill>
              <a:schemeClr val="accent2"/>
            </a:solidFill>
            <a:ln>
              <a:noFill/>
            </a:ln>
            <a:effectLst/>
          </c:spPr>
          <c:invertIfNegative val="0"/>
          <c:dLbls>
            <c:spPr>
              <a:noFill/>
              <a:ln>
                <a:noFill/>
              </a:ln>
              <a:effectLst/>
            </c:spPr>
            <c:txPr>
              <a:bodyPr rot="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2.8'!$C$27:$E$27</c:f>
              <c:numCache>
                <c:formatCode>General</c:formatCode>
                <c:ptCount val="3"/>
                <c:pt idx="0">
                  <c:v>2023</c:v>
                </c:pt>
                <c:pt idx="1">
                  <c:v>2024</c:v>
                </c:pt>
                <c:pt idx="2">
                  <c:v>2025</c:v>
                </c:pt>
              </c:numCache>
            </c:numRef>
          </c:cat>
          <c:val>
            <c:numRef>
              <c:f>'Figure 2.8'!$C$29:$E$29</c:f>
              <c:numCache>
                <c:formatCode>#,##0</c:formatCode>
                <c:ptCount val="3"/>
                <c:pt idx="0">
                  <c:v>1190</c:v>
                </c:pt>
                <c:pt idx="1">
                  <c:v>1500</c:v>
                </c:pt>
                <c:pt idx="2">
                  <c:v>1056</c:v>
                </c:pt>
              </c:numCache>
            </c:numRef>
          </c:val>
          <c:extLst>
            <c:ext xmlns:c16="http://schemas.microsoft.com/office/drawing/2014/chart" uri="{C3380CC4-5D6E-409C-BE32-E72D297353CC}">
              <c16:uniqueId val="{00000006-F2CA-4B2B-AAE6-23A0EB40DC97}"/>
            </c:ext>
          </c:extLst>
        </c:ser>
        <c:dLbls>
          <c:showLegendKey val="0"/>
          <c:showVal val="0"/>
          <c:showCatName val="0"/>
          <c:showSerName val="0"/>
          <c:showPercent val="0"/>
          <c:showBubbleSize val="0"/>
        </c:dLbls>
        <c:gapWidth val="219"/>
        <c:overlap val="-27"/>
        <c:axId val="1009750320"/>
        <c:axId val="1009748656"/>
      </c:barChart>
      <c:lineChart>
        <c:grouping val="standard"/>
        <c:varyColors val="0"/>
        <c:ser>
          <c:idx val="2"/>
          <c:order val="2"/>
          <c:tx>
            <c:strRef>
              <c:f>'Figure 2.8'!$A$30</c:f>
              <c:strCache>
                <c:ptCount val="1"/>
                <c:pt idx="0">
                  <c:v>Net impact</c:v>
                </c:pt>
              </c:strCache>
            </c:strRef>
          </c:tx>
          <c:spPr>
            <a:ln w="28575" cap="rnd">
              <a:noFill/>
              <a:round/>
            </a:ln>
            <a:effectLst/>
          </c:spPr>
          <c:marker>
            <c:symbol val="circle"/>
            <c:size val="5"/>
            <c:spPr>
              <a:solidFill>
                <a:schemeClr val="accent3"/>
              </a:solidFill>
              <a:ln w="25400">
                <a:solidFill>
                  <a:schemeClr val="accent3"/>
                </a:solidFill>
              </a:ln>
              <a:effectLst/>
            </c:spPr>
          </c:marker>
          <c:cat>
            <c:numRef>
              <c:f>'Figure 2.8'!$C$27:$E$27</c:f>
              <c:numCache>
                <c:formatCode>General</c:formatCode>
                <c:ptCount val="3"/>
                <c:pt idx="0">
                  <c:v>2023</c:v>
                </c:pt>
                <c:pt idx="1">
                  <c:v>2024</c:v>
                </c:pt>
                <c:pt idx="2">
                  <c:v>2025</c:v>
                </c:pt>
              </c:numCache>
            </c:numRef>
          </c:cat>
          <c:val>
            <c:numRef>
              <c:f>'Figure 2.8'!$C$30:$E$30</c:f>
              <c:numCache>
                <c:formatCode>#,##0</c:formatCode>
                <c:ptCount val="3"/>
                <c:pt idx="0">
                  <c:v>-460</c:v>
                </c:pt>
                <c:pt idx="1">
                  <c:v>1000</c:v>
                </c:pt>
                <c:pt idx="2">
                  <c:v>556</c:v>
                </c:pt>
              </c:numCache>
            </c:numRef>
          </c:val>
          <c:smooth val="0"/>
          <c:extLst>
            <c:ext xmlns:c16="http://schemas.microsoft.com/office/drawing/2014/chart" uri="{C3380CC4-5D6E-409C-BE32-E72D297353CC}">
              <c16:uniqueId val="{00000008-F2CA-4B2B-AAE6-23A0EB40DC97}"/>
            </c:ext>
          </c:extLst>
        </c:ser>
        <c:dLbls>
          <c:showLegendKey val="0"/>
          <c:showVal val="0"/>
          <c:showCatName val="0"/>
          <c:showSerName val="0"/>
          <c:showPercent val="0"/>
          <c:showBubbleSize val="0"/>
        </c:dLbls>
        <c:marker val="1"/>
        <c:smooth val="0"/>
        <c:axId val="1009750320"/>
        <c:axId val="1009748656"/>
      </c:lineChart>
      <c:catAx>
        <c:axId val="1009750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1009748656"/>
        <c:crosses val="autoZero"/>
        <c:auto val="1"/>
        <c:lblAlgn val="ctr"/>
        <c:lblOffset val="100"/>
        <c:noMultiLvlLbl val="0"/>
      </c:catAx>
      <c:valAx>
        <c:axId val="100974865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009750320"/>
        <c:crosses val="autoZero"/>
        <c:crossBetween val="between"/>
      </c:valAx>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2.9'!$A$24</c:f>
              <c:strCache>
                <c:ptCount val="1"/>
                <c:pt idx="0">
                  <c:v>Income tax to CoE ratio</c:v>
                </c:pt>
              </c:strCache>
            </c:strRef>
          </c:tx>
          <c:spPr>
            <a:ln w="31750">
              <a:solidFill>
                <a:srgbClr val="27819D"/>
              </a:solidFill>
            </a:ln>
          </c:spPr>
          <c:marker>
            <c:symbol val="none"/>
          </c:marker>
          <c:cat>
            <c:numRef>
              <c:f>'Figure 2.9'!$B$23:$AF$23</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2.9'!$B$24:$AB$24</c:f>
              <c:numCache>
                <c:formatCode>0.0</c:formatCode>
                <c:ptCount val="27"/>
                <c:pt idx="0">
                  <c:v>21.700297569846256</c:v>
                </c:pt>
                <c:pt idx="1">
                  <c:v>22.00398739224547</c:v>
                </c:pt>
                <c:pt idx="2">
                  <c:v>22.616093248685917</c:v>
                </c:pt>
                <c:pt idx="3">
                  <c:v>22.300465358356551</c:v>
                </c:pt>
                <c:pt idx="4">
                  <c:v>21.762883244327579</c:v>
                </c:pt>
                <c:pt idx="5">
                  <c:v>21.684993931894439</c:v>
                </c:pt>
                <c:pt idx="6">
                  <c:v>19.937016338893393</c:v>
                </c:pt>
                <c:pt idx="7">
                  <c:v>18.13179547634271</c:v>
                </c:pt>
                <c:pt idx="8">
                  <c:v>16.823855519033366</c:v>
                </c:pt>
                <c:pt idx="9">
                  <c:v>18.016342445361662</c:v>
                </c:pt>
                <c:pt idx="10">
                  <c:v>17.148877422104508</c:v>
                </c:pt>
                <c:pt idx="11">
                  <c:v>17.150603527034136</c:v>
                </c:pt>
                <c:pt idx="12">
                  <c:v>17.175917489243229</c:v>
                </c:pt>
                <c:pt idx="13">
                  <c:v>16.233254077760805</c:v>
                </c:pt>
                <c:pt idx="14">
                  <c:v>15.991831964111988</c:v>
                </c:pt>
                <c:pt idx="15">
                  <c:v>16.249610191229664</c:v>
                </c:pt>
                <c:pt idx="16">
                  <c:v>20.166818188461932</c:v>
                </c:pt>
                <c:pt idx="17">
                  <c:v>21.977059649834185</c:v>
                </c:pt>
                <c:pt idx="18">
                  <c:v>22.495871402466879</c:v>
                </c:pt>
                <c:pt idx="19">
                  <c:v>23.566978009147974</c:v>
                </c:pt>
                <c:pt idx="20">
                  <c:v>23.747566938300348</c:v>
                </c:pt>
                <c:pt idx="21">
                  <c:v>23.277437765634488</c:v>
                </c:pt>
                <c:pt idx="22">
                  <c:v>22.698795235394215</c:v>
                </c:pt>
                <c:pt idx="23">
                  <c:v>22.660464694524158</c:v>
                </c:pt>
                <c:pt idx="24">
                  <c:v>22.747281870208187</c:v>
                </c:pt>
                <c:pt idx="25">
                  <c:v>22.483747153747153</c:v>
                </c:pt>
                <c:pt idx="26">
                  <c:v>24.048272130437919</c:v>
                </c:pt>
              </c:numCache>
            </c:numRef>
          </c:val>
          <c:smooth val="0"/>
          <c:extLst>
            <c:ext xmlns:c16="http://schemas.microsoft.com/office/drawing/2014/chart" uri="{C3380CC4-5D6E-409C-BE32-E72D297353CC}">
              <c16:uniqueId val="{00000000-0D86-492A-BF6B-4C3240E96F4B}"/>
            </c:ext>
          </c:extLst>
        </c:ser>
        <c:ser>
          <c:idx val="1"/>
          <c:order val="1"/>
          <c:spPr>
            <a:ln w="31750">
              <a:solidFill>
                <a:srgbClr val="27819D"/>
              </a:solidFill>
              <a:prstDash val="sysDash"/>
            </a:ln>
          </c:spPr>
          <c:marker>
            <c:symbol val="none"/>
          </c:marker>
          <c:cat>
            <c:numRef>
              <c:f>'Figure 2.9'!$B$23:$AF$23</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2.9'!$N$41:$AM$41,'Figure 2.9'!$AB$24:$AF$24)</c:f>
              <c:numCache>
                <c:formatCode>General</c:formatCode>
                <c:ptCount val="31"/>
                <c:pt idx="26" formatCode="0.0">
                  <c:v>24.048272130437919</c:v>
                </c:pt>
                <c:pt idx="27" formatCode="0.0">
                  <c:v>24.29269983704463</c:v>
                </c:pt>
                <c:pt idx="28" formatCode="0.0">
                  <c:v>24.009903649204045</c:v>
                </c:pt>
                <c:pt idx="29" formatCode="0.0">
                  <c:v>24.012201652727381</c:v>
                </c:pt>
                <c:pt idx="30" formatCode="0.0">
                  <c:v>23.873288024242314</c:v>
                </c:pt>
              </c:numCache>
            </c:numRef>
          </c:val>
          <c:smooth val="0"/>
          <c:extLst>
            <c:ext xmlns:c16="http://schemas.microsoft.com/office/drawing/2014/chart" uri="{C3380CC4-5D6E-409C-BE32-E72D297353CC}">
              <c16:uniqueId val="{00000001-0D86-492A-BF6B-4C3240E96F4B}"/>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75000"/>
                    <a:lumOff val="25000"/>
                  </a:schemeClr>
                </a:solidFill>
              </a:defRPr>
            </a:pPr>
            <a:endParaRPr lang="en-US"/>
          </a:p>
        </c:txPr>
        <c:crossAx val="145939840"/>
        <c:crosses val="autoZero"/>
        <c:auto val="1"/>
        <c:lblAlgn val="ctr"/>
        <c:lblOffset val="100"/>
        <c:noMultiLvlLbl val="0"/>
      </c:catAx>
      <c:valAx>
        <c:axId val="145939840"/>
        <c:scaling>
          <c:orientation val="minMax"/>
          <c:min val="10"/>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145938304"/>
        <c:crosses val="autoZero"/>
        <c:crossBetween val="between"/>
      </c:valAx>
    </c:plotArea>
    <c:plotVisOnly val="1"/>
    <c:dispBlanksAs val="gap"/>
    <c:showDLblsOverMax val="0"/>
  </c:chart>
  <c:spPr>
    <a:ln>
      <a:noFill/>
    </a:ln>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248756627749914E-2"/>
          <c:y val="5.0021329162297151E-2"/>
          <c:w val="0.91443885918787571"/>
          <c:h val="0.7844221574447664"/>
        </c:manualLayout>
      </c:layout>
      <c:lineChart>
        <c:grouping val="standard"/>
        <c:varyColors val="0"/>
        <c:ser>
          <c:idx val="0"/>
          <c:order val="0"/>
          <c:tx>
            <c:strRef>
              <c:f>'Figure 2.10'!$B$31</c:f>
              <c:strCache>
                <c:ptCount val="1"/>
                <c:pt idx="0">
                  <c:v>CT share</c:v>
                </c:pt>
              </c:strCache>
            </c:strRef>
          </c:tx>
          <c:spPr>
            <a:ln>
              <a:solidFill>
                <a:srgbClr val="27819D"/>
              </a:solidFill>
            </a:ln>
          </c:spPr>
          <c:marker>
            <c:symbol val="none"/>
          </c:marker>
          <c:cat>
            <c:numRef>
              <c:f>'Figure 2.10'!$C$29:$AG$29</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2.10'!$C$31:$AG$31</c:f>
              <c:numCache>
                <c:formatCode>0.0</c:formatCode>
                <c:ptCount val="31"/>
                <c:pt idx="0">
                  <c:v>6.9412615105682516</c:v>
                </c:pt>
                <c:pt idx="1">
                  <c:v>7.8463292016988824</c:v>
                </c:pt>
                <c:pt idx="2">
                  <c:v>8.2951888316283355</c:v>
                </c:pt>
                <c:pt idx="3">
                  <c:v>8.9933628318584073</c:v>
                </c:pt>
                <c:pt idx="4">
                  <c:v>10.286817950787814</c:v>
                </c:pt>
                <c:pt idx="5">
                  <c:v>10.114672668609494</c:v>
                </c:pt>
                <c:pt idx="6">
                  <c:v>10.274282465204816</c:v>
                </c:pt>
                <c:pt idx="7">
                  <c:v>10.914485344239946</c:v>
                </c:pt>
                <c:pt idx="8">
                  <c:v>10.740323788912935</c:v>
                </c:pt>
                <c:pt idx="9">
                  <c:v>9.9999924975617063</c:v>
                </c:pt>
                <c:pt idx="10">
                  <c:v>9.3216896101030322</c:v>
                </c:pt>
                <c:pt idx="11">
                  <c:v>9.9460480690527575</c:v>
                </c:pt>
                <c:pt idx="12">
                  <c:v>9.03089847945283</c:v>
                </c:pt>
                <c:pt idx="13">
                  <c:v>7.8343009139693489</c:v>
                </c:pt>
                <c:pt idx="14">
                  <c:v>6.9718039468039468</c:v>
                </c:pt>
                <c:pt idx="15">
                  <c:v>7.1515693350831144</c:v>
                </c:pt>
                <c:pt idx="16">
                  <c:v>6.0910369767964987</c:v>
                </c:pt>
                <c:pt idx="17">
                  <c:v>7.0492634148788529</c:v>
                </c:pt>
                <c:pt idx="18">
                  <c:v>6.9556178128155848</c:v>
                </c:pt>
                <c:pt idx="19">
                  <c:v>6.9633337357397247</c:v>
                </c:pt>
                <c:pt idx="20">
                  <c:v>9.6702162991317078</c:v>
                </c:pt>
                <c:pt idx="21">
                  <c:v>9.9578824740592236</c:v>
                </c:pt>
                <c:pt idx="22">
                  <c:v>10.646450917776567</c:v>
                </c:pt>
                <c:pt idx="23">
                  <c:v>12.476508325524399</c:v>
                </c:pt>
                <c:pt idx="24">
                  <c:v>12.343486196927611</c:v>
                </c:pt>
                <c:pt idx="25">
                  <c:v>14.22378651280202</c:v>
                </c:pt>
                <c:pt idx="26">
                  <c:v>15.52076366030283</c:v>
                </c:pt>
              </c:numCache>
            </c:numRef>
          </c:val>
          <c:smooth val="0"/>
          <c:extLst>
            <c:ext xmlns:c16="http://schemas.microsoft.com/office/drawing/2014/chart" uri="{C3380CC4-5D6E-409C-BE32-E72D297353CC}">
              <c16:uniqueId val="{00000006-9B63-47BC-BE49-5F123C0E9DBF}"/>
            </c:ext>
          </c:extLst>
        </c:ser>
        <c:ser>
          <c:idx val="1"/>
          <c:order val="1"/>
          <c:tx>
            <c:strRef>
              <c:f>'Figure 2.10'!$B$33</c:f>
              <c:strCache>
                <c:ptCount val="1"/>
                <c:pt idx="0">
                  <c:v>Average (1995-2014)</c:v>
                </c:pt>
              </c:strCache>
            </c:strRef>
          </c:tx>
          <c:spPr>
            <a:ln w="12700">
              <a:solidFill>
                <a:srgbClr val="8DA9DB"/>
              </a:solidFill>
              <a:prstDash val="sysDash"/>
            </a:ln>
          </c:spPr>
          <c:marker>
            <c:symbol val="none"/>
          </c:marker>
          <c:cat>
            <c:numRef>
              <c:f>'Figure 2.10'!$C$29:$AG$29</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2.10'!$C$33:$AG$33</c:f>
              <c:numCache>
                <c:formatCode>0.0</c:formatCode>
                <c:ptCount val="31"/>
                <c:pt idx="0">
                  <c:v>8.5861139692883146</c:v>
                </c:pt>
                <c:pt idx="1">
                  <c:v>8.5861139692883146</c:v>
                </c:pt>
                <c:pt idx="2">
                  <c:v>8.5861139692883146</c:v>
                </c:pt>
                <c:pt idx="3">
                  <c:v>8.5861139692883146</c:v>
                </c:pt>
                <c:pt idx="4">
                  <c:v>8.5861139692883146</c:v>
                </c:pt>
                <c:pt idx="5">
                  <c:v>8.5861139692883146</c:v>
                </c:pt>
                <c:pt idx="6">
                  <c:v>8.5861139692883146</c:v>
                </c:pt>
                <c:pt idx="7">
                  <c:v>8.5861139692883146</c:v>
                </c:pt>
                <c:pt idx="8">
                  <c:v>8.5861139692883146</c:v>
                </c:pt>
                <c:pt idx="9">
                  <c:v>8.5861139692883146</c:v>
                </c:pt>
                <c:pt idx="10">
                  <c:v>8.5861139692883146</c:v>
                </c:pt>
                <c:pt idx="11">
                  <c:v>8.5861139692883146</c:v>
                </c:pt>
                <c:pt idx="12">
                  <c:v>8.5861139692883146</c:v>
                </c:pt>
                <c:pt idx="13">
                  <c:v>8.5861139692883146</c:v>
                </c:pt>
                <c:pt idx="14">
                  <c:v>8.5861139692883146</c:v>
                </c:pt>
                <c:pt idx="15">
                  <c:v>8.5861139692883146</c:v>
                </c:pt>
                <c:pt idx="16">
                  <c:v>8.5861139692883146</c:v>
                </c:pt>
                <c:pt idx="17">
                  <c:v>8.5861139692883146</c:v>
                </c:pt>
                <c:pt idx="18">
                  <c:v>8.5861139692883146</c:v>
                </c:pt>
                <c:pt idx="19">
                  <c:v>8.5861139692883146</c:v>
                </c:pt>
                <c:pt idx="20">
                  <c:v>8.5861139692883146</c:v>
                </c:pt>
                <c:pt idx="21">
                  <c:v>8.5861139692883146</c:v>
                </c:pt>
                <c:pt idx="22">
                  <c:v>8.5861139692883146</c:v>
                </c:pt>
                <c:pt idx="23">
                  <c:v>8.5861139692883146</c:v>
                </c:pt>
                <c:pt idx="24">
                  <c:v>8.5861139692883146</c:v>
                </c:pt>
                <c:pt idx="25">
                  <c:v>8.5861139692883146</c:v>
                </c:pt>
                <c:pt idx="26">
                  <c:v>8.5861139692883146</c:v>
                </c:pt>
                <c:pt idx="27">
                  <c:v>8.5861139692883146</c:v>
                </c:pt>
                <c:pt idx="28">
                  <c:v>8.5861139692883146</c:v>
                </c:pt>
                <c:pt idx="29">
                  <c:v>8.5861139692883146</c:v>
                </c:pt>
                <c:pt idx="30">
                  <c:v>8.5861139692883146</c:v>
                </c:pt>
              </c:numCache>
            </c:numRef>
          </c:val>
          <c:smooth val="0"/>
          <c:extLst>
            <c:ext xmlns:c16="http://schemas.microsoft.com/office/drawing/2014/chart" uri="{C3380CC4-5D6E-409C-BE32-E72D297353CC}">
              <c16:uniqueId val="{00000008-9B63-47BC-BE49-5F123C0E9DBF}"/>
            </c:ext>
          </c:extLst>
        </c:ser>
        <c:ser>
          <c:idx val="2"/>
          <c:order val="2"/>
          <c:spPr>
            <a:ln>
              <a:solidFill>
                <a:srgbClr val="27819D"/>
              </a:solidFill>
              <a:prstDash val="sysDash"/>
            </a:ln>
          </c:spPr>
          <c:marker>
            <c:symbol val="none"/>
          </c:marker>
          <c:val>
            <c:numRef>
              <c:f>'Figure 2.10'!$C$36:$AG$36</c:f>
              <c:numCache>
                <c:formatCode>General</c:formatCode>
                <c:ptCount val="31"/>
                <c:pt idx="26" formatCode="0.0">
                  <c:v>15.52076366030283</c:v>
                </c:pt>
                <c:pt idx="27" formatCode="0.0">
                  <c:v>18.715270060013335</c:v>
                </c:pt>
                <c:pt idx="28" formatCode="0.0">
                  <c:v>18.998829039812648</c:v>
                </c:pt>
                <c:pt idx="29" formatCode="0.0">
                  <c:v>17.921031426269138</c:v>
                </c:pt>
                <c:pt idx="30" formatCode="0.0">
                  <c:v>18.112731994195371</c:v>
                </c:pt>
              </c:numCache>
            </c:numRef>
          </c:val>
          <c:smooth val="0"/>
          <c:extLst>
            <c:ext xmlns:c16="http://schemas.microsoft.com/office/drawing/2014/chart" uri="{C3380CC4-5D6E-409C-BE32-E72D297353CC}">
              <c16:uniqueId val="{0000000A-9B63-47BC-BE49-5F123C0E9DBF}"/>
            </c:ext>
          </c:extLst>
        </c:ser>
        <c:ser>
          <c:idx val="3"/>
          <c:order val="3"/>
          <c:tx>
            <c:v>CT excl excess share</c:v>
          </c:tx>
          <c:spPr>
            <a:ln>
              <a:solidFill>
                <a:srgbClr val="27819D">
                  <a:lumMod val="40000"/>
                  <a:lumOff val="60000"/>
                </a:srgbClr>
              </a:solidFill>
            </a:ln>
          </c:spPr>
          <c:marker>
            <c:symbol val="none"/>
          </c:marker>
          <c:val>
            <c:numRef>
              <c:f>'Figure 2.10'!$C$30:$AG$30</c:f>
              <c:numCache>
                <c:formatCode>0.0</c:formatCode>
                <c:ptCount val="31"/>
                <c:pt idx="19">
                  <c:v>6.9633337357397247</c:v>
                </c:pt>
                <c:pt idx="20">
                  <c:v>7.517275988463453</c:v>
                </c:pt>
                <c:pt idx="21">
                  <c:v>8.5712540841089311</c:v>
                </c:pt>
                <c:pt idx="22">
                  <c:v>8.862193483787248</c:v>
                </c:pt>
                <c:pt idx="23">
                  <c:v>9.0904859036072416</c:v>
                </c:pt>
                <c:pt idx="24">
                  <c:v>9.2377944473412636</c:v>
                </c:pt>
                <c:pt idx="25">
                  <c:v>9.1224469845503666</c:v>
                </c:pt>
                <c:pt idx="26">
                  <c:v>11.014483384008107</c:v>
                </c:pt>
              </c:numCache>
            </c:numRef>
          </c:val>
          <c:smooth val="0"/>
          <c:extLst>
            <c:ext xmlns:c16="http://schemas.microsoft.com/office/drawing/2014/chart" uri="{C3380CC4-5D6E-409C-BE32-E72D297353CC}">
              <c16:uniqueId val="{0000000C-9B63-47BC-BE49-5F123C0E9DBF}"/>
            </c:ext>
          </c:extLst>
        </c:ser>
        <c:ser>
          <c:idx val="4"/>
          <c:order val="4"/>
          <c:spPr>
            <a:ln>
              <a:solidFill>
                <a:srgbClr val="27819D">
                  <a:lumMod val="40000"/>
                  <a:lumOff val="60000"/>
                </a:srgbClr>
              </a:solidFill>
              <a:prstDash val="sysDash"/>
            </a:ln>
          </c:spPr>
          <c:marker>
            <c:symbol val="none"/>
          </c:marker>
          <c:val>
            <c:numRef>
              <c:f>'Figure 2.10'!$C$35:$AG$35</c:f>
              <c:numCache>
                <c:formatCode>General</c:formatCode>
                <c:ptCount val="31"/>
                <c:pt idx="26" formatCode="0.0">
                  <c:v>11.014483384008107</c:v>
                </c:pt>
                <c:pt idx="27" formatCode="0.0">
                  <c:v>11.645324957719255</c:v>
                </c:pt>
                <c:pt idx="28" formatCode="0.0">
                  <c:v>11.605512960934648</c:v>
                </c:pt>
                <c:pt idx="29" formatCode="0.0">
                  <c:v>11.503040834057341</c:v>
                </c:pt>
                <c:pt idx="30" formatCode="0.0">
                  <c:v>11.706332866672156</c:v>
                </c:pt>
              </c:numCache>
            </c:numRef>
          </c:val>
          <c:smooth val="0"/>
          <c:extLst>
            <c:ext xmlns:c16="http://schemas.microsoft.com/office/drawing/2014/chart" uri="{C3380CC4-5D6E-409C-BE32-E72D297353CC}">
              <c16:uniqueId val="{0000000E-9B63-47BC-BE49-5F123C0E9DBF}"/>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chemeClr val="tx1">
                <a:lumMod val="50000"/>
                <a:lumOff val="50000"/>
              </a:schemeClr>
            </a:solidFill>
          </a:ln>
        </c:spPr>
        <c:txPr>
          <a:bodyPr rot="-5400000" vert="horz"/>
          <a:lstStyle/>
          <a:p>
            <a:pPr>
              <a:defRPr/>
            </a:pPr>
            <a:endParaRPr lang="en-US"/>
          </a:p>
        </c:txPr>
        <c:crossAx val="497712512"/>
        <c:crosses val="autoZero"/>
        <c:auto val="1"/>
        <c:lblAlgn val="ctr"/>
        <c:lblOffset val="100"/>
        <c:noMultiLvlLbl val="0"/>
      </c:catAx>
      <c:valAx>
        <c:axId val="497712512"/>
        <c:scaling>
          <c:orientation val="minMax"/>
        </c:scaling>
        <c:delete val="0"/>
        <c:axPos val="l"/>
        <c:numFmt formatCode="#,##0" sourceLinked="0"/>
        <c:majorTickMark val="out"/>
        <c:minorTickMark val="none"/>
        <c:tickLblPos val="nextTo"/>
        <c:spPr>
          <a:ln>
            <a:solidFill>
              <a:schemeClr val="tx1">
                <a:lumMod val="50000"/>
                <a:lumOff val="50000"/>
              </a:schemeClr>
            </a:solidFill>
          </a:ln>
        </c:spPr>
        <c:crossAx val="497710976"/>
        <c:crosses val="autoZero"/>
        <c:crossBetween val="between"/>
      </c:valAx>
    </c:plotArea>
    <c:legend>
      <c:legendPos val="r"/>
      <c:legendEntry>
        <c:idx val="2"/>
        <c:delete val="1"/>
      </c:legendEntry>
      <c:legendEntry>
        <c:idx val="4"/>
        <c:delete val="1"/>
      </c:legendEntry>
      <c:layout>
        <c:manualLayout>
          <c:xMode val="edge"/>
          <c:yMode val="edge"/>
          <c:x val="0.10528287080387184"/>
          <c:y val="0.56268375349250699"/>
          <c:w val="0.46434632243070162"/>
          <c:h val="0.23359698547839539"/>
        </c:manualLayout>
      </c:layout>
      <c:overlay val="0"/>
    </c:legend>
    <c:plotVisOnly val="1"/>
    <c:dispBlanksAs val="gap"/>
    <c:showDLblsOverMax val="0"/>
  </c:chart>
  <c:spPr>
    <a:ln>
      <a:noFill/>
    </a:ln>
  </c:spPr>
  <c:txPr>
    <a:bodyPr/>
    <a:lstStyle/>
    <a:p>
      <a:pPr>
        <a:defRPr sz="900">
          <a:solidFill>
            <a:schemeClr val="tx1">
              <a:lumMod val="75000"/>
              <a:lumOff val="25000"/>
            </a:schemeClr>
          </a:solidFill>
          <a:latin typeface="Futura Lt BT" panose="020B0402020204020303" pitchFamily="34" charset="0"/>
          <a:ea typeface="Source sans pro" panose="020B0503030403020204"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5.9923150223566493E-2"/>
          <c:w val="0.85416032370953643"/>
          <c:h val="0.79347741380441117"/>
        </c:manualLayout>
      </c:layout>
      <c:lineChart>
        <c:grouping val="standard"/>
        <c:varyColors val="0"/>
        <c:ser>
          <c:idx val="0"/>
          <c:order val="0"/>
          <c:tx>
            <c:strRef>
              <c:f>'Figure 2.11'!$A$41</c:f>
              <c:strCache>
                <c:ptCount val="1"/>
                <c:pt idx="0">
                  <c:v>Budget 2023</c:v>
                </c:pt>
              </c:strCache>
            </c:strRef>
          </c:tx>
          <c:spPr>
            <a:ln>
              <a:solidFill>
                <a:srgbClr val="27819D"/>
              </a:solidFill>
            </a:ln>
          </c:spPr>
          <c:marker>
            <c:symbol val="none"/>
          </c:marker>
          <c:cat>
            <c:numRef>
              <c:f>'Figure 2.11'!$B$40:$G$40</c:f>
              <c:numCache>
                <c:formatCode>General</c:formatCode>
                <c:ptCount val="6"/>
                <c:pt idx="0">
                  <c:v>2020</c:v>
                </c:pt>
                <c:pt idx="1">
                  <c:v>2021</c:v>
                </c:pt>
                <c:pt idx="2">
                  <c:v>2022</c:v>
                </c:pt>
                <c:pt idx="3">
                  <c:v>2023</c:v>
                </c:pt>
                <c:pt idx="4">
                  <c:v>2024</c:v>
                </c:pt>
                <c:pt idx="5">
                  <c:v>2025</c:v>
                </c:pt>
              </c:numCache>
            </c:numRef>
          </c:cat>
          <c:val>
            <c:numRef>
              <c:f>'Figure 2.11'!$B$41:$G$41</c:f>
              <c:numCache>
                <c:formatCode>0.0</c:formatCode>
                <c:ptCount val="6"/>
                <c:pt idx="0">
                  <c:v>8.6549999999999994</c:v>
                </c:pt>
                <c:pt idx="1">
                  <c:v>8.593</c:v>
                </c:pt>
                <c:pt idx="2">
                  <c:v>10.105</c:v>
                </c:pt>
                <c:pt idx="3">
                  <c:v>11.365</c:v>
                </c:pt>
                <c:pt idx="4">
                  <c:v>13.28</c:v>
                </c:pt>
                <c:pt idx="5">
                  <c:v>14.725</c:v>
                </c:pt>
              </c:numCache>
            </c:numRef>
          </c:val>
          <c:smooth val="0"/>
          <c:extLst>
            <c:ext xmlns:c16="http://schemas.microsoft.com/office/drawing/2014/chart" uri="{C3380CC4-5D6E-409C-BE32-E72D297353CC}">
              <c16:uniqueId val="{00000000-F376-4E85-A197-C510159F1724}"/>
            </c:ext>
          </c:extLst>
        </c:ser>
        <c:ser>
          <c:idx val="1"/>
          <c:order val="1"/>
          <c:tx>
            <c:strRef>
              <c:f>'Figure 2.11'!$A$42</c:f>
              <c:strCache>
                <c:ptCount val="1"/>
                <c:pt idx="0">
                  <c:v>SPU 2022</c:v>
                </c:pt>
              </c:strCache>
            </c:strRef>
          </c:tx>
          <c:spPr>
            <a:ln w="19050">
              <a:solidFill>
                <a:srgbClr val="313031">
                  <a:lumMod val="50000"/>
                  <a:lumOff val="50000"/>
                </a:srgbClr>
              </a:solidFill>
            </a:ln>
          </c:spPr>
          <c:marker>
            <c:symbol val="none"/>
          </c:marker>
          <c:cat>
            <c:numRef>
              <c:f>'Figure 2.11'!$B$40:$G$40</c:f>
              <c:numCache>
                <c:formatCode>General</c:formatCode>
                <c:ptCount val="6"/>
                <c:pt idx="0">
                  <c:v>2020</c:v>
                </c:pt>
                <c:pt idx="1">
                  <c:v>2021</c:v>
                </c:pt>
                <c:pt idx="2">
                  <c:v>2022</c:v>
                </c:pt>
                <c:pt idx="3">
                  <c:v>2023</c:v>
                </c:pt>
                <c:pt idx="4">
                  <c:v>2024</c:v>
                </c:pt>
                <c:pt idx="5">
                  <c:v>2025</c:v>
                </c:pt>
              </c:numCache>
            </c:numRef>
          </c:cat>
          <c:val>
            <c:numRef>
              <c:f>'Figure 2.11'!$B$42:$G$42</c:f>
              <c:numCache>
                <c:formatCode>0.0</c:formatCode>
                <c:ptCount val="6"/>
                <c:pt idx="0">
                  <c:v>8.516</c:v>
                </c:pt>
                <c:pt idx="1">
                  <c:v>8.4979999999999993</c:v>
                </c:pt>
                <c:pt idx="2">
                  <c:v>10.63</c:v>
                </c:pt>
                <c:pt idx="3">
                  <c:v>11.82</c:v>
                </c:pt>
                <c:pt idx="4">
                  <c:v>12.695</c:v>
                </c:pt>
                <c:pt idx="5">
                  <c:v>13.815</c:v>
                </c:pt>
              </c:numCache>
            </c:numRef>
          </c:val>
          <c:smooth val="0"/>
          <c:extLst>
            <c:ext xmlns:c16="http://schemas.microsoft.com/office/drawing/2014/chart" uri="{C3380CC4-5D6E-409C-BE32-E72D297353CC}">
              <c16:uniqueId val="{00000001-F376-4E85-A197-C510159F1724}"/>
            </c:ext>
          </c:extLst>
        </c:ser>
        <c:ser>
          <c:idx val="2"/>
          <c:order val="2"/>
          <c:tx>
            <c:strRef>
              <c:f>'Figure 2.11'!$A$43</c:f>
              <c:strCache>
                <c:ptCount val="1"/>
                <c:pt idx="0">
                  <c:v>Budget 2022</c:v>
                </c:pt>
              </c:strCache>
            </c:strRef>
          </c:tx>
          <c:spPr>
            <a:ln w="19050">
              <a:solidFill>
                <a:sysClr val="window" lastClr="FFFFFF">
                  <a:lumMod val="75000"/>
                </a:sysClr>
              </a:solidFill>
            </a:ln>
          </c:spPr>
          <c:marker>
            <c:symbol val="none"/>
          </c:marker>
          <c:cat>
            <c:numRef>
              <c:f>'Figure 2.11'!$B$40:$G$40</c:f>
              <c:numCache>
                <c:formatCode>General</c:formatCode>
                <c:ptCount val="6"/>
                <c:pt idx="0">
                  <c:v>2020</c:v>
                </c:pt>
                <c:pt idx="1">
                  <c:v>2021</c:v>
                </c:pt>
                <c:pt idx="2">
                  <c:v>2022</c:v>
                </c:pt>
                <c:pt idx="3">
                  <c:v>2023</c:v>
                </c:pt>
                <c:pt idx="4">
                  <c:v>2024</c:v>
                </c:pt>
                <c:pt idx="5">
                  <c:v>2025</c:v>
                </c:pt>
              </c:numCache>
            </c:numRef>
          </c:cat>
          <c:val>
            <c:numRef>
              <c:f>'Figure 2.11'!$B$43:$G$43</c:f>
              <c:numCache>
                <c:formatCode>0.0</c:formatCode>
                <c:ptCount val="6"/>
                <c:pt idx="0">
                  <c:v>8.7850000000000001</c:v>
                </c:pt>
                <c:pt idx="1">
                  <c:v>9.43</c:v>
                </c:pt>
                <c:pt idx="2">
                  <c:v>11.365</c:v>
                </c:pt>
                <c:pt idx="3">
                  <c:v>13.3</c:v>
                </c:pt>
                <c:pt idx="4">
                  <c:v>14.395</c:v>
                </c:pt>
                <c:pt idx="5">
                  <c:v>15.225</c:v>
                </c:pt>
              </c:numCache>
            </c:numRef>
          </c:val>
          <c:smooth val="0"/>
          <c:extLst>
            <c:ext xmlns:c16="http://schemas.microsoft.com/office/drawing/2014/chart" uri="{C3380CC4-5D6E-409C-BE32-E72D297353CC}">
              <c16:uniqueId val="{00000002-F376-4E85-A197-C510159F1724}"/>
            </c:ext>
          </c:extLst>
        </c:ser>
        <c:ser>
          <c:idx val="3"/>
          <c:order val="3"/>
          <c:tx>
            <c:strRef>
              <c:f>'Figure 2.11'!$A$44</c:f>
              <c:strCache>
                <c:ptCount val="1"/>
                <c:pt idx="0">
                  <c:v>SPU 2021</c:v>
                </c:pt>
              </c:strCache>
            </c:strRef>
          </c:tx>
          <c:spPr>
            <a:ln w="19050">
              <a:solidFill>
                <a:sysClr val="window" lastClr="FFFFFF">
                  <a:lumMod val="85000"/>
                </a:sysClr>
              </a:solidFill>
            </a:ln>
          </c:spPr>
          <c:marker>
            <c:symbol val="none"/>
          </c:marker>
          <c:cat>
            <c:numRef>
              <c:f>'Figure 2.11'!$B$40:$G$40</c:f>
              <c:numCache>
                <c:formatCode>General</c:formatCode>
                <c:ptCount val="6"/>
                <c:pt idx="0">
                  <c:v>2020</c:v>
                </c:pt>
                <c:pt idx="1">
                  <c:v>2021</c:v>
                </c:pt>
                <c:pt idx="2">
                  <c:v>2022</c:v>
                </c:pt>
                <c:pt idx="3">
                  <c:v>2023</c:v>
                </c:pt>
                <c:pt idx="4">
                  <c:v>2024</c:v>
                </c:pt>
                <c:pt idx="5">
                  <c:v>2025</c:v>
                </c:pt>
              </c:numCache>
            </c:numRef>
          </c:cat>
          <c:val>
            <c:numRef>
              <c:f>'Figure 2.11'!$B$44:$G$44</c:f>
              <c:numCache>
                <c:formatCode>0.0</c:formatCode>
                <c:ptCount val="6"/>
                <c:pt idx="0">
                  <c:v>9.7949999999999999</c:v>
                </c:pt>
                <c:pt idx="1">
                  <c:v>11.105</c:v>
                </c:pt>
                <c:pt idx="2">
                  <c:v>12.295</c:v>
                </c:pt>
                <c:pt idx="3">
                  <c:v>13.355</c:v>
                </c:pt>
                <c:pt idx="4">
                  <c:v>14.35</c:v>
                </c:pt>
                <c:pt idx="5">
                  <c:v>14.84</c:v>
                </c:pt>
              </c:numCache>
            </c:numRef>
          </c:val>
          <c:smooth val="0"/>
          <c:extLst>
            <c:ext xmlns:c16="http://schemas.microsoft.com/office/drawing/2014/chart" uri="{C3380CC4-5D6E-409C-BE32-E72D297353CC}">
              <c16:uniqueId val="{00000003-F376-4E85-A197-C510159F1724}"/>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chemeClr val="tx1">
                <a:lumMod val="50000"/>
                <a:lumOff val="50000"/>
              </a:schemeClr>
            </a:solidFill>
          </a:ln>
        </c:spPr>
        <c:crossAx val="497712512"/>
        <c:crosses val="autoZero"/>
        <c:auto val="1"/>
        <c:lblAlgn val="ctr"/>
        <c:lblOffset val="100"/>
        <c:noMultiLvlLbl val="0"/>
      </c:catAx>
      <c:valAx>
        <c:axId val="497712512"/>
        <c:scaling>
          <c:orientation val="minMax"/>
          <c:min val="8"/>
        </c:scaling>
        <c:delete val="0"/>
        <c:axPos val="l"/>
        <c:numFmt formatCode="#,##0" sourceLinked="0"/>
        <c:majorTickMark val="out"/>
        <c:minorTickMark val="none"/>
        <c:tickLblPos val="nextTo"/>
        <c:spPr>
          <a:ln>
            <a:solidFill>
              <a:schemeClr val="tx1">
                <a:lumMod val="50000"/>
                <a:lumOff val="50000"/>
              </a:schemeClr>
            </a:solidFill>
          </a:ln>
        </c:spPr>
        <c:crossAx val="497710976"/>
        <c:crosses val="autoZero"/>
        <c:crossBetween val="between"/>
      </c:valAx>
    </c:plotArea>
    <c:legend>
      <c:legendPos val="r"/>
      <c:layout>
        <c:manualLayout>
          <c:xMode val="edge"/>
          <c:yMode val="edge"/>
          <c:x val="0.13583518518518523"/>
          <c:y val="4.0419582968795588E-2"/>
          <c:w val="0.5148633912675058"/>
          <c:h val="0.32473235676505652"/>
        </c:manualLayout>
      </c:layout>
      <c:overlay val="1"/>
      <c:txPr>
        <a:bodyPr/>
        <a:lstStyle/>
        <a:p>
          <a:pPr>
            <a:defRPr sz="800"/>
          </a:pPr>
          <a:endParaRPr lang="en-US"/>
        </a:p>
      </c:txPr>
    </c:legend>
    <c:plotVisOnly val="1"/>
    <c:dispBlanksAs val="gap"/>
    <c:showDLblsOverMax val="0"/>
  </c:chart>
  <c:spPr>
    <a:ln>
      <a:noFill/>
    </a:ln>
  </c:spPr>
  <c:txPr>
    <a:bodyPr/>
    <a:lstStyle/>
    <a:p>
      <a:pPr>
        <a:defRPr>
          <a:latin typeface="Futura Lt BT" panose="020B0402020204020303" pitchFamily="34" charset="0"/>
          <a:ea typeface="Source sans pro" panose="020B0503030403020204"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231907243585142E-2"/>
          <c:y val="2.4168545212090425E-2"/>
          <c:w val="0.90591697208093036"/>
          <c:h val="0.86950446088392175"/>
        </c:manualLayout>
      </c:layout>
      <c:lineChart>
        <c:grouping val="standard"/>
        <c:varyColors val="0"/>
        <c:ser>
          <c:idx val="0"/>
          <c:order val="0"/>
          <c:tx>
            <c:strRef>
              <c:f>'Figure 2.11'!$A$48</c:f>
              <c:strCache>
                <c:ptCount val="1"/>
                <c:pt idx="0">
                  <c:v>Budget 2023</c:v>
                </c:pt>
              </c:strCache>
            </c:strRef>
          </c:tx>
          <c:marker>
            <c:symbol val="none"/>
          </c:marker>
          <c:cat>
            <c:numRef>
              <c:f>'Figure 2.11'!$B$47:$G$47</c:f>
              <c:numCache>
                <c:formatCode>General</c:formatCode>
                <c:ptCount val="6"/>
                <c:pt idx="0">
                  <c:v>2020</c:v>
                </c:pt>
                <c:pt idx="1">
                  <c:v>2021</c:v>
                </c:pt>
                <c:pt idx="2">
                  <c:v>2022</c:v>
                </c:pt>
                <c:pt idx="3">
                  <c:v>2023</c:v>
                </c:pt>
                <c:pt idx="4">
                  <c:v>2024</c:v>
                </c:pt>
                <c:pt idx="5">
                  <c:v>2025</c:v>
                </c:pt>
              </c:numCache>
            </c:numRef>
          </c:cat>
          <c:val>
            <c:numRef>
              <c:f>'Figure 2.11'!$B$48:$G$48</c:f>
              <c:numCache>
                <c:formatCode>0.0</c:formatCode>
                <c:ptCount val="6"/>
                <c:pt idx="0">
                  <c:v>4.3275865517310343</c:v>
                </c:pt>
                <c:pt idx="1">
                  <c:v>3.6741220887723998</c:v>
                </c:pt>
                <c:pt idx="2">
                  <c:v>3.8709526306004287</c:v>
                </c:pt>
                <c:pt idx="3">
                  <c:v>4.1337268716469877</c:v>
                </c:pt>
                <c:pt idx="4">
                  <c:v>4.5840844377335435</c:v>
                </c:pt>
                <c:pt idx="5">
                  <c:v>4.8192065234826833</c:v>
                </c:pt>
              </c:numCache>
            </c:numRef>
          </c:val>
          <c:smooth val="0"/>
          <c:extLst>
            <c:ext xmlns:c16="http://schemas.microsoft.com/office/drawing/2014/chart" uri="{C3380CC4-5D6E-409C-BE32-E72D297353CC}">
              <c16:uniqueId val="{00000005-9E78-4196-96F3-90A61BDD4461}"/>
            </c:ext>
          </c:extLst>
        </c:ser>
        <c:ser>
          <c:idx val="1"/>
          <c:order val="1"/>
          <c:tx>
            <c:strRef>
              <c:f>'Figure 2.11'!$A$49</c:f>
              <c:strCache>
                <c:ptCount val="1"/>
                <c:pt idx="0">
                  <c:v>SPU 2022</c:v>
                </c:pt>
              </c:strCache>
            </c:strRef>
          </c:tx>
          <c:marker>
            <c:symbol val="none"/>
          </c:marker>
          <c:cat>
            <c:numRef>
              <c:f>'Figure 2.11'!$B$47:$G$47</c:f>
              <c:numCache>
                <c:formatCode>General</c:formatCode>
                <c:ptCount val="6"/>
                <c:pt idx="0">
                  <c:v>2020</c:v>
                </c:pt>
                <c:pt idx="1">
                  <c:v>2021</c:v>
                </c:pt>
                <c:pt idx="2">
                  <c:v>2022</c:v>
                </c:pt>
                <c:pt idx="3">
                  <c:v>2023</c:v>
                </c:pt>
                <c:pt idx="4">
                  <c:v>2024</c:v>
                </c:pt>
                <c:pt idx="5">
                  <c:v>2025</c:v>
                </c:pt>
              </c:numCache>
            </c:numRef>
          </c:cat>
          <c:val>
            <c:numRef>
              <c:f>'Figure 2.11'!$B$49:$G$49</c:f>
              <c:numCache>
                <c:formatCode>0.0</c:formatCode>
                <c:ptCount val="6"/>
                <c:pt idx="0">
                  <c:v>4.0907300483240308</c:v>
                </c:pt>
                <c:pt idx="1">
                  <c:v>3.8045954335847969</c:v>
                </c:pt>
                <c:pt idx="2">
                  <c:v>4.3858170731608075</c:v>
                </c:pt>
                <c:pt idx="3">
                  <c:v>4.6027119707622166</c:v>
                </c:pt>
                <c:pt idx="4">
                  <c:v>4.6833715176780641</c:v>
                </c:pt>
                <c:pt idx="5">
                  <c:v>4.8341314760706684</c:v>
                </c:pt>
              </c:numCache>
            </c:numRef>
          </c:val>
          <c:smooth val="0"/>
          <c:extLst>
            <c:ext xmlns:c16="http://schemas.microsoft.com/office/drawing/2014/chart" uri="{C3380CC4-5D6E-409C-BE32-E72D297353CC}">
              <c16:uniqueId val="{00000007-9E78-4196-96F3-90A61BDD4461}"/>
            </c:ext>
          </c:extLst>
        </c:ser>
        <c:ser>
          <c:idx val="2"/>
          <c:order val="2"/>
          <c:tx>
            <c:strRef>
              <c:f>'Figure 2.11'!$A$50</c:f>
              <c:strCache>
                <c:ptCount val="1"/>
                <c:pt idx="0">
                  <c:v>Budget 2022</c:v>
                </c:pt>
              </c:strCache>
            </c:strRef>
          </c:tx>
          <c:marker>
            <c:symbol val="none"/>
          </c:marker>
          <c:cat>
            <c:numRef>
              <c:f>'Figure 2.11'!$B$47:$G$47</c:f>
              <c:numCache>
                <c:formatCode>General</c:formatCode>
                <c:ptCount val="6"/>
                <c:pt idx="0">
                  <c:v>2020</c:v>
                </c:pt>
                <c:pt idx="1">
                  <c:v>2021</c:v>
                </c:pt>
                <c:pt idx="2">
                  <c:v>2022</c:v>
                </c:pt>
                <c:pt idx="3">
                  <c:v>2023</c:v>
                </c:pt>
                <c:pt idx="4">
                  <c:v>2024</c:v>
                </c:pt>
                <c:pt idx="5">
                  <c:v>2025</c:v>
                </c:pt>
              </c:numCache>
            </c:numRef>
          </c:cat>
          <c:val>
            <c:numRef>
              <c:f>'Figure 2.11'!$B$50:$G$50</c:f>
              <c:numCache>
                <c:formatCode>0.0</c:formatCode>
                <c:ptCount val="6"/>
                <c:pt idx="0">
                  <c:v>4.2199463920298976</c:v>
                </c:pt>
                <c:pt idx="1">
                  <c:v>4.2303318547733735</c:v>
                </c:pt>
                <c:pt idx="2">
                  <c:v>4.7235867008203387</c:v>
                </c:pt>
                <c:pt idx="3">
                  <c:v>5.2297526097505429</c:v>
                </c:pt>
                <c:pt idx="4">
                  <c:v>5.373324404474622</c:v>
                </c:pt>
                <c:pt idx="5">
                  <c:v>5.4010678899975453</c:v>
                </c:pt>
              </c:numCache>
            </c:numRef>
          </c:val>
          <c:smooth val="0"/>
          <c:extLst>
            <c:ext xmlns:c16="http://schemas.microsoft.com/office/drawing/2014/chart" uri="{C3380CC4-5D6E-409C-BE32-E72D297353CC}">
              <c16:uniqueId val="{00000009-9E78-4196-96F3-90A61BDD4461}"/>
            </c:ext>
          </c:extLst>
        </c:ser>
        <c:ser>
          <c:idx val="3"/>
          <c:order val="3"/>
          <c:tx>
            <c:strRef>
              <c:f>'Figure 2.11'!$A$51</c:f>
              <c:strCache>
                <c:ptCount val="1"/>
                <c:pt idx="0">
                  <c:v>SPU 2021</c:v>
                </c:pt>
              </c:strCache>
            </c:strRef>
          </c:tx>
          <c:marker>
            <c:symbol val="none"/>
          </c:marker>
          <c:cat>
            <c:numRef>
              <c:f>'Figure 2.11'!$B$47:$G$47</c:f>
              <c:numCache>
                <c:formatCode>General</c:formatCode>
                <c:ptCount val="6"/>
                <c:pt idx="0">
                  <c:v>2020</c:v>
                </c:pt>
                <c:pt idx="1">
                  <c:v>2021</c:v>
                </c:pt>
                <c:pt idx="2">
                  <c:v>2022</c:v>
                </c:pt>
                <c:pt idx="3">
                  <c:v>2023</c:v>
                </c:pt>
                <c:pt idx="4">
                  <c:v>2024</c:v>
                </c:pt>
                <c:pt idx="5">
                  <c:v>2025</c:v>
                </c:pt>
              </c:numCache>
            </c:numRef>
          </c:cat>
          <c:val>
            <c:numRef>
              <c:f>'Figure 2.11'!$B$51:$G$51</c:f>
              <c:numCache>
                <c:formatCode>0.0</c:formatCode>
                <c:ptCount val="6"/>
                <c:pt idx="0">
                  <c:v>4.7396387682315471</c:v>
                </c:pt>
                <c:pt idx="1">
                  <c:v>5.1880401775286149</c:v>
                </c:pt>
                <c:pt idx="2">
                  <c:v>5.3398479913137891</c:v>
                </c:pt>
                <c:pt idx="3">
                  <c:v>5.5478242808183618</c:v>
                </c:pt>
                <c:pt idx="4">
                  <c:v>5.7046312860266344</c:v>
                </c:pt>
                <c:pt idx="5">
                  <c:v>5.6511805026656505</c:v>
                </c:pt>
              </c:numCache>
            </c:numRef>
          </c:val>
          <c:smooth val="0"/>
          <c:extLst>
            <c:ext xmlns:c16="http://schemas.microsoft.com/office/drawing/2014/chart" uri="{C3380CC4-5D6E-409C-BE32-E72D297353CC}">
              <c16:uniqueId val="{0000000B-9E78-4196-96F3-90A61BDD4461}"/>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ysClr val="window" lastClr="FFFFFF">
                <a:lumMod val="75000"/>
              </a:sysClr>
            </a:solidFill>
          </a:ln>
        </c:spPr>
        <c:crossAx val="497712512"/>
        <c:crosses val="autoZero"/>
        <c:auto val="1"/>
        <c:lblAlgn val="ctr"/>
        <c:lblOffset val="100"/>
        <c:noMultiLvlLbl val="0"/>
      </c:catAx>
      <c:valAx>
        <c:axId val="497712512"/>
        <c:scaling>
          <c:orientation val="minMax"/>
        </c:scaling>
        <c:delete val="0"/>
        <c:axPos val="l"/>
        <c:numFmt formatCode="#,##0" sourceLinked="0"/>
        <c:majorTickMark val="out"/>
        <c:minorTickMark val="none"/>
        <c:tickLblPos val="nextTo"/>
        <c:spPr>
          <a:ln>
            <a:solidFill>
              <a:sysClr val="window" lastClr="FFFFFF">
                <a:lumMod val="75000"/>
              </a:sysClr>
            </a:solidFill>
          </a:ln>
        </c:spPr>
        <c:crossAx val="497710976"/>
        <c:crosses val="autoZero"/>
        <c:crossBetween val="between"/>
      </c:valAx>
    </c:plotArea>
    <c:legend>
      <c:legendPos val="r"/>
      <c:layout>
        <c:manualLayout>
          <c:xMode val="edge"/>
          <c:yMode val="edge"/>
          <c:x val="0.2911207349081365"/>
          <c:y val="0.45569553805774277"/>
          <c:w val="0.63508727034120738"/>
          <c:h val="0.35390055409740451"/>
        </c:manualLayout>
      </c:layout>
      <c:overlay val="1"/>
    </c:legend>
    <c:plotVisOnly val="1"/>
    <c:dispBlanksAs val="gap"/>
    <c:showDLblsOverMax val="0"/>
  </c:chart>
  <c:spPr>
    <a:ln>
      <a:noFill/>
    </a:ln>
  </c:spPr>
  <c:txPr>
    <a:bodyPr/>
    <a:lstStyle/>
    <a:p>
      <a:pPr>
        <a:defRPr sz="800">
          <a:solidFill>
            <a:schemeClr val="bg1">
              <a:lumMod val="50000"/>
            </a:schemeClr>
          </a:solidFill>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2.4168545212090425E-2"/>
          <c:w val="0.85416032370953643"/>
          <c:h val="0.83884024955549907"/>
        </c:manualLayout>
      </c:layout>
      <c:lineChart>
        <c:grouping val="standard"/>
        <c:varyColors val="0"/>
        <c:ser>
          <c:idx val="0"/>
          <c:order val="0"/>
          <c:tx>
            <c:strRef>
              <c:f>'Figure 2.11'!$A$57</c:f>
              <c:strCache>
                <c:ptCount val="1"/>
                <c:pt idx="0">
                  <c:v>Budget 2023</c:v>
                </c:pt>
              </c:strCache>
            </c:strRef>
          </c:tx>
          <c:spPr>
            <a:ln>
              <a:solidFill>
                <a:srgbClr val="27819D"/>
              </a:solidFill>
            </a:ln>
          </c:spPr>
          <c:marker>
            <c:symbol val="none"/>
          </c:marker>
          <c:cat>
            <c:numRef>
              <c:f>'Figure 2.11'!$B$56:$G$56</c:f>
              <c:numCache>
                <c:formatCode>General</c:formatCode>
                <c:ptCount val="6"/>
                <c:pt idx="0">
                  <c:v>2020</c:v>
                </c:pt>
                <c:pt idx="1">
                  <c:v>2021</c:v>
                </c:pt>
                <c:pt idx="2">
                  <c:v>2022</c:v>
                </c:pt>
                <c:pt idx="3">
                  <c:v>2023</c:v>
                </c:pt>
                <c:pt idx="4">
                  <c:v>2024</c:v>
                </c:pt>
                <c:pt idx="5">
                  <c:v>2025</c:v>
                </c:pt>
              </c:numCache>
            </c:numRef>
          </c:cat>
          <c:val>
            <c:numRef>
              <c:f>'Figure 2.11'!$B$57:$G$57</c:f>
              <c:numCache>
                <c:formatCode>0.0</c:formatCode>
                <c:ptCount val="6"/>
                <c:pt idx="1">
                  <c:v>9.9450000000000003</c:v>
                </c:pt>
                <c:pt idx="2">
                  <c:v>11.57</c:v>
                </c:pt>
                <c:pt idx="3">
                  <c:v>12.38</c:v>
                </c:pt>
                <c:pt idx="4">
                  <c:v>12.824999999999999</c:v>
                </c:pt>
                <c:pt idx="5">
                  <c:v>13.6</c:v>
                </c:pt>
              </c:numCache>
            </c:numRef>
          </c:val>
          <c:smooth val="0"/>
          <c:extLst>
            <c:ext xmlns:c16="http://schemas.microsoft.com/office/drawing/2014/chart" uri="{C3380CC4-5D6E-409C-BE32-E72D297353CC}">
              <c16:uniqueId val="{00000000-27AE-4919-A417-56DB4D2BD1DC}"/>
            </c:ext>
          </c:extLst>
        </c:ser>
        <c:ser>
          <c:idx val="1"/>
          <c:order val="1"/>
          <c:tx>
            <c:strRef>
              <c:f>'Figure 2.11'!$A$58</c:f>
              <c:strCache>
                <c:ptCount val="1"/>
                <c:pt idx="0">
                  <c:v>SPU 2022</c:v>
                </c:pt>
              </c:strCache>
            </c:strRef>
          </c:tx>
          <c:spPr>
            <a:ln w="19050">
              <a:solidFill>
                <a:srgbClr val="313031">
                  <a:lumMod val="50000"/>
                  <a:lumOff val="50000"/>
                </a:srgbClr>
              </a:solidFill>
            </a:ln>
          </c:spPr>
          <c:marker>
            <c:symbol val="none"/>
          </c:marker>
          <c:cat>
            <c:numRef>
              <c:f>'Figure 2.11'!$B$56:$G$56</c:f>
              <c:numCache>
                <c:formatCode>General</c:formatCode>
                <c:ptCount val="6"/>
                <c:pt idx="0">
                  <c:v>2020</c:v>
                </c:pt>
                <c:pt idx="1">
                  <c:v>2021</c:v>
                </c:pt>
                <c:pt idx="2">
                  <c:v>2022</c:v>
                </c:pt>
                <c:pt idx="3">
                  <c:v>2023</c:v>
                </c:pt>
                <c:pt idx="4">
                  <c:v>2024</c:v>
                </c:pt>
                <c:pt idx="5">
                  <c:v>2025</c:v>
                </c:pt>
              </c:numCache>
            </c:numRef>
          </c:cat>
          <c:val>
            <c:numRef>
              <c:f>'Figure 2.11'!$B$58:$G$58</c:f>
              <c:numCache>
                <c:formatCode>0.0</c:formatCode>
                <c:ptCount val="6"/>
                <c:pt idx="1">
                  <c:v>9.9450000000000003</c:v>
                </c:pt>
                <c:pt idx="2">
                  <c:v>11.945</c:v>
                </c:pt>
                <c:pt idx="3">
                  <c:v>12.42</c:v>
                </c:pt>
                <c:pt idx="4">
                  <c:v>12.824999999999999</c:v>
                </c:pt>
                <c:pt idx="5">
                  <c:v>13.6</c:v>
                </c:pt>
              </c:numCache>
            </c:numRef>
          </c:val>
          <c:smooth val="0"/>
          <c:extLst>
            <c:ext xmlns:c16="http://schemas.microsoft.com/office/drawing/2014/chart" uri="{C3380CC4-5D6E-409C-BE32-E72D297353CC}">
              <c16:uniqueId val="{00000001-27AE-4919-A417-56DB4D2BD1DC}"/>
            </c:ext>
          </c:extLst>
        </c:ser>
        <c:ser>
          <c:idx val="2"/>
          <c:order val="2"/>
          <c:tx>
            <c:strRef>
              <c:f>'Figure 2.11'!$A$59</c:f>
              <c:strCache>
                <c:ptCount val="1"/>
                <c:pt idx="0">
                  <c:v>Budget 2022</c:v>
                </c:pt>
              </c:strCache>
            </c:strRef>
          </c:tx>
          <c:spPr>
            <a:ln w="19050">
              <a:solidFill>
                <a:sysClr val="window" lastClr="FFFFFF">
                  <a:lumMod val="75000"/>
                </a:sysClr>
              </a:solidFill>
            </a:ln>
          </c:spPr>
          <c:marker>
            <c:symbol val="none"/>
          </c:marker>
          <c:cat>
            <c:numRef>
              <c:f>'Figure 2.11'!$B$56:$G$56</c:f>
              <c:numCache>
                <c:formatCode>General</c:formatCode>
                <c:ptCount val="6"/>
                <c:pt idx="0">
                  <c:v>2020</c:v>
                </c:pt>
                <c:pt idx="1">
                  <c:v>2021</c:v>
                </c:pt>
                <c:pt idx="2">
                  <c:v>2022</c:v>
                </c:pt>
                <c:pt idx="3">
                  <c:v>2023</c:v>
                </c:pt>
                <c:pt idx="4">
                  <c:v>2024</c:v>
                </c:pt>
                <c:pt idx="5">
                  <c:v>2025</c:v>
                </c:pt>
              </c:numCache>
            </c:numRef>
          </c:cat>
          <c:val>
            <c:numRef>
              <c:f>'Figure 2.11'!$B$59:$G$59</c:f>
              <c:numCache>
                <c:formatCode>0.0</c:formatCode>
                <c:ptCount val="6"/>
                <c:pt idx="0">
                  <c:v>9.65</c:v>
                </c:pt>
                <c:pt idx="1">
                  <c:v>10.45</c:v>
                </c:pt>
                <c:pt idx="2">
                  <c:v>11.72</c:v>
                </c:pt>
                <c:pt idx="3">
                  <c:v>12.42</c:v>
                </c:pt>
                <c:pt idx="4">
                  <c:v>12.824999999999999</c:v>
                </c:pt>
                <c:pt idx="5">
                  <c:v>13.6</c:v>
                </c:pt>
              </c:numCache>
            </c:numRef>
          </c:val>
          <c:smooth val="0"/>
          <c:extLst>
            <c:ext xmlns:c16="http://schemas.microsoft.com/office/drawing/2014/chart" uri="{C3380CC4-5D6E-409C-BE32-E72D297353CC}">
              <c16:uniqueId val="{00000002-27AE-4919-A417-56DB4D2BD1DC}"/>
            </c:ext>
          </c:extLst>
        </c:ser>
        <c:ser>
          <c:idx val="3"/>
          <c:order val="3"/>
          <c:tx>
            <c:strRef>
              <c:f>'Figure 2.11'!$A$60</c:f>
              <c:strCache>
                <c:ptCount val="1"/>
                <c:pt idx="0">
                  <c:v>SPU 2021</c:v>
                </c:pt>
              </c:strCache>
            </c:strRef>
          </c:tx>
          <c:spPr>
            <a:ln w="19050">
              <a:solidFill>
                <a:sysClr val="window" lastClr="FFFFFF">
                  <a:lumMod val="85000"/>
                </a:sysClr>
              </a:solidFill>
            </a:ln>
          </c:spPr>
          <c:marker>
            <c:symbol val="none"/>
          </c:marker>
          <c:cat>
            <c:numRef>
              <c:f>'Figure 2.11'!$B$56:$G$56</c:f>
              <c:numCache>
                <c:formatCode>General</c:formatCode>
                <c:ptCount val="6"/>
                <c:pt idx="0">
                  <c:v>2020</c:v>
                </c:pt>
                <c:pt idx="1">
                  <c:v>2021</c:v>
                </c:pt>
                <c:pt idx="2">
                  <c:v>2022</c:v>
                </c:pt>
                <c:pt idx="3">
                  <c:v>2023</c:v>
                </c:pt>
                <c:pt idx="4">
                  <c:v>2024</c:v>
                </c:pt>
                <c:pt idx="5">
                  <c:v>2025</c:v>
                </c:pt>
              </c:numCache>
            </c:numRef>
          </c:cat>
          <c:val>
            <c:numRef>
              <c:f>'Figure 2.11'!$B$60:$G$60</c:f>
              <c:numCache>
                <c:formatCode>0.0</c:formatCode>
                <c:ptCount val="6"/>
                <c:pt idx="0">
                  <c:v>9.65</c:v>
                </c:pt>
                <c:pt idx="1">
                  <c:v>10.164999999999999</c:v>
                </c:pt>
                <c:pt idx="2">
                  <c:v>11.395</c:v>
                </c:pt>
                <c:pt idx="3">
                  <c:v>10.69</c:v>
                </c:pt>
                <c:pt idx="4">
                  <c:v>11.055</c:v>
                </c:pt>
                <c:pt idx="5">
                  <c:v>11.435</c:v>
                </c:pt>
              </c:numCache>
            </c:numRef>
          </c:val>
          <c:smooth val="0"/>
          <c:extLst>
            <c:ext xmlns:c16="http://schemas.microsoft.com/office/drawing/2014/chart" uri="{C3380CC4-5D6E-409C-BE32-E72D297353CC}">
              <c16:uniqueId val="{00000003-27AE-4919-A417-56DB4D2BD1DC}"/>
            </c:ext>
          </c:extLst>
        </c:ser>
        <c:ser>
          <c:idx val="4"/>
          <c:order val="4"/>
          <c:tx>
            <c:strRef>
              <c:f>'Figure 2.11'!$A$61</c:f>
              <c:strCache>
                <c:ptCount val="1"/>
                <c:pt idx="0">
                  <c:v>NDP</c:v>
                </c:pt>
              </c:strCache>
            </c:strRef>
          </c:tx>
          <c:marker>
            <c:symbol val="none"/>
          </c:marker>
          <c:cat>
            <c:numRef>
              <c:f>'Figure 2.11'!$B$56:$G$56</c:f>
              <c:numCache>
                <c:formatCode>General</c:formatCode>
                <c:ptCount val="6"/>
                <c:pt idx="0">
                  <c:v>2020</c:v>
                </c:pt>
                <c:pt idx="1">
                  <c:v>2021</c:v>
                </c:pt>
                <c:pt idx="2">
                  <c:v>2022</c:v>
                </c:pt>
                <c:pt idx="3">
                  <c:v>2023</c:v>
                </c:pt>
                <c:pt idx="4">
                  <c:v>2024</c:v>
                </c:pt>
                <c:pt idx="5">
                  <c:v>2025</c:v>
                </c:pt>
              </c:numCache>
            </c:numRef>
          </c:cat>
          <c:val>
            <c:numRef>
              <c:f>'Figure 2.11'!$B$61:$G$61</c:f>
              <c:numCache>
                <c:formatCode>0.0</c:formatCode>
                <c:ptCount val="6"/>
                <c:pt idx="1">
                  <c:v>9.8000000000000007</c:v>
                </c:pt>
                <c:pt idx="2">
                  <c:v>11.1</c:v>
                </c:pt>
                <c:pt idx="3">
                  <c:v>11.9</c:v>
                </c:pt>
                <c:pt idx="4">
                  <c:v>12.8</c:v>
                </c:pt>
                <c:pt idx="5">
                  <c:v>13.6</c:v>
                </c:pt>
              </c:numCache>
            </c:numRef>
          </c:val>
          <c:smooth val="0"/>
          <c:extLst>
            <c:ext xmlns:c16="http://schemas.microsoft.com/office/drawing/2014/chart" uri="{C3380CC4-5D6E-409C-BE32-E72D297353CC}">
              <c16:uniqueId val="{00000004-27AE-4919-A417-56DB4D2BD1DC}"/>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ysClr val="window" lastClr="FFFFFF">
                <a:lumMod val="75000"/>
              </a:sysClr>
            </a:solidFill>
          </a:ln>
        </c:spPr>
        <c:crossAx val="497712512"/>
        <c:crosses val="autoZero"/>
        <c:auto val="1"/>
        <c:lblAlgn val="ctr"/>
        <c:lblOffset val="100"/>
        <c:noMultiLvlLbl val="0"/>
      </c:catAx>
      <c:valAx>
        <c:axId val="497712512"/>
        <c:scaling>
          <c:orientation val="minMax"/>
          <c:min val="8"/>
        </c:scaling>
        <c:delete val="0"/>
        <c:axPos val="l"/>
        <c:numFmt formatCode="#,##0" sourceLinked="0"/>
        <c:majorTickMark val="out"/>
        <c:minorTickMark val="none"/>
        <c:tickLblPos val="nextTo"/>
        <c:spPr>
          <a:ln>
            <a:solidFill>
              <a:sysClr val="window" lastClr="FFFFFF">
                <a:lumMod val="75000"/>
              </a:sysClr>
            </a:solidFill>
          </a:ln>
        </c:spPr>
        <c:crossAx val="497710976"/>
        <c:crosses val="autoZero"/>
        <c:crossBetween val="between"/>
      </c:valAx>
    </c:plotArea>
    <c:legend>
      <c:legendPos val="r"/>
      <c:layout>
        <c:manualLayout>
          <c:xMode val="edge"/>
          <c:yMode val="edge"/>
          <c:x val="0.37105601851851844"/>
          <c:y val="0.47533477105170763"/>
          <c:w val="0.59126296296296299"/>
          <c:h val="0.32963191580474288"/>
        </c:manualLayout>
      </c:layout>
      <c:overlay val="1"/>
    </c:legend>
    <c:plotVisOnly val="1"/>
    <c:dispBlanksAs val="gap"/>
    <c:showDLblsOverMax val="0"/>
  </c:chart>
  <c:spPr>
    <a:ln>
      <a:noFill/>
    </a:ln>
  </c:spPr>
  <c:txPr>
    <a:bodyPr/>
    <a:lstStyle/>
    <a:p>
      <a:pPr>
        <a:defRPr sz="800">
          <a:solidFill>
            <a:schemeClr val="bg1">
              <a:lumMod val="50000"/>
            </a:schemeClr>
          </a:solidFill>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7891912290735"/>
          <c:y val="3.0241935483870969E-2"/>
          <c:w val="0.77513422407027099"/>
          <c:h val="0.8263259620269241"/>
        </c:manualLayout>
      </c:layout>
      <c:lineChart>
        <c:grouping val="standard"/>
        <c:varyColors val="0"/>
        <c:ser>
          <c:idx val="0"/>
          <c:order val="0"/>
          <c:tx>
            <c:strRef>
              <c:f>'Figure 2.11'!$A$66</c:f>
              <c:strCache>
                <c:ptCount val="1"/>
                <c:pt idx="0">
                  <c:v>Original NDP plan</c:v>
                </c:pt>
              </c:strCache>
            </c:strRef>
          </c:tx>
          <c:spPr>
            <a:ln w="28575" cap="rnd">
              <a:solidFill>
                <a:schemeClr val="tx1">
                  <a:lumMod val="50000"/>
                  <a:lumOff val="50000"/>
                </a:schemeClr>
              </a:solidFill>
              <a:round/>
            </a:ln>
            <a:effectLst/>
          </c:spPr>
          <c:marker>
            <c:symbol val="none"/>
          </c:marker>
          <c:cat>
            <c:numRef>
              <c:f>'Figure 2.11'!$B$65:$J$65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'Figure 2.11'!$B$66:$J$66</c:f>
              <c:numCache>
                <c:formatCode>General</c:formatCode>
                <c:ptCount val="9"/>
                <c:pt idx="0">
                  <c:v>4.7999999999999994E-2</c:v>
                </c:pt>
                <c:pt idx="1">
                  <c:v>4.9000000000000009E-2</c:v>
                </c:pt>
                <c:pt idx="2">
                  <c:v>5.0999999999999997E-2</c:v>
                </c:pt>
                <c:pt idx="3">
                  <c:v>5.0999999999999997E-2</c:v>
                </c:pt>
                <c:pt idx="4">
                  <c:v>5.0999999999999997E-2</c:v>
                </c:pt>
                <c:pt idx="5">
                  <c:v>5.0999999999999997E-2</c:v>
                </c:pt>
                <c:pt idx="6">
                  <c:v>5.0999999999999997E-2</c:v>
                </c:pt>
                <c:pt idx="7">
                  <c:v>0.05</c:v>
                </c:pt>
                <c:pt idx="8">
                  <c:v>0.05</c:v>
                </c:pt>
              </c:numCache>
            </c:numRef>
          </c:val>
          <c:smooth val="0"/>
          <c:extLst>
            <c:ext xmlns:c16="http://schemas.microsoft.com/office/drawing/2014/chart" uri="{C3380CC4-5D6E-409C-BE32-E72D297353CC}">
              <c16:uniqueId val="{00000000-FAA0-4C19-9DBA-8A179889CF59}"/>
            </c:ext>
          </c:extLst>
        </c:ser>
        <c:ser>
          <c:idx val="1"/>
          <c:order val="1"/>
          <c:tx>
            <c:strRef>
              <c:f>'Figure 2.11'!$A$67</c:f>
              <c:strCache>
                <c:ptCount val="1"/>
                <c:pt idx="0">
                  <c:v>Current plan</c:v>
                </c:pt>
              </c:strCache>
            </c:strRef>
          </c:tx>
          <c:spPr>
            <a:ln w="28575" cap="rnd">
              <a:solidFill>
                <a:schemeClr val="accent2"/>
              </a:solidFill>
              <a:round/>
            </a:ln>
            <a:effectLst/>
          </c:spPr>
          <c:marker>
            <c:symbol val="none"/>
          </c:marker>
          <c:cat>
            <c:numRef>
              <c:f>'Figure 2.11'!$B$65:$J$65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'Figure 2.11'!$B$67:$J$67</c:f>
              <c:numCache>
                <c:formatCode>General</c:formatCode>
                <c:ptCount val="9"/>
                <c:pt idx="0">
                  <c:v>4.2599999999999999E-2</c:v>
                </c:pt>
                <c:pt idx="1">
                  <c:v>4.3099999999999999E-2</c:v>
                </c:pt>
                <c:pt idx="2">
                  <c:v>4.4299999999999999E-2</c:v>
                </c:pt>
                <c:pt idx="3">
                  <c:v>4.4499999999999998E-2</c:v>
                </c:pt>
                <c:pt idx="4">
                  <c:v>4.4499999999999998E-2</c:v>
                </c:pt>
                <c:pt idx="5">
                  <c:v>4.4499999999999998E-2</c:v>
                </c:pt>
                <c:pt idx="6">
                  <c:v>4.4499999999999998E-2</c:v>
                </c:pt>
                <c:pt idx="7">
                  <c:v>4.36E-2</c:v>
                </c:pt>
                <c:pt idx="8">
                  <c:v>4.36E-2</c:v>
                </c:pt>
              </c:numCache>
            </c:numRef>
          </c:val>
          <c:smooth val="0"/>
          <c:extLst>
            <c:ext xmlns:c16="http://schemas.microsoft.com/office/drawing/2014/chart" uri="{C3380CC4-5D6E-409C-BE32-E72D297353CC}">
              <c16:uniqueId val="{00000001-FAA0-4C19-9DBA-8A179889CF59}"/>
            </c:ext>
          </c:extLst>
        </c:ser>
        <c:dLbls>
          <c:showLegendKey val="0"/>
          <c:showVal val="0"/>
          <c:showCatName val="0"/>
          <c:showSerName val="0"/>
          <c:showPercent val="0"/>
          <c:showBubbleSize val="0"/>
        </c:dLbls>
        <c:smooth val="0"/>
        <c:axId val="833179407"/>
        <c:axId val="833176911"/>
      </c:lineChart>
      <c:catAx>
        <c:axId val="833179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1">
                    <a:lumMod val="50000"/>
                  </a:schemeClr>
                </a:solidFill>
                <a:latin typeface="Futura lt bt"/>
                <a:ea typeface="+mn-ea"/>
                <a:cs typeface="+mn-cs"/>
              </a:defRPr>
            </a:pPr>
            <a:endParaRPr lang="en-US"/>
          </a:p>
        </c:txPr>
        <c:crossAx val="833176911"/>
        <c:crosses val="autoZero"/>
        <c:auto val="1"/>
        <c:lblAlgn val="ctr"/>
        <c:lblOffset val="100"/>
        <c:noMultiLvlLbl val="0"/>
      </c:catAx>
      <c:valAx>
        <c:axId val="833176911"/>
        <c:scaling>
          <c:orientation val="minMax"/>
          <c:max val="5.5000000000000007E-2"/>
          <c:min val="3.0000000000000006E-2"/>
        </c:scaling>
        <c:delete val="0"/>
        <c:axPos val="l"/>
        <c:numFmt formatCode="0.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1">
                    <a:lumMod val="50000"/>
                  </a:schemeClr>
                </a:solidFill>
                <a:latin typeface="Futura lt bt"/>
                <a:ea typeface="+mn-ea"/>
                <a:cs typeface="+mn-cs"/>
              </a:defRPr>
            </a:pPr>
            <a:endParaRPr lang="en-US"/>
          </a:p>
        </c:txPr>
        <c:crossAx val="8331794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bg1">
              <a:lumMod val="50000"/>
            </a:schemeClr>
          </a:solidFill>
          <a:latin typeface="Futura lt bt"/>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92147396759884E-2"/>
          <c:y val="5.0925925925925923E-2"/>
          <c:w val="0.90163140161647071"/>
          <c:h val="0.85617235345581799"/>
        </c:manualLayout>
      </c:layout>
      <c:areaChart>
        <c:grouping val="stacked"/>
        <c:varyColors val="0"/>
        <c:ser>
          <c:idx val="1"/>
          <c:order val="0"/>
          <c:tx>
            <c:strRef>
              <c:f>'Figure 2.12'!$A$27</c:f>
              <c:strCache>
                <c:ptCount val="1"/>
                <c:pt idx="0">
                  <c:v>Net debt</c:v>
                </c:pt>
              </c:strCache>
            </c:strRef>
          </c:tx>
          <c:spPr>
            <a:solidFill>
              <a:schemeClr val="accent3">
                <a:lumMod val="20000"/>
                <a:lumOff val="80000"/>
              </a:schemeClr>
            </a:solidFill>
            <a:ln>
              <a:noFill/>
            </a:ln>
            <a:effectLst/>
          </c:spPr>
          <c:cat>
            <c:numRef>
              <c:f>'Figure 2.12'!$B$25:$J$25</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2.12'!$B$27:$J$27</c:f>
              <c:numCache>
                <c:formatCode>General</c:formatCode>
                <c:ptCount val="9"/>
                <c:pt idx="0">
                  <c:v>96</c:v>
                </c:pt>
                <c:pt idx="1">
                  <c:v>91</c:v>
                </c:pt>
                <c:pt idx="2">
                  <c:v>83</c:v>
                </c:pt>
                <c:pt idx="3">
                  <c:v>93</c:v>
                </c:pt>
                <c:pt idx="4">
                  <c:v>82</c:v>
                </c:pt>
                <c:pt idx="5">
                  <c:v>73</c:v>
                </c:pt>
                <c:pt idx="6">
                  <c:v>69</c:v>
                </c:pt>
                <c:pt idx="7">
                  <c:v>63</c:v>
                </c:pt>
                <c:pt idx="8">
                  <c:v>58</c:v>
                </c:pt>
              </c:numCache>
            </c:numRef>
          </c:val>
          <c:extLst>
            <c:ext xmlns:c16="http://schemas.microsoft.com/office/drawing/2014/chart" uri="{C3380CC4-5D6E-409C-BE32-E72D297353CC}">
              <c16:uniqueId val="{00000000-8F9D-42E2-B5AE-1CA01D94C173}"/>
            </c:ext>
          </c:extLst>
        </c:ser>
        <c:ser>
          <c:idx val="0"/>
          <c:order val="1"/>
          <c:tx>
            <c:strRef>
              <c:f>'Figure 2.12'!$A$26</c:f>
              <c:strCache>
                <c:ptCount val="1"/>
                <c:pt idx="0">
                  <c:v>Assets</c:v>
                </c:pt>
              </c:strCache>
            </c:strRef>
          </c:tx>
          <c:spPr>
            <a:solidFill>
              <a:schemeClr val="accent3">
                <a:lumMod val="60000"/>
                <a:lumOff val="40000"/>
              </a:schemeClr>
            </a:solidFill>
            <a:ln>
              <a:noFill/>
            </a:ln>
            <a:effectLst/>
          </c:spPr>
          <c:cat>
            <c:numRef>
              <c:f>'Figure 2.12'!$B$25:$J$25</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2.12'!$B$26:$J$26</c:f>
              <c:numCache>
                <c:formatCode>General</c:formatCode>
                <c:ptCount val="9"/>
                <c:pt idx="0">
                  <c:v>14</c:v>
                </c:pt>
                <c:pt idx="1">
                  <c:v>15</c:v>
                </c:pt>
                <c:pt idx="2">
                  <c:v>14</c:v>
                </c:pt>
                <c:pt idx="3">
                  <c:v>16</c:v>
                </c:pt>
                <c:pt idx="4">
                  <c:v>19</c:v>
                </c:pt>
                <c:pt idx="5">
                  <c:v>13</c:v>
                </c:pt>
                <c:pt idx="6">
                  <c:v>13</c:v>
                </c:pt>
                <c:pt idx="7">
                  <c:v>15</c:v>
                </c:pt>
                <c:pt idx="8">
                  <c:v>15</c:v>
                </c:pt>
              </c:numCache>
            </c:numRef>
          </c:val>
          <c:extLst>
            <c:ext xmlns:c16="http://schemas.microsoft.com/office/drawing/2014/chart" uri="{C3380CC4-5D6E-409C-BE32-E72D297353CC}">
              <c16:uniqueId val="{00000001-8F9D-42E2-B5AE-1CA01D94C173}"/>
            </c:ext>
          </c:extLst>
        </c:ser>
        <c:dLbls>
          <c:showLegendKey val="0"/>
          <c:showVal val="0"/>
          <c:showCatName val="0"/>
          <c:showSerName val="0"/>
          <c:showPercent val="0"/>
          <c:showBubbleSize val="0"/>
        </c:dLbls>
        <c:axId val="2064232159"/>
        <c:axId val="2064232575"/>
      </c:areaChart>
      <c:lineChart>
        <c:grouping val="standard"/>
        <c:varyColors val="0"/>
        <c:ser>
          <c:idx val="2"/>
          <c:order val="2"/>
          <c:tx>
            <c:strRef>
              <c:f>'Figure 2.12'!$A$28</c:f>
              <c:strCache>
                <c:ptCount val="1"/>
                <c:pt idx="0">
                  <c:v>Gross debt</c:v>
                </c:pt>
              </c:strCache>
            </c:strRef>
          </c:tx>
          <c:spPr>
            <a:ln w="28575" cap="rnd">
              <a:solidFill>
                <a:schemeClr val="accent3">
                  <a:lumMod val="75000"/>
                </a:schemeClr>
              </a:solidFill>
              <a:round/>
            </a:ln>
            <a:effectLst/>
          </c:spPr>
          <c:marker>
            <c:symbol val="none"/>
          </c:marker>
          <c:val>
            <c:numRef>
              <c:f>'Figure 2.12'!$B$28:$J$28</c:f>
              <c:numCache>
                <c:formatCode>General</c:formatCode>
                <c:ptCount val="9"/>
                <c:pt idx="0">
                  <c:v>110</c:v>
                </c:pt>
                <c:pt idx="1">
                  <c:v>106</c:v>
                </c:pt>
                <c:pt idx="2">
                  <c:v>97</c:v>
                </c:pt>
                <c:pt idx="3">
                  <c:v>109</c:v>
                </c:pt>
                <c:pt idx="4">
                  <c:v>101</c:v>
                </c:pt>
                <c:pt idx="5">
                  <c:v>86</c:v>
                </c:pt>
                <c:pt idx="6">
                  <c:v>82</c:v>
                </c:pt>
                <c:pt idx="7">
                  <c:v>78</c:v>
                </c:pt>
                <c:pt idx="8">
                  <c:v>73</c:v>
                </c:pt>
              </c:numCache>
            </c:numRef>
          </c:val>
          <c:smooth val="0"/>
          <c:extLst>
            <c:ext xmlns:c16="http://schemas.microsoft.com/office/drawing/2014/chart" uri="{C3380CC4-5D6E-409C-BE32-E72D297353CC}">
              <c16:uniqueId val="{00000002-8F9D-42E2-B5AE-1CA01D94C173}"/>
            </c:ext>
          </c:extLst>
        </c:ser>
        <c:ser>
          <c:idx val="3"/>
          <c:order val="3"/>
          <c:tx>
            <c:strRef>
              <c:f>'Figure 2.12'!$A$27</c:f>
              <c:strCache>
                <c:ptCount val="1"/>
                <c:pt idx="0">
                  <c:v>Net debt</c:v>
                </c:pt>
              </c:strCache>
            </c:strRef>
          </c:tx>
          <c:spPr>
            <a:ln w="28575" cap="rnd">
              <a:solidFill>
                <a:schemeClr val="accent3"/>
              </a:solidFill>
              <a:round/>
            </a:ln>
            <a:effectLst/>
          </c:spPr>
          <c:marker>
            <c:symbol val="none"/>
          </c:marker>
          <c:val>
            <c:numRef>
              <c:f>'Figure 2.12'!$B$27:$J$27</c:f>
              <c:numCache>
                <c:formatCode>General</c:formatCode>
                <c:ptCount val="9"/>
                <c:pt idx="0">
                  <c:v>96</c:v>
                </c:pt>
                <c:pt idx="1">
                  <c:v>91</c:v>
                </c:pt>
                <c:pt idx="2">
                  <c:v>83</c:v>
                </c:pt>
                <c:pt idx="3">
                  <c:v>93</c:v>
                </c:pt>
                <c:pt idx="4">
                  <c:v>82</c:v>
                </c:pt>
                <c:pt idx="5">
                  <c:v>73</c:v>
                </c:pt>
                <c:pt idx="6">
                  <c:v>69</c:v>
                </c:pt>
                <c:pt idx="7">
                  <c:v>63</c:v>
                </c:pt>
                <c:pt idx="8">
                  <c:v>58</c:v>
                </c:pt>
              </c:numCache>
            </c:numRef>
          </c:val>
          <c:smooth val="0"/>
          <c:extLst>
            <c:ext xmlns:c16="http://schemas.microsoft.com/office/drawing/2014/chart" uri="{C3380CC4-5D6E-409C-BE32-E72D297353CC}">
              <c16:uniqueId val="{00000003-8F9D-42E2-B5AE-1CA01D94C173}"/>
            </c:ext>
          </c:extLst>
        </c:ser>
        <c:dLbls>
          <c:showLegendKey val="0"/>
          <c:showVal val="0"/>
          <c:showCatName val="0"/>
          <c:showSerName val="0"/>
          <c:showPercent val="0"/>
          <c:showBubbleSize val="0"/>
        </c:dLbls>
        <c:marker val="1"/>
        <c:smooth val="0"/>
        <c:axId val="2064232159"/>
        <c:axId val="2064232575"/>
      </c:lineChart>
      <c:catAx>
        <c:axId val="206423215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64232575"/>
        <c:crosses val="autoZero"/>
        <c:auto val="1"/>
        <c:lblAlgn val="ctr"/>
        <c:lblOffset val="0"/>
        <c:noMultiLvlLbl val="0"/>
      </c:catAx>
      <c:valAx>
        <c:axId val="20642325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064232159"/>
        <c:crosses val="autoZero"/>
        <c:crossBetween val="between"/>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67681146598252E-2"/>
          <c:y val="5.1222649680205505E-2"/>
          <c:w val="0.88348513668937445"/>
          <c:h val="0.78411054782535738"/>
        </c:manualLayout>
      </c:layout>
      <c:lineChart>
        <c:grouping val="standard"/>
        <c:varyColors val="0"/>
        <c:ser>
          <c:idx val="0"/>
          <c:order val="0"/>
          <c:tx>
            <c:strRef>
              <c:f>'Figure 2.13'!$B$21</c:f>
              <c:strCache>
                <c:ptCount val="1"/>
                <c:pt idx="0">
                  <c:v>SPU 2022</c:v>
                </c:pt>
              </c:strCache>
            </c:strRef>
          </c:tx>
          <c:spPr>
            <a:ln w="28575" cap="rnd">
              <a:solidFill>
                <a:schemeClr val="accent1"/>
              </a:solidFill>
              <a:round/>
            </a:ln>
            <a:effectLst/>
          </c:spPr>
          <c:marker>
            <c:symbol val="none"/>
          </c:marker>
          <c:dLbls>
            <c:dLbl>
              <c:idx val="10"/>
              <c:layout>
                <c:manualLayout>
                  <c:x val="-2.3522493384298845E-2"/>
                  <c:y val="4.5362903225806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94-4AFD-BB2C-6F5783CFF94B}"/>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2.13'!$C$19:$M$19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2.13'!$C$21:$M$21</c:f>
              <c:numCache>
                <c:formatCode>0.0</c:formatCode>
                <c:ptCount val="11"/>
                <c:pt idx="1">
                  <c:v>101.06479150455441</c:v>
                </c:pt>
                <c:pt idx="2">
                  <c:v>94.63065496286292</c:v>
                </c:pt>
                <c:pt idx="3">
                  <c:v>89.553129107269243</c:v>
                </c:pt>
                <c:pt idx="4">
                  <c:v>81.00577578808192</c:v>
                </c:pt>
                <c:pt idx="5">
                  <c:v>89.272641681637836</c:v>
                </c:pt>
                <c:pt idx="6">
                  <c:v>86.2</c:v>
                </c:pt>
                <c:pt idx="7">
                  <c:v>81.2</c:v>
                </c:pt>
                <c:pt idx="8">
                  <c:v>77.900000000000006</c:v>
                </c:pt>
                <c:pt idx="9">
                  <c:v>73</c:v>
                </c:pt>
                <c:pt idx="10">
                  <c:v>68.5</c:v>
                </c:pt>
              </c:numCache>
            </c:numRef>
          </c:val>
          <c:smooth val="0"/>
          <c:extLst>
            <c:ext xmlns:c16="http://schemas.microsoft.com/office/drawing/2014/chart" uri="{C3380CC4-5D6E-409C-BE32-E72D297353CC}">
              <c16:uniqueId val="{00000001-C494-4AFD-BB2C-6F5783CFF94B}"/>
            </c:ext>
          </c:extLst>
        </c:ser>
        <c:ser>
          <c:idx val="1"/>
          <c:order val="1"/>
          <c:tx>
            <c:strRef>
              <c:f>'Figure 2.13'!$B$22</c:f>
              <c:strCache>
                <c:ptCount val="1"/>
                <c:pt idx="0">
                  <c:v>Budget 2022</c:v>
                </c:pt>
              </c:strCache>
            </c:strRef>
          </c:tx>
          <c:spPr>
            <a:ln w="28575" cap="rnd">
              <a:solidFill>
                <a:schemeClr val="accent2"/>
              </a:solidFill>
              <a:round/>
            </a:ln>
            <a:effectLst/>
          </c:spPr>
          <c:marker>
            <c:symbol val="none"/>
          </c:marker>
          <c:cat>
            <c:numRef>
              <c:f>'Figure 2.13'!$C$19:$M$19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2.13'!$C$22:$M$22</c:f>
              <c:numCache>
                <c:formatCode>0.0</c:formatCode>
                <c:ptCount val="11"/>
                <c:pt idx="5">
                  <c:v>89.3</c:v>
                </c:pt>
                <c:pt idx="6">
                  <c:v>90.4</c:v>
                </c:pt>
                <c:pt idx="7">
                  <c:v>88.2</c:v>
                </c:pt>
                <c:pt idx="8">
                  <c:v>85.9</c:v>
                </c:pt>
                <c:pt idx="9">
                  <c:v>82.3</c:v>
                </c:pt>
                <c:pt idx="10">
                  <c:v>79.2</c:v>
                </c:pt>
              </c:numCache>
            </c:numRef>
          </c:val>
          <c:smooth val="0"/>
          <c:extLst>
            <c:ext xmlns:c16="http://schemas.microsoft.com/office/drawing/2014/chart" uri="{C3380CC4-5D6E-409C-BE32-E72D297353CC}">
              <c16:uniqueId val="{00000002-C494-4AFD-BB2C-6F5783CFF94B}"/>
            </c:ext>
          </c:extLst>
        </c:ser>
        <c:ser>
          <c:idx val="2"/>
          <c:order val="2"/>
          <c:tx>
            <c:strRef>
              <c:f>'Figure 2.13'!$B$23</c:f>
              <c:strCache>
                <c:ptCount val="1"/>
                <c:pt idx="0">
                  <c:v>SPU 2021</c:v>
                </c:pt>
              </c:strCache>
            </c:strRef>
          </c:tx>
          <c:spPr>
            <a:ln w="28575" cap="rnd">
              <a:solidFill>
                <a:schemeClr val="accent3"/>
              </a:solidFill>
              <a:round/>
            </a:ln>
            <a:effectLst/>
          </c:spPr>
          <c:marker>
            <c:symbol val="none"/>
          </c:marker>
          <c:cat>
            <c:numRef>
              <c:f>'Figure 2.13'!$C$19:$M$19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2.13'!$C$23:$M$23</c:f>
              <c:numCache>
                <c:formatCode>0.0</c:formatCode>
                <c:ptCount val="11"/>
                <c:pt idx="5">
                  <c:v>90.8</c:v>
                </c:pt>
                <c:pt idx="6">
                  <c:v>97.7</c:v>
                </c:pt>
                <c:pt idx="7">
                  <c:v>96.7</c:v>
                </c:pt>
                <c:pt idx="8">
                  <c:v>95</c:v>
                </c:pt>
                <c:pt idx="9">
                  <c:v>92.8</c:v>
                </c:pt>
                <c:pt idx="10">
                  <c:v>89.7</c:v>
                </c:pt>
              </c:numCache>
            </c:numRef>
          </c:val>
          <c:smooth val="0"/>
          <c:extLst>
            <c:ext xmlns:c16="http://schemas.microsoft.com/office/drawing/2014/chart" uri="{C3380CC4-5D6E-409C-BE32-E72D297353CC}">
              <c16:uniqueId val="{00000003-C494-4AFD-BB2C-6F5783CFF94B}"/>
            </c:ext>
          </c:extLst>
        </c:ser>
        <c:ser>
          <c:idx val="3"/>
          <c:order val="3"/>
          <c:tx>
            <c:strRef>
              <c:f>'Figure 2.13'!$B$24</c:f>
              <c:strCache>
                <c:ptCount val="1"/>
                <c:pt idx="0">
                  <c:v>Budget 2021</c:v>
                </c:pt>
              </c:strCache>
            </c:strRef>
          </c:tx>
          <c:spPr>
            <a:ln w="28575" cap="rnd">
              <a:solidFill>
                <a:schemeClr val="accent4"/>
              </a:solidFill>
              <a:round/>
            </a:ln>
            <a:effectLst/>
          </c:spPr>
          <c:marker>
            <c:symbol val="none"/>
          </c:marker>
          <c:cat>
            <c:numRef>
              <c:f>'Figure 2.13'!$C$19:$M$19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2.13'!$C$24:$M$24</c:f>
              <c:numCache>
                <c:formatCode>0.0</c:formatCode>
                <c:ptCount val="11"/>
                <c:pt idx="4">
                  <c:v>82.2</c:v>
                </c:pt>
                <c:pt idx="5">
                  <c:v>95.9</c:v>
                </c:pt>
                <c:pt idx="6">
                  <c:v>103.8</c:v>
                </c:pt>
              </c:numCache>
            </c:numRef>
          </c:val>
          <c:smooth val="0"/>
          <c:extLst>
            <c:ext xmlns:c16="http://schemas.microsoft.com/office/drawing/2014/chart" uri="{C3380CC4-5D6E-409C-BE32-E72D297353CC}">
              <c16:uniqueId val="{00000004-C494-4AFD-BB2C-6F5783CFF94B}"/>
            </c:ext>
          </c:extLst>
        </c:ser>
        <c:ser>
          <c:idx val="4"/>
          <c:order val="4"/>
          <c:tx>
            <c:strRef>
              <c:f>'Figure 2.13'!$B$25</c:f>
              <c:strCache>
                <c:ptCount val="1"/>
                <c:pt idx="0">
                  <c:v>SPU 2020</c:v>
                </c:pt>
              </c:strCache>
            </c:strRef>
          </c:tx>
          <c:spPr>
            <a:ln w="28575" cap="rnd">
              <a:solidFill>
                <a:schemeClr val="accent5"/>
              </a:solidFill>
              <a:round/>
            </a:ln>
            <a:effectLst/>
          </c:spPr>
          <c:marker>
            <c:symbol val="none"/>
          </c:marker>
          <c:cat>
            <c:numRef>
              <c:f>'Figure 2.13'!$C$19:$M$19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2.13'!$C$25:$M$25</c:f>
              <c:numCache>
                <c:formatCode>0.0</c:formatCode>
                <c:ptCount val="11"/>
                <c:pt idx="4">
                  <c:v>85.8</c:v>
                </c:pt>
                <c:pt idx="5">
                  <c:v>115</c:v>
                </c:pt>
                <c:pt idx="6">
                  <c:v>111.3</c:v>
                </c:pt>
              </c:numCache>
            </c:numRef>
          </c:val>
          <c:smooth val="0"/>
          <c:extLst>
            <c:ext xmlns:c16="http://schemas.microsoft.com/office/drawing/2014/chart" uri="{C3380CC4-5D6E-409C-BE32-E72D297353CC}">
              <c16:uniqueId val="{00000005-C494-4AFD-BB2C-6F5783CFF94B}"/>
            </c:ext>
          </c:extLst>
        </c:ser>
        <c:ser>
          <c:idx val="5"/>
          <c:order val="5"/>
          <c:tx>
            <c:strRef>
              <c:f>'Figure 2.13'!$B$20</c:f>
              <c:strCache>
                <c:ptCount val="1"/>
                <c:pt idx="0">
                  <c:v>Budget 2023</c:v>
                </c:pt>
              </c:strCache>
            </c:strRef>
          </c:tx>
          <c:spPr>
            <a:ln w="28575" cap="rnd">
              <a:solidFill>
                <a:schemeClr val="accent6"/>
              </a:solidFill>
              <a:round/>
            </a:ln>
            <a:effectLst/>
          </c:spPr>
          <c:marker>
            <c:symbol val="none"/>
          </c:marker>
          <c:dLbls>
            <c:dLbl>
              <c:idx val="10"/>
              <c:layout>
                <c:manualLayout>
                  <c:x val="-3.5283740076448106E-2"/>
                  <c:y val="3.5282258064516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94-4AFD-BB2C-6F5783CFF94B}"/>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2.13'!$C$19:$M$19</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2.13'!$C$20:$M$20</c:f>
              <c:numCache>
                <c:formatCode>0.0</c:formatCode>
                <c:ptCount val="11"/>
                <c:pt idx="1">
                  <c:v>102.55581037535924</c:v>
                </c:pt>
                <c:pt idx="2">
                  <c:v>95.751507168272667</c:v>
                </c:pt>
                <c:pt idx="3">
                  <c:v>91.328263951540151</c:v>
                </c:pt>
                <c:pt idx="4">
                  <c:v>82.825430870852628</c:v>
                </c:pt>
                <c:pt idx="5">
                  <c:v>92.877357547150936</c:v>
                </c:pt>
                <c:pt idx="6">
                  <c:v>82.212597112181939</c:v>
                </c:pt>
                <c:pt idx="7">
                  <c:v>72.900000000000006</c:v>
                </c:pt>
                <c:pt idx="8">
                  <c:v>68.899999999999991</c:v>
                </c:pt>
                <c:pt idx="9">
                  <c:v>63.400000000000006</c:v>
                </c:pt>
                <c:pt idx="10">
                  <c:v>57.8</c:v>
                </c:pt>
              </c:numCache>
            </c:numRef>
          </c:val>
          <c:smooth val="0"/>
          <c:extLst>
            <c:ext xmlns:c16="http://schemas.microsoft.com/office/drawing/2014/chart" uri="{C3380CC4-5D6E-409C-BE32-E72D297353CC}">
              <c16:uniqueId val="{00000007-C494-4AFD-BB2C-6F5783CFF94B}"/>
            </c:ext>
          </c:extLst>
        </c:ser>
        <c:dLbls>
          <c:showLegendKey val="0"/>
          <c:showVal val="0"/>
          <c:showCatName val="0"/>
          <c:showSerName val="0"/>
          <c:showPercent val="0"/>
          <c:showBubbleSize val="0"/>
        </c:dLbls>
        <c:smooth val="0"/>
        <c:axId val="957505776"/>
        <c:axId val="957507416"/>
      </c:lineChart>
      <c:catAx>
        <c:axId val="95750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crossAx val="957507416"/>
        <c:crosses val="autoZero"/>
        <c:auto val="1"/>
        <c:lblAlgn val="ctr"/>
        <c:lblOffset val="100"/>
        <c:noMultiLvlLbl val="0"/>
      </c:catAx>
      <c:valAx>
        <c:axId val="957507416"/>
        <c:scaling>
          <c:orientation val="minMax"/>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90000"/>
                    <a:lumOff val="10000"/>
                  </a:schemeClr>
                </a:solidFill>
                <a:latin typeface="Futura Lt BT" panose="020B0402020204020303" pitchFamily="34" charset="0"/>
                <a:ea typeface="+mn-ea"/>
                <a:cs typeface="+mn-cs"/>
              </a:defRPr>
            </a:pPr>
            <a:endParaRPr lang="en-US"/>
          </a:p>
        </c:txPr>
        <c:crossAx val="95750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lumMod val="90000"/>
              <a:lumOff val="10000"/>
            </a:schemeClr>
          </a:solidFill>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35995698979485E-2"/>
          <c:y val="5.4147181885306421E-2"/>
          <c:w val="0.89922533018665929"/>
          <c:h val="0.7833283268830874"/>
        </c:manualLayout>
      </c:layout>
      <c:areaChart>
        <c:grouping val="standard"/>
        <c:varyColors val="0"/>
        <c:ser>
          <c:idx val="2"/>
          <c:order val="2"/>
          <c:spPr>
            <a:solidFill>
              <a:schemeClr val="tx1">
                <a:lumMod val="10000"/>
                <a:lumOff val="90000"/>
              </a:schemeClr>
            </a:solidFill>
            <a:ln>
              <a:noFill/>
            </a:ln>
            <a:effectLst/>
          </c:spPr>
          <c:cat>
            <c:numRef>
              <c:f>'Figure 2.14'!$B$24:$Z$24</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'Figure 2.14'!$B$27:$Z$27</c:f>
              <c:numCache>
                <c:formatCode>General</c:formatCode>
                <c:ptCount val="25"/>
                <c:pt idx="21">
                  <c:v>100000</c:v>
                </c:pt>
                <c:pt idx="22">
                  <c:v>100000</c:v>
                </c:pt>
                <c:pt idx="23">
                  <c:v>100000</c:v>
                </c:pt>
                <c:pt idx="24">
                  <c:v>100000</c:v>
                </c:pt>
              </c:numCache>
            </c:numRef>
          </c:val>
          <c:extLst>
            <c:ext xmlns:c16="http://schemas.microsoft.com/office/drawing/2014/chart" uri="{C3380CC4-5D6E-409C-BE32-E72D297353CC}">
              <c16:uniqueId val="{00000000-A5DE-4437-896F-11A9FE001811}"/>
            </c:ext>
          </c:extLst>
        </c:ser>
        <c:ser>
          <c:idx val="3"/>
          <c:order val="3"/>
          <c:spPr>
            <a:solidFill>
              <a:schemeClr val="tx1">
                <a:lumMod val="10000"/>
                <a:lumOff val="90000"/>
              </a:schemeClr>
            </a:solidFill>
            <a:ln>
              <a:noFill/>
            </a:ln>
            <a:effectLst/>
          </c:spPr>
          <c:cat>
            <c:numRef>
              <c:f>'Figure 2.14'!$B$24:$Z$24</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'Figure 2.14'!$B$28:$Z$28</c:f>
              <c:numCache>
                <c:formatCode>General</c:formatCode>
                <c:ptCount val="25"/>
                <c:pt idx="21">
                  <c:v>-100000</c:v>
                </c:pt>
                <c:pt idx="22">
                  <c:v>-100000</c:v>
                </c:pt>
                <c:pt idx="23">
                  <c:v>-100000</c:v>
                </c:pt>
                <c:pt idx="24">
                  <c:v>-100000</c:v>
                </c:pt>
              </c:numCache>
            </c:numRef>
          </c:val>
          <c:extLst>
            <c:ext xmlns:c16="http://schemas.microsoft.com/office/drawing/2014/chart" uri="{C3380CC4-5D6E-409C-BE32-E72D297353CC}">
              <c16:uniqueId val="{00000001-A5DE-4437-896F-11A9FE001811}"/>
            </c:ext>
          </c:extLst>
        </c:ser>
        <c:dLbls>
          <c:showLegendKey val="0"/>
          <c:showVal val="0"/>
          <c:showCatName val="0"/>
          <c:showSerName val="0"/>
          <c:showPercent val="0"/>
          <c:showBubbleSize val="0"/>
        </c:dLbls>
        <c:axId val="149217679"/>
        <c:axId val="149201039"/>
      </c:areaChart>
      <c:lineChart>
        <c:grouping val="standard"/>
        <c:varyColors val="0"/>
        <c:ser>
          <c:idx val="0"/>
          <c:order val="0"/>
          <c:tx>
            <c:strRef>
              <c:f>'Figure 2.14'!$A$25</c:f>
              <c:strCache>
                <c:ptCount val="1"/>
                <c:pt idx="0">
                  <c:v>Deficit/surplus</c:v>
                </c:pt>
              </c:strCache>
            </c:strRef>
          </c:tx>
          <c:spPr>
            <a:ln w="28575" cap="rnd">
              <a:solidFill>
                <a:schemeClr val="accent3"/>
              </a:solidFill>
              <a:round/>
            </a:ln>
            <a:effectLst/>
          </c:spPr>
          <c:marker>
            <c:symbol val="none"/>
          </c:marker>
          <c:cat>
            <c:numRef>
              <c:f>'Figure 2.14'!$B$24:$Z$24</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'Figure 2.14'!$B$25:$Z$25</c:f>
              <c:numCache>
                <c:formatCode>General</c:formatCode>
                <c:ptCount val="25"/>
                <c:pt idx="0">
                  <c:v>1171</c:v>
                </c:pt>
                <c:pt idx="1">
                  <c:v>-706</c:v>
                </c:pt>
                <c:pt idx="2">
                  <c:v>504</c:v>
                </c:pt>
                <c:pt idx="3">
                  <c:v>2029</c:v>
                </c:pt>
                <c:pt idx="4">
                  <c:v>2675</c:v>
                </c:pt>
                <c:pt idx="5">
                  <c:v>5132</c:v>
                </c:pt>
                <c:pt idx="6">
                  <c:v>528</c:v>
                </c:pt>
                <c:pt idx="7">
                  <c:v>-13167</c:v>
                </c:pt>
                <c:pt idx="8">
                  <c:v>-23517</c:v>
                </c:pt>
                <c:pt idx="9">
                  <c:v>-53764</c:v>
                </c:pt>
                <c:pt idx="10">
                  <c:v>-23425</c:v>
                </c:pt>
                <c:pt idx="11">
                  <c:v>-14906</c:v>
                </c:pt>
                <c:pt idx="12">
                  <c:v>-11509</c:v>
                </c:pt>
                <c:pt idx="13">
                  <c:v>-7085</c:v>
                </c:pt>
                <c:pt idx="14">
                  <c:v>-5384</c:v>
                </c:pt>
                <c:pt idx="15">
                  <c:v>-2083</c:v>
                </c:pt>
                <c:pt idx="16">
                  <c:v>-873</c:v>
                </c:pt>
                <c:pt idx="17">
                  <c:v>471</c:v>
                </c:pt>
                <c:pt idx="18">
                  <c:v>1583</c:v>
                </c:pt>
                <c:pt idx="19">
                  <c:v>-19015</c:v>
                </c:pt>
                <c:pt idx="20">
                  <c:v>-7041</c:v>
                </c:pt>
                <c:pt idx="21">
                  <c:v>965</c:v>
                </c:pt>
                <c:pt idx="22">
                  <c:v>6170</c:v>
                </c:pt>
                <c:pt idx="23">
                  <c:v>10710</c:v>
                </c:pt>
                <c:pt idx="24">
                  <c:v>13655</c:v>
                </c:pt>
              </c:numCache>
            </c:numRef>
          </c:val>
          <c:smooth val="0"/>
          <c:extLst>
            <c:ext xmlns:c16="http://schemas.microsoft.com/office/drawing/2014/chart" uri="{C3380CC4-5D6E-409C-BE32-E72D297353CC}">
              <c16:uniqueId val="{00000002-A5DE-4437-896F-11A9FE001811}"/>
            </c:ext>
          </c:extLst>
        </c:ser>
        <c:ser>
          <c:idx val="1"/>
          <c:order val="1"/>
          <c:tx>
            <c:strRef>
              <c:f>'Figure 2.14'!$A$26</c:f>
              <c:strCache>
                <c:ptCount val="1"/>
                <c:pt idx="0">
                  <c:v>Change in net debt</c:v>
                </c:pt>
              </c:strCache>
            </c:strRef>
          </c:tx>
          <c:spPr>
            <a:ln w="28575" cap="rnd">
              <a:solidFill>
                <a:schemeClr val="accent4"/>
              </a:solidFill>
              <a:round/>
            </a:ln>
            <a:effectLst/>
          </c:spPr>
          <c:marker>
            <c:symbol val="none"/>
          </c:marker>
          <c:cat>
            <c:numRef>
              <c:f>'Figure 2.14'!$B$24:$Z$24</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'Figure 2.14'!$B$26:$Z$26</c:f>
              <c:numCache>
                <c:formatCode>General</c:formatCode>
                <c:ptCount val="25"/>
                <c:pt idx="0">
                  <c:v>1200</c:v>
                </c:pt>
                <c:pt idx="1">
                  <c:v>-5350</c:v>
                </c:pt>
                <c:pt idx="2">
                  <c:v>-1260</c:v>
                </c:pt>
                <c:pt idx="3">
                  <c:v>1151</c:v>
                </c:pt>
                <c:pt idx="4">
                  <c:v>943</c:v>
                </c:pt>
                <c:pt idx="5">
                  <c:v>3236</c:v>
                </c:pt>
                <c:pt idx="6">
                  <c:v>-1758</c:v>
                </c:pt>
                <c:pt idx="7">
                  <c:v>-14351</c:v>
                </c:pt>
                <c:pt idx="8">
                  <c:v>-19926</c:v>
                </c:pt>
                <c:pt idx="9">
                  <c:v>-48440</c:v>
                </c:pt>
                <c:pt idx="10">
                  <c:v>-24237</c:v>
                </c:pt>
                <c:pt idx="11">
                  <c:v>-16619</c:v>
                </c:pt>
                <c:pt idx="12">
                  <c:v>-9260</c:v>
                </c:pt>
                <c:pt idx="13">
                  <c:v>-5815</c:v>
                </c:pt>
                <c:pt idx="14">
                  <c:v>-5402</c:v>
                </c:pt>
                <c:pt idx="15">
                  <c:v>-3856</c:v>
                </c:pt>
                <c:pt idx="16">
                  <c:v>1452</c:v>
                </c:pt>
                <c:pt idx="17">
                  <c:v>-1969</c:v>
                </c:pt>
                <c:pt idx="18">
                  <c:v>2611</c:v>
                </c:pt>
                <c:pt idx="19">
                  <c:v>-11208</c:v>
                </c:pt>
                <c:pt idx="20">
                  <c:v>-6527</c:v>
                </c:pt>
                <c:pt idx="21">
                  <c:v>1878</c:v>
                </c:pt>
                <c:pt idx="22">
                  <c:v>800</c:v>
                </c:pt>
                <c:pt idx="23">
                  <c:v>6000</c:v>
                </c:pt>
                <c:pt idx="24">
                  <c:v>7100</c:v>
                </c:pt>
              </c:numCache>
            </c:numRef>
          </c:val>
          <c:smooth val="0"/>
          <c:extLst>
            <c:ext xmlns:c16="http://schemas.microsoft.com/office/drawing/2014/chart" uri="{C3380CC4-5D6E-409C-BE32-E72D297353CC}">
              <c16:uniqueId val="{00000003-A5DE-4437-896F-11A9FE001811}"/>
            </c:ext>
          </c:extLst>
        </c:ser>
        <c:dLbls>
          <c:showLegendKey val="0"/>
          <c:showVal val="0"/>
          <c:showCatName val="0"/>
          <c:showSerName val="0"/>
          <c:showPercent val="0"/>
          <c:showBubbleSize val="0"/>
        </c:dLbls>
        <c:marker val="1"/>
        <c:smooth val="0"/>
        <c:axId val="149217679"/>
        <c:axId val="149201039"/>
      </c:lineChart>
      <c:catAx>
        <c:axId val="1492176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9201039"/>
        <c:crosses val="autoZero"/>
        <c:auto val="1"/>
        <c:lblAlgn val="ctr"/>
        <c:lblOffset val="100"/>
        <c:noMultiLvlLbl val="0"/>
      </c:catAx>
      <c:valAx>
        <c:axId val="149201039"/>
        <c:scaling>
          <c:orientation val="minMax"/>
          <c:max val="20000"/>
          <c:min val="-60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9217679"/>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1.3'!$A$24</c:f>
              <c:strCache>
                <c:ptCount val="1"/>
                <c:pt idx="0">
                  <c:v>Energy weight</c:v>
                </c:pt>
              </c:strCache>
            </c:strRef>
          </c:tx>
          <c:spPr>
            <a:ln w="28575" cap="rnd">
              <a:solidFill>
                <a:schemeClr val="accent1"/>
              </a:solidFill>
              <a:round/>
            </a:ln>
            <a:effectLst/>
          </c:spPr>
          <c:marker>
            <c:symbol val="none"/>
          </c:marker>
          <c:cat>
            <c:numRef>
              <c:f>'Figure 1.3'!$B$20:$AC$20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'Figure 1.3'!$B$24:$AC$24</c:f>
              <c:numCache>
                <c:formatCode>General</c:formatCode>
                <c:ptCount val="28"/>
                <c:pt idx="0">
                  <c:v>130.53624627606752</c:v>
                </c:pt>
                <c:pt idx="1">
                  <c:v>129.33217477656405</c:v>
                </c:pt>
                <c:pt idx="2">
                  <c:v>128.78599801390268</c:v>
                </c:pt>
                <c:pt idx="3">
                  <c:v>122.35600794438928</c:v>
                </c:pt>
                <c:pt idx="4">
                  <c:v>116.06256206554121</c:v>
                </c:pt>
                <c:pt idx="5">
                  <c:v>122.28152929493547</c:v>
                </c:pt>
                <c:pt idx="6">
                  <c:v>87.487586891757701</c:v>
                </c:pt>
                <c:pt idx="7">
                  <c:v>88.468222442899702</c:v>
                </c:pt>
                <c:pt idx="8">
                  <c:v>90.392254220456792</c:v>
                </c:pt>
                <c:pt idx="9">
                  <c:v>98.423535253227413</c:v>
                </c:pt>
                <c:pt idx="10">
                  <c:v>106.60377358490565</c:v>
                </c:pt>
                <c:pt idx="11">
                  <c:v>107.77060575968221</c:v>
                </c:pt>
                <c:pt idx="12">
                  <c:v>114.36196623634558</c:v>
                </c:pt>
                <c:pt idx="13">
                  <c:v>109.14846077457797</c:v>
                </c:pt>
                <c:pt idx="14">
                  <c:v>114.82125124131083</c:v>
                </c:pt>
                <c:pt idx="15">
                  <c:v>130.75968222442901</c:v>
                </c:pt>
                <c:pt idx="16">
                  <c:v>157.60923535253227</c:v>
                </c:pt>
                <c:pt idx="17">
                  <c:v>144.81132075471697</c:v>
                </c:pt>
                <c:pt idx="18">
                  <c:v>138.43098311817278</c:v>
                </c:pt>
                <c:pt idx="19">
                  <c:v>131.83962264150944</c:v>
                </c:pt>
                <c:pt idx="20">
                  <c:v>109.70705064548163</c:v>
                </c:pt>
                <c:pt idx="21">
                  <c:v>105.46176762661369</c:v>
                </c:pt>
                <c:pt idx="22">
                  <c:v>105.28798411122145</c:v>
                </c:pt>
                <c:pt idx="23">
                  <c:v>107.72095332671302</c:v>
                </c:pt>
                <c:pt idx="24">
                  <c:v>100</c:v>
                </c:pt>
                <c:pt idx="25">
                  <c:v>99.106256206554121</c:v>
                </c:pt>
                <c:pt idx="26">
                  <c:v>110.5511420059583</c:v>
                </c:pt>
              </c:numCache>
            </c:numRef>
          </c:val>
          <c:smooth val="0"/>
          <c:extLst>
            <c:ext xmlns:c16="http://schemas.microsoft.com/office/drawing/2014/chart" uri="{C3380CC4-5D6E-409C-BE32-E72D297353CC}">
              <c16:uniqueId val="{00000000-7FE4-4D96-8E9E-E39ABB924957}"/>
            </c:ext>
          </c:extLst>
        </c:ser>
        <c:dLbls>
          <c:showLegendKey val="0"/>
          <c:showVal val="0"/>
          <c:showCatName val="0"/>
          <c:showSerName val="0"/>
          <c:showPercent val="0"/>
          <c:showBubbleSize val="0"/>
        </c:dLbls>
        <c:marker val="1"/>
        <c:smooth val="0"/>
        <c:axId val="1442675088"/>
        <c:axId val="1442677168"/>
      </c:lineChart>
      <c:lineChart>
        <c:grouping val="standard"/>
        <c:varyColors val="0"/>
        <c:ser>
          <c:idx val="1"/>
          <c:order val="1"/>
          <c:tx>
            <c:strRef>
              <c:f>'Figure 1.3'!$A$25</c:f>
              <c:strCache>
                <c:ptCount val="1"/>
                <c:pt idx="0">
                  <c:v>Terms of trade (RHS)</c:v>
                </c:pt>
              </c:strCache>
            </c:strRef>
          </c:tx>
          <c:spPr>
            <a:ln w="28575" cap="rnd">
              <a:solidFill>
                <a:schemeClr val="accent2"/>
              </a:solidFill>
              <a:round/>
            </a:ln>
            <a:effectLst/>
          </c:spPr>
          <c:marker>
            <c:symbol val="none"/>
          </c:marker>
          <c:cat>
            <c:numRef>
              <c:f>'Figure 1.3'!$B$20:$AC$20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'Figure 1.3'!$B$25:$AC$25</c:f>
              <c:numCache>
                <c:formatCode>General</c:formatCode>
                <c:ptCount val="28"/>
                <c:pt idx="0">
                  <c:v>78.148689332715918</c:v>
                </c:pt>
                <c:pt idx="1">
                  <c:v>77.525674853517941</c:v>
                </c:pt>
                <c:pt idx="2">
                  <c:v>78.639370467659845</c:v>
                </c:pt>
                <c:pt idx="3">
                  <c:v>81.200109588067846</c:v>
                </c:pt>
                <c:pt idx="4">
                  <c:v>81.803700633405697</c:v>
                </c:pt>
                <c:pt idx="5">
                  <c:v>83.765818936961921</c:v>
                </c:pt>
                <c:pt idx="6">
                  <c:v>87.0710055272489</c:v>
                </c:pt>
                <c:pt idx="7">
                  <c:v>88.271017670946065</c:v>
                </c:pt>
                <c:pt idx="8">
                  <c:v>89.391787084807291</c:v>
                </c:pt>
                <c:pt idx="9">
                  <c:v>88.233799120716299</c:v>
                </c:pt>
                <c:pt idx="10">
                  <c:v>89.907442937407382</c:v>
                </c:pt>
                <c:pt idx="11">
                  <c:v>91.729573608314098</c:v>
                </c:pt>
                <c:pt idx="12">
                  <c:v>90.283705853586611</c:v>
                </c:pt>
                <c:pt idx="13">
                  <c:v>87.788070234944854</c:v>
                </c:pt>
                <c:pt idx="14">
                  <c:v>88.966095968963231</c:v>
                </c:pt>
                <c:pt idx="15">
                  <c:v>86.456157800357943</c:v>
                </c:pt>
                <c:pt idx="16">
                  <c:v>87.863053816158057</c:v>
                </c:pt>
                <c:pt idx="17">
                  <c:v>88.432936364936594</c:v>
                </c:pt>
                <c:pt idx="18">
                  <c:v>88.579089195263435</c:v>
                </c:pt>
                <c:pt idx="19">
                  <c:v>87.900186984332564</c:v>
                </c:pt>
                <c:pt idx="20">
                  <c:v>96.966031303464035</c:v>
                </c:pt>
                <c:pt idx="21">
                  <c:v>97.878338757526777</c:v>
                </c:pt>
                <c:pt idx="22">
                  <c:v>97.923942631434429</c:v>
                </c:pt>
                <c:pt idx="23">
                  <c:v>97.689973394873576</c:v>
                </c:pt>
                <c:pt idx="24">
                  <c:v>101.43216285283975</c:v>
                </c:pt>
                <c:pt idx="25">
                  <c:v>100.00000000002298</c:v>
                </c:pt>
                <c:pt idx="26">
                  <c:v>97.653573893413963</c:v>
                </c:pt>
              </c:numCache>
            </c:numRef>
          </c:val>
          <c:smooth val="0"/>
          <c:extLst>
            <c:ext xmlns:c16="http://schemas.microsoft.com/office/drawing/2014/chart" uri="{C3380CC4-5D6E-409C-BE32-E72D297353CC}">
              <c16:uniqueId val="{00000001-7FE4-4D96-8E9E-E39ABB924957}"/>
            </c:ext>
          </c:extLst>
        </c:ser>
        <c:dLbls>
          <c:showLegendKey val="0"/>
          <c:showVal val="0"/>
          <c:showCatName val="0"/>
          <c:showSerName val="0"/>
          <c:showPercent val="0"/>
          <c:showBubbleSize val="0"/>
        </c:dLbls>
        <c:marker val="1"/>
        <c:smooth val="0"/>
        <c:axId val="1596794752"/>
        <c:axId val="1596773952"/>
      </c:lineChart>
      <c:catAx>
        <c:axId val="144267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2677168"/>
        <c:crosses val="autoZero"/>
        <c:auto val="1"/>
        <c:lblAlgn val="ctr"/>
        <c:lblOffset val="100"/>
        <c:noMultiLvlLbl val="0"/>
      </c:catAx>
      <c:valAx>
        <c:axId val="1442677168"/>
        <c:scaling>
          <c:orientation val="minMax"/>
          <c:min val="7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2675088"/>
        <c:crosses val="autoZero"/>
        <c:crossBetween val="between"/>
      </c:valAx>
      <c:valAx>
        <c:axId val="1596773952"/>
        <c:scaling>
          <c:orientation val="minMax"/>
          <c:min val="7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6794752"/>
        <c:crosses val="max"/>
        <c:crossBetween val="between"/>
      </c:valAx>
      <c:catAx>
        <c:axId val="1596794752"/>
        <c:scaling>
          <c:orientation val="minMax"/>
        </c:scaling>
        <c:delete val="1"/>
        <c:axPos val="b"/>
        <c:numFmt formatCode="General" sourceLinked="1"/>
        <c:majorTickMark val="out"/>
        <c:minorTickMark val="none"/>
        <c:tickLblPos val="nextTo"/>
        <c:crossAx val="1596773952"/>
        <c:crosses val="autoZero"/>
        <c:auto val="1"/>
        <c:lblAlgn val="ctr"/>
        <c:lblOffset val="100"/>
        <c:noMultiLvlLbl val="0"/>
      </c:catAx>
      <c:spPr>
        <a:noFill/>
        <a:ln>
          <a:noFill/>
        </a:ln>
        <a:effectLst/>
      </c:spPr>
    </c:plotArea>
    <c:legend>
      <c:legendPos val="t"/>
      <c:layout>
        <c:manualLayout>
          <c:xMode val="edge"/>
          <c:yMode val="edge"/>
          <c:x val="0.19405231481481483"/>
          <c:y val="0"/>
          <c:w val="0.62953425925925921"/>
          <c:h val="0.15434166666666663"/>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328410006765107E-2"/>
          <c:y val="3.7511604091222929E-2"/>
          <c:w val="0.92713787066528164"/>
          <c:h val="0.86184452736318407"/>
        </c:manualLayout>
      </c:layout>
      <c:lineChart>
        <c:grouping val="standard"/>
        <c:varyColors val="0"/>
        <c:ser>
          <c:idx val="1"/>
          <c:order val="0"/>
          <c:tx>
            <c:strRef>
              <c:f>'Figure 2.15'!$C$22</c:f>
              <c:strCache>
                <c:ptCount val="1"/>
                <c:pt idx="0">
                  <c:v>Budget 13</c:v>
                </c:pt>
              </c:strCache>
            </c:strRef>
          </c:tx>
          <c:spPr>
            <a:ln w="19050">
              <a:solidFill>
                <a:sysClr val="window" lastClr="FFFFFF">
                  <a:lumMod val="75000"/>
                </a:sysClr>
              </a:solidFill>
              <a:prstDash val="solid"/>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2.15'!$C$23:$C$35</c:f>
              <c:numCache>
                <c:formatCode>#,##0</c:formatCode>
                <c:ptCount val="13"/>
                <c:pt idx="0">
                  <c:v>7225</c:v>
                </c:pt>
                <c:pt idx="1">
                  <c:v>7740</c:v>
                </c:pt>
                <c:pt idx="2">
                  <c:v>8120</c:v>
                </c:pt>
              </c:numCache>
            </c:numRef>
          </c:val>
          <c:smooth val="0"/>
          <c:extLst>
            <c:ext xmlns:c16="http://schemas.microsoft.com/office/drawing/2014/chart" uri="{C3380CC4-5D6E-409C-BE32-E72D297353CC}">
              <c16:uniqueId val="{00000016-15B8-49C2-9EF0-E559E20796A3}"/>
            </c:ext>
          </c:extLst>
        </c:ser>
        <c:ser>
          <c:idx val="2"/>
          <c:order val="1"/>
          <c:tx>
            <c:strRef>
              <c:f>'Figure 2.15'!$D$22</c:f>
              <c:strCache>
                <c:ptCount val="1"/>
                <c:pt idx="0">
                  <c:v>SPU 13</c:v>
                </c:pt>
              </c:strCache>
            </c:strRef>
          </c:tx>
          <c:spPr>
            <a:ln w="19050">
              <a:solidFill>
                <a:sysClr val="window" lastClr="FFFFFF">
                  <a:lumMod val="75000"/>
                </a:sysClr>
              </a:solidFill>
              <a:prstDash val="solid"/>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2.15'!$D$23:$D$35</c:f>
              <c:numCache>
                <c:formatCode>#,##0</c:formatCode>
                <c:ptCount val="13"/>
                <c:pt idx="0">
                  <c:v>7615</c:v>
                </c:pt>
                <c:pt idx="1">
                  <c:v>8420</c:v>
                </c:pt>
                <c:pt idx="2">
                  <c:v>8750</c:v>
                </c:pt>
                <c:pt idx="3">
                  <c:v>9075</c:v>
                </c:pt>
              </c:numCache>
            </c:numRef>
          </c:val>
          <c:smooth val="0"/>
          <c:extLst>
            <c:ext xmlns:c16="http://schemas.microsoft.com/office/drawing/2014/chart" uri="{C3380CC4-5D6E-409C-BE32-E72D297353CC}">
              <c16:uniqueId val="{00000018-15B8-49C2-9EF0-E559E20796A3}"/>
            </c:ext>
          </c:extLst>
        </c:ser>
        <c:ser>
          <c:idx val="3"/>
          <c:order val="2"/>
          <c:tx>
            <c:strRef>
              <c:f>'Figure 2.15'!$E$22</c:f>
              <c:strCache>
                <c:ptCount val="1"/>
                <c:pt idx="0">
                  <c:v>Budget 14</c:v>
                </c:pt>
              </c:strCache>
            </c:strRef>
          </c:tx>
          <c:spPr>
            <a:ln w="19050">
              <a:solidFill>
                <a:sysClr val="window" lastClr="FFFFFF">
                  <a:lumMod val="75000"/>
                </a:sysClr>
              </a:solidFill>
              <a:prstDash val="solid"/>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2.15'!$E$23:$E$35</c:f>
              <c:numCache>
                <c:formatCode>#,##0</c:formatCode>
                <c:ptCount val="13"/>
                <c:pt idx="0">
                  <c:v>7160</c:v>
                </c:pt>
                <c:pt idx="1">
                  <c:v>8155</c:v>
                </c:pt>
                <c:pt idx="2">
                  <c:v>8750</c:v>
                </c:pt>
                <c:pt idx="3">
                  <c:v>9075</c:v>
                </c:pt>
              </c:numCache>
            </c:numRef>
          </c:val>
          <c:smooth val="0"/>
          <c:extLst>
            <c:ext xmlns:c16="http://schemas.microsoft.com/office/drawing/2014/chart" uri="{C3380CC4-5D6E-409C-BE32-E72D297353CC}">
              <c16:uniqueId val="{0000001A-15B8-49C2-9EF0-E559E20796A3}"/>
            </c:ext>
          </c:extLst>
        </c:ser>
        <c:ser>
          <c:idx val="4"/>
          <c:order val="3"/>
          <c:tx>
            <c:strRef>
              <c:f>'Figure 2.15'!$F$22</c:f>
              <c:strCache>
                <c:ptCount val="1"/>
                <c:pt idx="0">
                  <c:v>SPU 14</c:v>
                </c:pt>
              </c:strCache>
            </c:strRef>
          </c:tx>
          <c:spPr>
            <a:ln w="19050">
              <a:solidFill>
                <a:sysClr val="window" lastClr="FFFFFF">
                  <a:lumMod val="75000"/>
                </a:sysClr>
              </a:solidFill>
              <a:prstDash val="solid"/>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2.15'!$F$23:$F$35</c:f>
              <c:numCache>
                <c:formatCode>#,##0</c:formatCode>
                <c:ptCount val="13"/>
                <c:pt idx="0">
                  <c:v>7310</c:v>
                </c:pt>
                <c:pt idx="1">
                  <c:v>7752</c:v>
                </c:pt>
                <c:pt idx="2">
                  <c:v>8405</c:v>
                </c:pt>
                <c:pt idx="3">
                  <c:v>8870</c:v>
                </c:pt>
                <c:pt idx="4">
                  <c:v>8934</c:v>
                </c:pt>
                <c:pt idx="5">
                  <c:v>9309</c:v>
                </c:pt>
              </c:numCache>
            </c:numRef>
          </c:val>
          <c:smooth val="0"/>
          <c:extLst>
            <c:ext xmlns:c16="http://schemas.microsoft.com/office/drawing/2014/chart" uri="{C3380CC4-5D6E-409C-BE32-E72D297353CC}">
              <c16:uniqueId val="{0000001C-15B8-49C2-9EF0-E559E20796A3}"/>
            </c:ext>
          </c:extLst>
        </c:ser>
        <c:ser>
          <c:idx val="5"/>
          <c:order val="4"/>
          <c:tx>
            <c:strRef>
              <c:f>'Figure 2.15'!$G$22</c:f>
              <c:strCache>
                <c:ptCount val="1"/>
                <c:pt idx="0">
                  <c:v>Budget 15</c:v>
                </c:pt>
              </c:strCache>
            </c:strRef>
          </c:tx>
          <c:spPr>
            <a:ln w="19050">
              <a:solidFill>
                <a:sysClr val="window" lastClr="FFFFFF">
                  <a:lumMod val="75000"/>
                </a:sysClr>
              </a:solidFill>
              <a:prstDash val="solid"/>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2.15'!$G$23:$G$35</c:f>
              <c:numCache>
                <c:formatCode>#,##0</c:formatCode>
                <c:ptCount val="13"/>
                <c:pt idx="0">
                  <c:v>7324</c:v>
                </c:pt>
                <c:pt idx="1">
                  <c:v>7504</c:v>
                </c:pt>
                <c:pt idx="2">
                  <c:v>7697</c:v>
                </c:pt>
                <c:pt idx="3">
                  <c:v>7878</c:v>
                </c:pt>
                <c:pt idx="4">
                  <c:v>7929</c:v>
                </c:pt>
                <c:pt idx="5">
                  <c:v>8321</c:v>
                </c:pt>
              </c:numCache>
            </c:numRef>
          </c:val>
          <c:smooth val="0"/>
          <c:extLst>
            <c:ext xmlns:c16="http://schemas.microsoft.com/office/drawing/2014/chart" uri="{C3380CC4-5D6E-409C-BE32-E72D297353CC}">
              <c16:uniqueId val="{0000001E-15B8-49C2-9EF0-E559E20796A3}"/>
            </c:ext>
          </c:extLst>
        </c:ser>
        <c:ser>
          <c:idx val="6"/>
          <c:order val="5"/>
          <c:tx>
            <c:strRef>
              <c:f>'Figure 2.15'!$H$22</c:f>
              <c:strCache>
                <c:ptCount val="1"/>
                <c:pt idx="0">
                  <c:v>SPU 15</c:v>
                </c:pt>
              </c:strCache>
            </c:strRef>
          </c:tx>
          <c:spPr>
            <a:ln w="19050">
              <a:solidFill>
                <a:sysClr val="window" lastClr="FFFFFF">
                  <a:lumMod val="75000"/>
                </a:sysClr>
              </a:solidFill>
              <a:prstDash val="solid"/>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2.15'!$H$23:$H$35</c:f>
              <c:numCache>
                <c:formatCode>#,##0</c:formatCode>
                <c:ptCount val="13"/>
                <c:pt idx="0">
                  <c:v>7324</c:v>
                </c:pt>
                <c:pt idx="1">
                  <c:v>7466</c:v>
                </c:pt>
                <c:pt idx="2">
                  <c:v>7142</c:v>
                </c:pt>
                <c:pt idx="3">
                  <c:v>7194</c:v>
                </c:pt>
                <c:pt idx="4">
                  <c:v>6941</c:v>
                </c:pt>
                <c:pt idx="5">
                  <c:v>7050</c:v>
                </c:pt>
                <c:pt idx="6">
                  <c:v>7008</c:v>
                </c:pt>
                <c:pt idx="7">
                  <c:v>6879</c:v>
                </c:pt>
              </c:numCache>
            </c:numRef>
          </c:val>
          <c:smooth val="0"/>
          <c:extLst>
            <c:ext xmlns:c16="http://schemas.microsoft.com/office/drawing/2014/chart" uri="{C3380CC4-5D6E-409C-BE32-E72D297353CC}">
              <c16:uniqueId val="{00000020-15B8-49C2-9EF0-E559E20796A3}"/>
            </c:ext>
          </c:extLst>
        </c:ser>
        <c:ser>
          <c:idx val="7"/>
          <c:order val="6"/>
          <c:tx>
            <c:strRef>
              <c:f>'Figure 2.15'!$I$22</c:f>
              <c:strCache>
                <c:ptCount val="1"/>
                <c:pt idx="0">
                  <c:v>Budget 16</c:v>
                </c:pt>
              </c:strCache>
            </c:strRef>
          </c:tx>
          <c:spPr>
            <a:ln w="19050">
              <a:solidFill>
                <a:sysClr val="window" lastClr="FFFFFF">
                  <a:lumMod val="75000"/>
                </a:sysClr>
              </a:solidFill>
              <a:prstDash val="solid"/>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2.15'!$I$23:$I$35</c:f>
              <c:numCache>
                <c:formatCode>#,##0</c:formatCode>
                <c:ptCount val="13"/>
                <c:pt idx="0">
                  <c:v>7324</c:v>
                </c:pt>
                <c:pt idx="1">
                  <c:v>7466</c:v>
                </c:pt>
                <c:pt idx="2">
                  <c:v>6990</c:v>
                </c:pt>
                <c:pt idx="3">
                  <c:v>6988</c:v>
                </c:pt>
                <c:pt idx="4">
                  <c:v>6711</c:v>
                </c:pt>
                <c:pt idx="5">
                  <c:v>6772</c:v>
                </c:pt>
                <c:pt idx="6">
                  <c:v>6655</c:v>
                </c:pt>
                <c:pt idx="7">
                  <c:v>6623</c:v>
                </c:pt>
                <c:pt idx="8">
                  <c:v>6126</c:v>
                </c:pt>
              </c:numCache>
            </c:numRef>
          </c:val>
          <c:smooth val="0"/>
          <c:extLst>
            <c:ext xmlns:c16="http://schemas.microsoft.com/office/drawing/2014/chart" uri="{C3380CC4-5D6E-409C-BE32-E72D297353CC}">
              <c16:uniqueId val="{00000022-15B8-49C2-9EF0-E559E20796A3}"/>
            </c:ext>
          </c:extLst>
        </c:ser>
        <c:ser>
          <c:idx val="8"/>
          <c:order val="7"/>
          <c:tx>
            <c:strRef>
              <c:f>'Figure 2.15'!$J$22</c:f>
              <c:strCache>
                <c:ptCount val="1"/>
                <c:pt idx="0">
                  <c:v>SPU 16</c:v>
                </c:pt>
              </c:strCache>
            </c:strRef>
          </c:tx>
          <c:spPr>
            <a:ln w="19050">
              <a:solidFill>
                <a:sysClr val="window" lastClr="FFFFFF">
                  <a:lumMod val="75000"/>
                </a:sysClr>
              </a:solidFill>
              <a:prstDash val="solid"/>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2.15'!$J$23:$J$35</c:f>
              <c:numCache>
                <c:formatCode>#,##0</c:formatCode>
                <c:ptCount val="13"/>
                <c:pt idx="0">
                  <c:v>7324</c:v>
                </c:pt>
                <c:pt idx="1">
                  <c:v>7470</c:v>
                </c:pt>
                <c:pt idx="2">
                  <c:v>6979</c:v>
                </c:pt>
                <c:pt idx="3">
                  <c:v>6837</c:v>
                </c:pt>
                <c:pt idx="4">
                  <c:v>6464</c:v>
                </c:pt>
                <c:pt idx="5">
                  <c:v>6386</c:v>
                </c:pt>
                <c:pt idx="6">
                  <c:v>6125</c:v>
                </c:pt>
                <c:pt idx="7">
                  <c:v>5912</c:v>
                </c:pt>
                <c:pt idx="8">
                  <c:v>5292</c:v>
                </c:pt>
              </c:numCache>
            </c:numRef>
          </c:val>
          <c:smooth val="0"/>
          <c:extLst>
            <c:ext xmlns:c16="http://schemas.microsoft.com/office/drawing/2014/chart" uri="{C3380CC4-5D6E-409C-BE32-E72D297353CC}">
              <c16:uniqueId val="{00000024-15B8-49C2-9EF0-E559E20796A3}"/>
            </c:ext>
          </c:extLst>
        </c:ser>
        <c:ser>
          <c:idx val="9"/>
          <c:order val="8"/>
          <c:tx>
            <c:strRef>
              <c:f>'Figure 2.15'!$K$22</c:f>
              <c:strCache>
                <c:ptCount val="1"/>
                <c:pt idx="0">
                  <c:v>Budget 17</c:v>
                </c:pt>
              </c:strCache>
            </c:strRef>
          </c:tx>
          <c:spPr>
            <a:ln w="19050">
              <a:solidFill>
                <a:sysClr val="window" lastClr="FFFFFF">
                  <a:lumMod val="75000"/>
                </a:sysClr>
              </a:solidFill>
              <a:prstDash val="solid"/>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2.15'!$K$23:$K$35</c:f>
              <c:numCache>
                <c:formatCode>#,##0</c:formatCode>
                <c:ptCount val="13"/>
                <c:pt idx="0">
                  <c:v>7324</c:v>
                </c:pt>
                <c:pt idx="1">
                  <c:v>7470</c:v>
                </c:pt>
                <c:pt idx="2">
                  <c:v>6979</c:v>
                </c:pt>
                <c:pt idx="3">
                  <c:v>6762</c:v>
                </c:pt>
                <c:pt idx="4">
                  <c:v>6296</c:v>
                </c:pt>
                <c:pt idx="5">
                  <c:v>6230</c:v>
                </c:pt>
                <c:pt idx="6">
                  <c:v>6011</c:v>
                </c:pt>
                <c:pt idx="7">
                  <c:v>5708</c:v>
                </c:pt>
                <c:pt idx="8">
                  <c:v>4963</c:v>
                </c:pt>
              </c:numCache>
            </c:numRef>
          </c:val>
          <c:smooth val="0"/>
          <c:extLst>
            <c:ext xmlns:c16="http://schemas.microsoft.com/office/drawing/2014/chart" uri="{C3380CC4-5D6E-409C-BE32-E72D297353CC}">
              <c16:uniqueId val="{00000026-15B8-49C2-9EF0-E559E20796A3}"/>
            </c:ext>
          </c:extLst>
        </c:ser>
        <c:ser>
          <c:idx val="10"/>
          <c:order val="9"/>
          <c:tx>
            <c:strRef>
              <c:f>'Figure 2.15'!$L$22</c:f>
              <c:strCache>
                <c:ptCount val="1"/>
                <c:pt idx="0">
                  <c:v>SPU 17</c:v>
                </c:pt>
              </c:strCache>
            </c:strRef>
          </c:tx>
          <c:spPr>
            <a:ln w="19050">
              <a:solidFill>
                <a:sysClr val="window" lastClr="FFFFFF">
                  <a:lumMod val="75000"/>
                </a:sysClr>
              </a:solidFill>
              <a:prstDash val="solid"/>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2.15'!$L$23:$L$35</c:f>
              <c:numCache>
                <c:formatCode>#,##0</c:formatCode>
                <c:ptCount val="13"/>
                <c:pt idx="0">
                  <c:v>7324</c:v>
                </c:pt>
                <c:pt idx="1">
                  <c:v>7470</c:v>
                </c:pt>
                <c:pt idx="2">
                  <c:v>6979</c:v>
                </c:pt>
                <c:pt idx="3">
                  <c:v>6738.9</c:v>
                </c:pt>
                <c:pt idx="4">
                  <c:v>6195</c:v>
                </c:pt>
                <c:pt idx="5">
                  <c:v>6276</c:v>
                </c:pt>
                <c:pt idx="6">
                  <c:v>6075</c:v>
                </c:pt>
                <c:pt idx="7">
                  <c:v>5921</c:v>
                </c:pt>
                <c:pt idx="8">
                  <c:v>5206</c:v>
                </c:pt>
              </c:numCache>
            </c:numRef>
          </c:val>
          <c:smooth val="0"/>
          <c:extLst>
            <c:ext xmlns:c16="http://schemas.microsoft.com/office/drawing/2014/chart" uri="{C3380CC4-5D6E-409C-BE32-E72D297353CC}">
              <c16:uniqueId val="{00000028-15B8-49C2-9EF0-E559E20796A3}"/>
            </c:ext>
          </c:extLst>
        </c:ser>
        <c:ser>
          <c:idx val="11"/>
          <c:order val="10"/>
          <c:tx>
            <c:strRef>
              <c:f>'Figure 2.15'!$M$22</c:f>
              <c:strCache>
                <c:ptCount val="1"/>
                <c:pt idx="0">
                  <c:v>Budget 18</c:v>
                </c:pt>
              </c:strCache>
            </c:strRef>
          </c:tx>
          <c:spPr>
            <a:ln w="19050">
              <a:solidFill>
                <a:sysClr val="window" lastClr="FFFFFF">
                  <a:lumMod val="75000"/>
                </a:sysClr>
              </a:solidFill>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2.15'!$M$23:$M$35</c:f>
              <c:numCache>
                <c:formatCode>#,##0</c:formatCode>
                <c:ptCount val="13"/>
                <c:pt idx="0">
                  <c:v>7324</c:v>
                </c:pt>
                <c:pt idx="1">
                  <c:v>7470</c:v>
                </c:pt>
                <c:pt idx="2">
                  <c:v>6979</c:v>
                </c:pt>
                <c:pt idx="3">
                  <c:v>6738.9</c:v>
                </c:pt>
                <c:pt idx="4">
                  <c:v>6147</c:v>
                </c:pt>
                <c:pt idx="5">
                  <c:v>6104</c:v>
                </c:pt>
                <c:pt idx="6">
                  <c:v>5882</c:v>
                </c:pt>
                <c:pt idx="7">
                  <c:v>5677</c:v>
                </c:pt>
                <c:pt idx="8">
                  <c:v>4993</c:v>
                </c:pt>
              </c:numCache>
            </c:numRef>
          </c:val>
          <c:smooth val="0"/>
          <c:extLst>
            <c:ext xmlns:c16="http://schemas.microsoft.com/office/drawing/2014/chart" uri="{C3380CC4-5D6E-409C-BE32-E72D297353CC}">
              <c16:uniqueId val="{0000002A-15B8-49C2-9EF0-E559E20796A3}"/>
            </c:ext>
          </c:extLst>
        </c:ser>
        <c:ser>
          <c:idx val="12"/>
          <c:order val="11"/>
          <c:tx>
            <c:strRef>
              <c:f>'Figure 2.15'!$N$22</c:f>
              <c:strCache>
                <c:ptCount val="1"/>
                <c:pt idx="0">
                  <c:v>SPU 18</c:v>
                </c:pt>
              </c:strCache>
            </c:strRef>
          </c:tx>
          <c:spPr>
            <a:ln w="19050">
              <a:solidFill>
                <a:sysClr val="window" lastClr="FFFFFF">
                  <a:lumMod val="75000"/>
                </a:sysClr>
              </a:solidFill>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2.15'!$N$23:$N$35</c:f>
              <c:numCache>
                <c:formatCode>#,##0</c:formatCode>
                <c:ptCount val="13"/>
                <c:pt idx="0">
                  <c:v>7324</c:v>
                </c:pt>
                <c:pt idx="1">
                  <c:v>7470</c:v>
                </c:pt>
                <c:pt idx="2">
                  <c:v>6979</c:v>
                </c:pt>
                <c:pt idx="3">
                  <c:v>6738.9</c:v>
                </c:pt>
                <c:pt idx="4">
                  <c:v>6089.5</c:v>
                </c:pt>
                <c:pt idx="5">
                  <c:v>5828</c:v>
                </c:pt>
                <c:pt idx="6">
                  <c:v>5504</c:v>
                </c:pt>
                <c:pt idx="7">
                  <c:v>5326</c:v>
                </c:pt>
                <c:pt idx="8">
                  <c:v>4737</c:v>
                </c:pt>
              </c:numCache>
            </c:numRef>
          </c:val>
          <c:smooth val="0"/>
          <c:extLst>
            <c:ext xmlns:c16="http://schemas.microsoft.com/office/drawing/2014/chart" uri="{C3380CC4-5D6E-409C-BE32-E72D297353CC}">
              <c16:uniqueId val="{0000002C-15B8-49C2-9EF0-E559E20796A3}"/>
            </c:ext>
          </c:extLst>
        </c:ser>
        <c:ser>
          <c:idx val="13"/>
          <c:order val="12"/>
          <c:tx>
            <c:strRef>
              <c:f>'Figure 2.15'!$O$22</c:f>
              <c:strCache>
                <c:ptCount val="1"/>
                <c:pt idx="0">
                  <c:v>Budget 19</c:v>
                </c:pt>
              </c:strCache>
            </c:strRef>
          </c:tx>
          <c:spPr>
            <a:ln w="19050">
              <a:solidFill>
                <a:sysClr val="window" lastClr="FFFFFF">
                  <a:lumMod val="75000"/>
                </a:sysClr>
              </a:solidFill>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2.15'!$O$23:$O$35</c:f>
              <c:numCache>
                <c:formatCode>#,##0</c:formatCode>
                <c:ptCount val="13"/>
                <c:pt idx="0">
                  <c:v>7324</c:v>
                </c:pt>
                <c:pt idx="1">
                  <c:v>7470</c:v>
                </c:pt>
                <c:pt idx="2">
                  <c:v>6979</c:v>
                </c:pt>
                <c:pt idx="3">
                  <c:v>6738.9</c:v>
                </c:pt>
                <c:pt idx="4" formatCode="General">
                  <c:v>6090</c:v>
                </c:pt>
                <c:pt idx="5" formatCode="General">
                  <c:v>5816</c:v>
                </c:pt>
                <c:pt idx="6" formatCode="General">
                  <c:v>5322</c:v>
                </c:pt>
                <c:pt idx="7" formatCode="General">
                  <c:v>5092</c:v>
                </c:pt>
                <c:pt idx="8" formatCode="General">
                  <c:v>4428</c:v>
                </c:pt>
                <c:pt idx="9" formatCode="General">
                  <c:v>4683</c:v>
                </c:pt>
                <c:pt idx="10" formatCode="General">
                  <c:v>4947</c:v>
                </c:pt>
              </c:numCache>
            </c:numRef>
          </c:val>
          <c:smooth val="0"/>
          <c:extLst>
            <c:ext xmlns:c16="http://schemas.microsoft.com/office/drawing/2014/chart" uri="{C3380CC4-5D6E-409C-BE32-E72D297353CC}">
              <c16:uniqueId val="{0000002E-15B8-49C2-9EF0-E559E20796A3}"/>
            </c:ext>
          </c:extLst>
        </c:ser>
        <c:ser>
          <c:idx val="14"/>
          <c:order val="13"/>
          <c:tx>
            <c:strRef>
              <c:f>'Figure 2.15'!$P$22</c:f>
              <c:strCache>
                <c:ptCount val="1"/>
                <c:pt idx="0">
                  <c:v>SPU 19</c:v>
                </c:pt>
              </c:strCache>
            </c:strRef>
          </c:tx>
          <c:spPr>
            <a:ln w="19050">
              <a:solidFill>
                <a:sysClr val="window" lastClr="FFFFFF">
                  <a:lumMod val="75000"/>
                </a:sysClr>
              </a:solidFill>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2.15'!$P$23:$P$35</c:f>
              <c:numCache>
                <c:formatCode>#,##0</c:formatCode>
                <c:ptCount val="13"/>
                <c:pt idx="0">
                  <c:v>7324</c:v>
                </c:pt>
                <c:pt idx="1">
                  <c:v>7470</c:v>
                </c:pt>
                <c:pt idx="2">
                  <c:v>6979</c:v>
                </c:pt>
                <c:pt idx="3">
                  <c:v>6738.9</c:v>
                </c:pt>
                <c:pt idx="4" formatCode="General">
                  <c:v>6090</c:v>
                </c:pt>
                <c:pt idx="5" formatCode="General">
                  <c:v>5740</c:v>
                </c:pt>
                <c:pt idx="6" formatCode="General">
                  <c:v>5153</c:v>
                </c:pt>
                <c:pt idx="7" formatCode="General">
                  <c:v>4826</c:v>
                </c:pt>
                <c:pt idx="8" formatCode="General">
                  <c:v>4079</c:v>
                </c:pt>
                <c:pt idx="9" formatCode="General">
                  <c:v>4290</c:v>
                </c:pt>
                <c:pt idx="10" formatCode="General">
                  <c:v>4536</c:v>
                </c:pt>
              </c:numCache>
            </c:numRef>
          </c:val>
          <c:smooth val="0"/>
          <c:extLst>
            <c:ext xmlns:c16="http://schemas.microsoft.com/office/drawing/2014/chart" uri="{C3380CC4-5D6E-409C-BE32-E72D297353CC}">
              <c16:uniqueId val="{00000030-15B8-49C2-9EF0-E559E20796A3}"/>
            </c:ext>
          </c:extLst>
        </c:ser>
        <c:ser>
          <c:idx val="15"/>
          <c:order val="14"/>
          <c:tx>
            <c:strRef>
              <c:f>'Figure 2.15'!$Q$22</c:f>
              <c:strCache>
                <c:ptCount val="1"/>
                <c:pt idx="0">
                  <c:v>Budget 20</c:v>
                </c:pt>
              </c:strCache>
            </c:strRef>
          </c:tx>
          <c:spPr>
            <a:ln w="19050">
              <a:solidFill>
                <a:srgbClr val="BFBFBF"/>
              </a:solidFill>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2.15'!$Q$23:$Q$35</c:f>
              <c:numCache>
                <c:formatCode>General</c:formatCode>
                <c:ptCount val="13"/>
                <c:pt idx="5" formatCode="#,##0">
                  <c:v>5798</c:v>
                </c:pt>
                <c:pt idx="6" formatCode="#,##0">
                  <c:v>5075</c:v>
                </c:pt>
                <c:pt idx="7" formatCode="#,##0">
                  <c:v>4665</c:v>
                </c:pt>
                <c:pt idx="8" formatCode="#,##0">
                  <c:v>3803</c:v>
                </c:pt>
                <c:pt idx="9" formatCode="#,##0">
                  <c:v>3939</c:v>
                </c:pt>
                <c:pt idx="10" formatCode="#,##0">
                  <c:v>4065</c:v>
                </c:pt>
                <c:pt idx="11" formatCode="#,##0">
                  <c:v>4074</c:v>
                </c:pt>
              </c:numCache>
            </c:numRef>
          </c:val>
          <c:smooth val="0"/>
          <c:extLst>
            <c:ext xmlns:c16="http://schemas.microsoft.com/office/drawing/2014/chart" uri="{C3380CC4-5D6E-409C-BE32-E72D297353CC}">
              <c16:uniqueId val="{00000032-15B8-49C2-9EF0-E559E20796A3}"/>
            </c:ext>
          </c:extLst>
        </c:ser>
        <c:ser>
          <c:idx val="16"/>
          <c:order val="15"/>
          <c:tx>
            <c:strRef>
              <c:f>'Figure 2.15'!$R$22</c:f>
              <c:strCache>
                <c:ptCount val="1"/>
                <c:pt idx="0">
                  <c:v>SPU 20</c:v>
                </c:pt>
              </c:strCache>
            </c:strRef>
          </c:tx>
          <c:spPr>
            <a:ln w="19050">
              <a:solidFill>
                <a:sysClr val="window" lastClr="FFFFFF">
                  <a:lumMod val="65000"/>
                </a:sysClr>
              </a:solidFill>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2.15'!$R$23:$R$35</c:f>
              <c:numCache>
                <c:formatCode>General</c:formatCode>
                <c:ptCount val="13"/>
                <c:pt idx="5" formatCode="#,##0">
                  <c:v>5798</c:v>
                </c:pt>
                <c:pt idx="6" formatCode="#,##0">
                  <c:v>5045</c:v>
                </c:pt>
                <c:pt idx="7" formatCode="#,##0">
                  <c:v>4570</c:v>
                </c:pt>
                <c:pt idx="8" formatCode="#,##0">
                  <c:v>3860</c:v>
                </c:pt>
              </c:numCache>
            </c:numRef>
          </c:val>
          <c:smooth val="0"/>
          <c:extLst>
            <c:ext xmlns:c16="http://schemas.microsoft.com/office/drawing/2014/chart" uri="{C3380CC4-5D6E-409C-BE32-E72D297353CC}">
              <c16:uniqueId val="{00000034-15B8-49C2-9EF0-E559E20796A3}"/>
            </c:ext>
          </c:extLst>
        </c:ser>
        <c:ser>
          <c:idx val="17"/>
          <c:order val="16"/>
          <c:tx>
            <c:strRef>
              <c:f>'Figure 2.15'!$S$22</c:f>
              <c:strCache>
                <c:ptCount val="1"/>
                <c:pt idx="0">
                  <c:v>Budget 21</c:v>
                </c:pt>
              </c:strCache>
            </c:strRef>
          </c:tx>
          <c:spPr>
            <a:ln w="31750">
              <a:solidFill>
                <a:srgbClr val="BFBFBF"/>
              </a:solidFill>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2.15'!$S$23:$S$35</c:f>
              <c:numCache>
                <c:formatCode>General</c:formatCode>
                <c:ptCount val="13"/>
                <c:pt idx="6" formatCode="#,##0">
                  <c:v>5045</c:v>
                </c:pt>
                <c:pt idx="7" formatCode="#,##0">
                  <c:v>4540</c:v>
                </c:pt>
                <c:pt idx="8" formatCode="#,##0">
                  <c:v>3800</c:v>
                </c:pt>
              </c:numCache>
            </c:numRef>
          </c:val>
          <c:smooth val="0"/>
          <c:extLst>
            <c:ext xmlns:c16="http://schemas.microsoft.com/office/drawing/2014/chart" uri="{C3380CC4-5D6E-409C-BE32-E72D297353CC}">
              <c16:uniqueId val="{00000036-15B8-49C2-9EF0-E559E20796A3}"/>
            </c:ext>
          </c:extLst>
        </c:ser>
        <c:ser>
          <c:idx val="0"/>
          <c:order val="17"/>
          <c:tx>
            <c:strRef>
              <c:f>'Figure 2.15'!$T$22</c:f>
              <c:strCache>
                <c:ptCount val="1"/>
                <c:pt idx="0">
                  <c:v>SPU 21</c:v>
                </c:pt>
              </c:strCache>
            </c:strRef>
          </c:tx>
          <c:spPr>
            <a:ln>
              <a:solidFill>
                <a:srgbClr val="27819D"/>
              </a:solidFill>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2.15'!$T$23:$T$35</c:f>
              <c:numCache>
                <c:formatCode>General</c:formatCode>
                <c:ptCount val="13"/>
                <c:pt idx="7" formatCode="#,##0">
                  <c:v>4515</c:v>
                </c:pt>
                <c:pt idx="8" formatCode="#,##0">
                  <c:v>3725</c:v>
                </c:pt>
                <c:pt idx="9">
                  <c:v>3860</c:v>
                </c:pt>
                <c:pt idx="10">
                  <c:v>4045</c:v>
                </c:pt>
                <c:pt idx="11">
                  <c:v>4060</c:v>
                </c:pt>
                <c:pt idx="12">
                  <c:v>4055</c:v>
                </c:pt>
              </c:numCache>
            </c:numRef>
          </c:val>
          <c:smooth val="0"/>
          <c:extLst>
            <c:ext xmlns:c16="http://schemas.microsoft.com/office/drawing/2014/chart" uri="{C3380CC4-5D6E-409C-BE32-E72D297353CC}">
              <c16:uniqueId val="{00000038-15B8-49C2-9EF0-E559E20796A3}"/>
            </c:ext>
          </c:extLst>
        </c:ser>
        <c:ser>
          <c:idx val="18"/>
          <c:order val="18"/>
          <c:tx>
            <c:strRef>
              <c:f>'Figure 2.15'!$U$22</c:f>
              <c:strCache>
                <c:ptCount val="1"/>
                <c:pt idx="0">
                  <c:v>Budget 22</c:v>
                </c:pt>
              </c:strCache>
            </c:strRef>
          </c:tx>
          <c:spPr>
            <a:ln>
              <a:solidFill>
                <a:srgbClr val="10253F"/>
              </a:solidFill>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2.15'!$U$23:$U$35</c:f>
              <c:numCache>
                <c:formatCode>General</c:formatCode>
                <c:ptCount val="13"/>
                <c:pt idx="7">
                  <c:v>4515</c:v>
                </c:pt>
                <c:pt idx="8">
                  <c:v>3635</c:v>
                </c:pt>
                <c:pt idx="9">
                  <c:v>3730</c:v>
                </c:pt>
                <c:pt idx="10">
                  <c:v>3805</c:v>
                </c:pt>
                <c:pt idx="11">
                  <c:v>3755</c:v>
                </c:pt>
                <c:pt idx="12">
                  <c:v>3680</c:v>
                </c:pt>
              </c:numCache>
            </c:numRef>
          </c:val>
          <c:smooth val="0"/>
          <c:extLst>
            <c:ext xmlns:c16="http://schemas.microsoft.com/office/drawing/2014/chart" uri="{C3380CC4-5D6E-409C-BE32-E72D297353CC}">
              <c16:uniqueId val="{0000003A-15B8-49C2-9EF0-E559E20796A3}"/>
            </c:ext>
          </c:extLst>
        </c:ser>
        <c:ser>
          <c:idx val="19"/>
          <c:order val="19"/>
          <c:tx>
            <c:strRef>
              <c:f>'Figure 2.15'!$V$22</c:f>
              <c:strCache>
                <c:ptCount val="1"/>
                <c:pt idx="0">
                  <c:v>SPU 22</c:v>
                </c:pt>
              </c:strCache>
            </c:strRef>
          </c:tx>
          <c:spPr>
            <a:ln>
              <a:solidFill>
                <a:srgbClr val="0066FF"/>
              </a:solidFill>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2.15'!$V$23:$V$35</c:f>
              <c:numCache>
                <c:formatCode>General</c:formatCode>
                <c:ptCount val="13"/>
                <c:pt idx="8">
                  <c:v>3595</c:v>
                </c:pt>
                <c:pt idx="9">
                  <c:v>3765</c:v>
                </c:pt>
                <c:pt idx="10">
                  <c:v>3725</c:v>
                </c:pt>
                <c:pt idx="11">
                  <c:v>3495</c:v>
                </c:pt>
                <c:pt idx="12">
                  <c:v>3350</c:v>
                </c:pt>
              </c:numCache>
            </c:numRef>
          </c:val>
          <c:smooth val="0"/>
          <c:extLst>
            <c:ext xmlns:c16="http://schemas.microsoft.com/office/drawing/2014/chart" uri="{C3380CC4-5D6E-409C-BE32-E72D297353CC}">
              <c16:uniqueId val="{0000003C-15B8-49C2-9EF0-E559E20796A3}"/>
            </c:ext>
          </c:extLst>
        </c:ser>
        <c:ser>
          <c:idx val="20"/>
          <c:order val="20"/>
          <c:tx>
            <c:strRef>
              <c:f>'Figure 2.15'!$W$22</c:f>
              <c:strCache>
                <c:ptCount val="1"/>
                <c:pt idx="0">
                  <c:v>Budget 2023</c:v>
                </c:pt>
              </c:strCache>
            </c:strRef>
          </c:tx>
          <c:spPr>
            <a:ln>
              <a:solidFill>
                <a:srgbClr val="F7587E"/>
              </a:solidFill>
            </a:ln>
          </c:spPr>
          <c:marker>
            <c:symbol val="none"/>
          </c:marker>
          <c:cat>
            <c:numRef>
              <c:f>'Figure 2.15'!$B$23:$B$35</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2.15'!$W$23:$W$35</c:f>
              <c:numCache>
                <c:formatCode>General</c:formatCode>
                <c:ptCount val="13"/>
                <c:pt idx="8">
                  <c:v>3595</c:v>
                </c:pt>
                <c:pt idx="9">
                  <c:v>3745</c:v>
                </c:pt>
                <c:pt idx="10">
                  <c:v>3755</c:v>
                </c:pt>
                <c:pt idx="11">
                  <c:v>3780</c:v>
                </c:pt>
                <c:pt idx="12">
                  <c:v>3745</c:v>
                </c:pt>
              </c:numCache>
            </c:numRef>
          </c:val>
          <c:smooth val="0"/>
          <c:extLst>
            <c:ext xmlns:c16="http://schemas.microsoft.com/office/drawing/2014/chart" uri="{C3380CC4-5D6E-409C-BE32-E72D297353CC}">
              <c16:uniqueId val="{0000003E-15B8-49C2-9EF0-E559E20796A3}"/>
            </c:ext>
          </c:extLst>
        </c:ser>
        <c:dLbls>
          <c:showLegendKey val="0"/>
          <c:showVal val="0"/>
          <c:showCatName val="0"/>
          <c:showSerName val="0"/>
          <c:showPercent val="0"/>
          <c:showBubbleSize val="0"/>
        </c:dLbls>
        <c:smooth val="0"/>
        <c:axId val="140296576"/>
        <c:axId val="140298112"/>
      </c:lineChart>
      <c:catAx>
        <c:axId val="14029657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0298112"/>
        <c:crosses val="autoZero"/>
        <c:auto val="1"/>
        <c:lblAlgn val="ctr"/>
        <c:lblOffset val="100"/>
        <c:noMultiLvlLbl val="0"/>
      </c:catAx>
      <c:valAx>
        <c:axId val="140298112"/>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40296576"/>
        <c:crosses val="autoZero"/>
        <c:crossBetween val="between"/>
        <c:dispUnits>
          <c:builtInUnit val="thousands"/>
        </c:dispUnits>
      </c:valAx>
    </c:plotArea>
    <c:plotVisOnly val="1"/>
    <c:dispBlanksAs val="gap"/>
    <c:showDLblsOverMax val="0"/>
  </c:chart>
  <c:spPr>
    <a:ln>
      <a:noFill/>
    </a:ln>
  </c:spPr>
  <c:txPr>
    <a:bodyPr/>
    <a:lstStyle/>
    <a:p>
      <a:pPr>
        <a:defRPr sz="1000">
          <a:solidFill>
            <a:schemeClr val="tx1">
              <a:lumMod val="75000"/>
              <a:lumOff val="25000"/>
            </a:schemeClr>
          </a:solidFill>
          <a:latin typeface="Futura Lt BT" panose="020B0402020204020303"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0719238453403"/>
          <c:y val="4.0322580645161289E-2"/>
          <c:w val="0.85903567345804976"/>
          <c:h val="0.82524209423418837"/>
        </c:manualLayout>
      </c:layout>
      <c:areaChart>
        <c:grouping val="stacked"/>
        <c:varyColors val="0"/>
        <c:ser>
          <c:idx val="1"/>
          <c:order val="1"/>
          <c:tx>
            <c:strRef>
              <c:f>'Figure 3.1'!$N$14</c:f>
              <c:strCache>
                <c:ptCount val="1"/>
                <c:pt idx="0">
                  <c:v>Min</c:v>
                </c:pt>
              </c:strCache>
            </c:strRef>
          </c:tx>
          <c:spPr>
            <a:noFill/>
            <a:ln>
              <a:noFill/>
            </a:ln>
            <a:effectLst/>
          </c:spPr>
          <c:cat>
            <c:strRef>
              <c:f>'Figure 3.1'!$L$15:$L$118</c:f>
              <c:strCache>
                <c:ptCount val="10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pt idx="97">
                  <c:v>2024 Q2</c:v>
                </c:pt>
                <c:pt idx="98">
                  <c:v>2024 Q3</c:v>
                </c:pt>
                <c:pt idx="99">
                  <c:v>2024 Q4</c:v>
                </c:pt>
                <c:pt idx="100">
                  <c:v>2025 Q1</c:v>
                </c:pt>
                <c:pt idx="101">
                  <c:v>2025 Q2</c:v>
                </c:pt>
                <c:pt idx="102">
                  <c:v>2025 Q3</c:v>
                </c:pt>
                <c:pt idx="103">
                  <c:v>2025 Q4</c:v>
                </c:pt>
              </c:strCache>
            </c:strRef>
          </c:cat>
          <c:val>
            <c:numRef>
              <c:f>'Figure 3.1'!$N$15:$N$118</c:f>
              <c:numCache>
                <c:formatCode>0.0</c:formatCode>
                <c:ptCount val="104"/>
                <c:pt idx="0">
                  <c:v>0.38338426236024797</c:v>
                </c:pt>
                <c:pt idx="1">
                  <c:v>0.50225921449710897</c:v>
                </c:pt>
                <c:pt idx="2">
                  <c:v>0.63221250300408505</c:v>
                </c:pt>
                <c:pt idx="3">
                  <c:v>0.270612858041683</c:v>
                </c:pt>
                <c:pt idx="4">
                  <c:v>-0.53658770920755094</c:v>
                </c:pt>
                <c:pt idx="5">
                  <c:v>0.21967956793092999</c:v>
                </c:pt>
                <c:pt idx="6">
                  <c:v>7.3577427887291103E-2</c:v>
                </c:pt>
                <c:pt idx="7">
                  <c:v>0.13666262057904699</c:v>
                </c:pt>
                <c:pt idx="8">
                  <c:v>-0.50109650746848799</c:v>
                </c:pt>
                <c:pt idx="9">
                  <c:v>-0.45654910626032902</c:v>
                </c:pt>
                <c:pt idx="10">
                  <c:v>-0.88207526626462796</c:v>
                </c:pt>
                <c:pt idx="11">
                  <c:v>-0.88108633279311599</c:v>
                </c:pt>
                <c:pt idx="12">
                  <c:v>-1.4916472824842</c:v>
                </c:pt>
                <c:pt idx="13">
                  <c:v>-1.6235453687674199</c:v>
                </c:pt>
                <c:pt idx="14">
                  <c:v>-1.14066247479146</c:v>
                </c:pt>
                <c:pt idx="15">
                  <c:v>-1.4177090531263501</c:v>
                </c:pt>
                <c:pt idx="16">
                  <c:v>-0.71071794718285497</c:v>
                </c:pt>
                <c:pt idx="17">
                  <c:v>-0.99810529666638603</c:v>
                </c:pt>
                <c:pt idx="18">
                  <c:v>-1.4172731378327399</c:v>
                </c:pt>
                <c:pt idx="19">
                  <c:v>-1.0843077746077101</c:v>
                </c:pt>
                <c:pt idx="20">
                  <c:v>-0.99677161157067595</c:v>
                </c:pt>
                <c:pt idx="21">
                  <c:v>-0.60002645912978103</c:v>
                </c:pt>
                <c:pt idx="22">
                  <c:v>-0.62273360272982003</c:v>
                </c:pt>
                <c:pt idx="23">
                  <c:v>-0.25494106177686998</c:v>
                </c:pt>
                <c:pt idx="24">
                  <c:v>0.217819177932316</c:v>
                </c:pt>
                <c:pt idx="25">
                  <c:v>0.101993153103297</c:v>
                </c:pt>
                <c:pt idx="26">
                  <c:v>0.10358495928959099</c:v>
                </c:pt>
                <c:pt idx="27">
                  <c:v>0.59160831267722003</c:v>
                </c:pt>
                <c:pt idx="28">
                  <c:v>1.4166511139506299</c:v>
                </c:pt>
                <c:pt idx="29">
                  <c:v>1.6822101121981501</c:v>
                </c:pt>
                <c:pt idx="30">
                  <c:v>2.0903613460610502</c:v>
                </c:pt>
                <c:pt idx="31">
                  <c:v>1.9608681701008801</c:v>
                </c:pt>
                <c:pt idx="32">
                  <c:v>1.80614249682882</c:v>
                </c:pt>
                <c:pt idx="33">
                  <c:v>1.3344122678814501</c:v>
                </c:pt>
                <c:pt idx="34">
                  <c:v>0.91556906734565302</c:v>
                </c:pt>
                <c:pt idx="35">
                  <c:v>-3.6700932412188601E-2</c:v>
                </c:pt>
                <c:pt idx="36">
                  <c:v>-1.3579150628782299</c:v>
                </c:pt>
                <c:pt idx="37">
                  <c:v>-1.4215245262815199</c:v>
                </c:pt>
                <c:pt idx="38">
                  <c:v>-1.90392499706122</c:v>
                </c:pt>
                <c:pt idx="39">
                  <c:v>-2.79216038567658</c:v>
                </c:pt>
                <c:pt idx="40">
                  <c:v>-3.6556810336399801</c:v>
                </c:pt>
                <c:pt idx="41">
                  <c:v>-3.8803664042105099</c:v>
                </c:pt>
                <c:pt idx="42">
                  <c:v>-4.1115637373812604</c:v>
                </c:pt>
                <c:pt idx="43">
                  <c:v>-4.8026294177640301</c:v>
                </c:pt>
                <c:pt idx="44">
                  <c:v>-4.7438940771678997</c:v>
                </c:pt>
                <c:pt idx="45">
                  <c:v>-4.59470418891196</c:v>
                </c:pt>
                <c:pt idx="46">
                  <c:v>-4.9646810526772196</c:v>
                </c:pt>
                <c:pt idx="47">
                  <c:v>-5.4854523954024401</c:v>
                </c:pt>
                <c:pt idx="48">
                  <c:v>-4.8101130934534302</c:v>
                </c:pt>
                <c:pt idx="49">
                  <c:v>-4.5638452976444901</c:v>
                </c:pt>
                <c:pt idx="50">
                  <c:v>-4.3109272565547698</c:v>
                </c:pt>
                <c:pt idx="51">
                  <c:v>-4.4652189785114</c:v>
                </c:pt>
                <c:pt idx="52">
                  <c:v>-4.7220258924040897</c:v>
                </c:pt>
                <c:pt idx="53">
                  <c:v>-4.5614878031246304</c:v>
                </c:pt>
                <c:pt idx="54">
                  <c:v>-4.8068744573042199</c:v>
                </c:pt>
                <c:pt idx="55">
                  <c:v>-4.2120566339793601</c:v>
                </c:pt>
                <c:pt idx="56">
                  <c:v>-4.2817203396316703</c:v>
                </c:pt>
                <c:pt idx="57">
                  <c:v>-3.7571566343358</c:v>
                </c:pt>
                <c:pt idx="58">
                  <c:v>-3.4992894483445398</c:v>
                </c:pt>
                <c:pt idx="59">
                  <c:v>-3.48806156100017</c:v>
                </c:pt>
                <c:pt idx="60">
                  <c:v>-3.7088165465865499</c:v>
                </c:pt>
                <c:pt idx="61">
                  <c:v>-3.6045517513178398</c:v>
                </c:pt>
                <c:pt idx="62">
                  <c:v>-3.20217151209064</c:v>
                </c:pt>
                <c:pt idx="63">
                  <c:v>-3.37576121628652</c:v>
                </c:pt>
                <c:pt idx="64">
                  <c:v>-3.46726602244813</c:v>
                </c:pt>
                <c:pt idx="65">
                  <c:v>-3.08652642694289</c:v>
                </c:pt>
                <c:pt idx="66">
                  <c:v>-2.7384554044511802</c:v>
                </c:pt>
                <c:pt idx="67">
                  <c:v>-2.55939453958083</c:v>
                </c:pt>
                <c:pt idx="68">
                  <c:v>-1.7361527515935</c:v>
                </c:pt>
                <c:pt idx="69">
                  <c:v>-1.3871602902518301</c:v>
                </c:pt>
                <c:pt idx="70">
                  <c:v>-2.1128851533674702</c:v>
                </c:pt>
                <c:pt idx="71">
                  <c:v>-2.2390748839501899</c:v>
                </c:pt>
                <c:pt idx="72">
                  <c:v>-1.75890185101511</c:v>
                </c:pt>
                <c:pt idx="73">
                  <c:v>-2.6445517939918299</c:v>
                </c:pt>
                <c:pt idx="74">
                  <c:v>-2.16148291683924</c:v>
                </c:pt>
                <c:pt idx="75">
                  <c:v>-2.1434538786345998</c:v>
                </c:pt>
                <c:pt idx="76">
                  <c:v>-1.6235773174288901</c:v>
                </c:pt>
                <c:pt idx="77">
                  <c:v>-1.21053751567392</c:v>
                </c:pt>
                <c:pt idx="78">
                  <c:v>-1.6626485998990801</c:v>
                </c:pt>
                <c:pt idx="79">
                  <c:v>-1.16792711512551</c:v>
                </c:pt>
                <c:pt idx="80">
                  <c:v>-1.74651130239093</c:v>
                </c:pt>
                <c:pt idx="81">
                  <c:v>-12.559623005281701</c:v>
                </c:pt>
                <c:pt idx="82">
                  <c:v>-9.7031154669535908</c:v>
                </c:pt>
                <c:pt idx="83">
                  <c:v>-10.4820636525662</c:v>
                </c:pt>
                <c:pt idx="84">
                  <c:v>-13.4405112443724</c:v>
                </c:pt>
                <c:pt idx="85">
                  <c:v>-10.7534506268992</c:v>
                </c:pt>
                <c:pt idx="86">
                  <c:v>-3.16045070306247</c:v>
                </c:pt>
                <c:pt idx="87">
                  <c:v>-0.45702910953437298</c:v>
                </c:pt>
                <c:pt idx="88">
                  <c:v>0.30560961909878498</c:v>
                </c:pt>
                <c:pt idx="89">
                  <c:v>0.58966452430639604</c:v>
                </c:pt>
                <c:pt idx="90">
                  <c:v>-0.77815841922261197</c:v>
                </c:pt>
                <c:pt idx="91">
                  <c:v>-0.81042474884839499</c:v>
                </c:pt>
                <c:pt idx="92">
                  <c:v>-0.35831302984343399</c:v>
                </c:pt>
                <c:pt idx="93">
                  <c:v>-0.79246766555538495</c:v>
                </c:pt>
                <c:pt idx="94">
                  <c:v>-0.77659237444626095</c:v>
                </c:pt>
                <c:pt idx="95">
                  <c:v>-0.87109464640457801</c:v>
                </c:pt>
                <c:pt idx="96">
                  <c:v>-0.66522442383487901</c:v>
                </c:pt>
                <c:pt idx="97">
                  <c:v>-0.416435117381039</c:v>
                </c:pt>
                <c:pt idx="98">
                  <c:v>-0.39983933354109502</c:v>
                </c:pt>
                <c:pt idx="99">
                  <c:v>-0.38423182071636203</c:v>
                </c:pt>
                <c:pt idx="100">
                  <c:v>-0.33221564459477199</c:v>
                </c:pt>
                <c:pt idx="101">
                  <c:v>-0.23894926961573201</c:v>
                </c:pt>
                <c:pt idx="102">
                  <c:v>-0.1667447881545</c:v>
                </c:pt>
                <c:pt idx="103">
                  <c:v>-7.3919310537147398E-2</c:v>
                </c:pt>
              </c:numCache>
            </c:numRef>
          </c:val>
          <c:extLst>
            <c:ext xmlns:c16="http://schemas.microsoft.com/office/drawing/2014/chart" uri="{C3380CC4-5D6E-409C-BE32-E72D297353CC}">
              <c16:uniqueId val="{00000000-50BE-47E4-9592-7E40D75E73EA}"/>
            </c:ext>
          </c:extLst>
        </c:ser>
        <c:ser>
          <c:idx val="2"/>
          <c:order val="2"/>
          <c:tx>
            <c:strRef>
              <c:f>'Figure 3.1'!$O$14</c:f>
              <c:strCache>
                <c:ptCount val="1"/>
                <c:pt idx="0">
                  <c:v>Range of estimates</c:v>
                </c:pt>
              </c:strCache>
            </c:strRef>
          </c:tx>
          <c:spPr>
            <a:solidFill>
              <a:schemeClr val="accent5">
                <a:lumMod val="20000"/>
                <a:lumOff val="80000"/>
              </a:schemeClr>
            </a:solidFill>
            <a:ln>
              <a:noFill/>
            </a:ln>
            <a:effectLst/>
          </c:spPr>
          <c:cat>
            <c:strRef>
              <c:f>'Figure 3.1'!$L$15:$L$118</c:f>
              <c:strCache>
                <c:ptCount val="10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pt idx="97">
                  <c:v>2024 Q2</c:v>
                </c:pt>
                <c:pt idx="98">
                  <c:v>2024 Q3</c:v>
                </c:pt>
                <c:pt idx="99">
                  <c:v>2024 Q4</c:v>
                </c:pt>
                <c:pt idx="100">
                  <c:v>2025 Q1</c:v>
                </c:pt>
                <c:pt idx="101">
                  <c:v>2025 Q2</c:v>
                </c:pt>
                <c:pt idx="102">
                  <c:v>2025 Q3</c:v>
                </c:pt>
                <c:pt idx="103">
                  <c:v>2025 Q4</c:v>
                </c:pt>
              </c:strCache>
            </c:strRef>
          </c:cat>
          <c:val>
            <c:numRef>
              <c:f>'Figure 3.1'!$O$15:$O$118</c:f>
              <c:numCache>
                <c:formatCode>0.0</c:formatCode>
                <c:ptCount val="104"/>
                <c:pt idx="0">
                  <c:v>3.6561710323434902</c:v>
                </c:pt>
                <c:pt idx="1">
                  <c:v>3.5372960802066298</c:v>
                </c:pt>
                <c:pt idx="2">
                  <c:v>3.6810457838985</c:v>
                </c:pt>
                <c:pt idx="3">
                  <c:v>4.3420462639775597</c:v>
                </c:pt>
                <c:pt idx="4">
                  <c:v>4.9832099786393096</c:v>
                </c:pt>
                <c:pt idx="5">
                  <c:v>4.3999769836043301</c:v>
                </c:pt>
                <c:pt idx="6">
                  <c:v>4.4936664774117201</c:v>
                </c:pt>
                <c:pt idx="7">
                  <c:v>4.8975216660313698</c:v>
                </c:pt>
                <c:pt idx="8">
                  <c:v>5.8535907527880102</c:v>
                </c:pt>
                <c:pt idx="9">
                  <c:v>5.7394232399192298</c:v>
                </c:pt>
                <c:pt idx="10">
                  <c:v>6.1705102055388403</c:v>
                </c:pt>
                <c:pt idx="11">
                  <c:v>5.60544301684362</c:v>
                </c:pt>
                <c:pt idx="12">
                  <c:v>6.5412939388107096</c:v>
                </c:pt>
                <c:pt idx="13">
                  <c:v>6.4746688558748504</c:v>
                </c:pt>
                <c:pt idx="14">
                  <c:v>6.1947639304737097</c:v>
                </c:pt>
                <c:pt idx="15">
                  <c:v>6.3014391921452697</c:v>
                </c:pt>
                <c:pt idx="16">
                  <c:v>5.0676739938961903</c:v>
                </c:pt>
                <c:pt idx="17">
                  <c:v>5.8972394506340997</c:v>
                </c:pt>
                <c:pt idx="18">
                  <c:v>6.6353309538363403</c:v>
                </c:pt>
                <c:pt idx="19">
                  <c:v>6.4308487353906001</c:v>
                </c:pt>
                <c:pt idx="20">
                  <c:v>6.3577529851721</c:v>
                </c:pt>
                <c:pt idx="21">
                  <c:v>5.8369097375432304</c:v>
                </c:pt>
                <c:pt idx="22">
                  <c:v>6.1426421060277097</c:v>
                </c:pt>
                <c:pt idx="23">
                  <c:v>6.4343497687325701</c:v>
                </c:pt>
                <c:pt idx="24">
                  <c:v>6.8928551034532699</c:v>
                </c:pt>
                <c:pt idx="25">
                  <c:v>7.4422139888073504</c:v>
                </c:pt>
                <c:pt idx="26">
                  <c:v>7.9756739508891803</c:v>
                </c:pt>
                <c:pt idx="27">
                  <c:v>7.8850169285392999</c:v>
                </c:pt>
                <c:pt idx="28">
                  <c:v>7.2245408776525704</c:v>
                </c:pt>
                <c:pt idx="29">
                  <c:v>6.7972345567224899</c:v>
                </c:pt>
                <c:pt idx="30">
                  <c:v>5.9304480195899902</c:v>
                </c:pt>
                <c:pt idx="31">
                  <c:v>4.7194472811785104</c:v>
                </c:pt>
                <c:pt idx="32">
                  <c:v>4.0427016557196902</c:v>
                </c:pt>
                <c:pt idx="33">
                  <c:v>3.98722732523993</c:v>
                </c:pt>
                <c:pt idx="34">
                  <c:v>3.85811596223648</c:v>
                </c:pt>
                <c:pt idx="35">
                  <c:v>3.8400205825809701</c:v>
                </c:pt>
                <c:pt idx="36">
                  <c:v>3.5715352422752802</c:v>
                </c:pt>
                <c:pt idx="37">
                  <c:v>3.0565859298993598</c:v>
                </c:pt>
                <c:pt idx="38">
                  <c:v>2.6478600641958798</c:v>
                </c:pt>
                <c:pt idx="39">
                  <c:v>2.7034368615563098</c:v>
                </c:pt>
                <c:pt idx="40">
                  <c:v>4.2358378620314703</c:v>
                </c:pt>
                <c:pt idx="41">
                  <c:v>4.0976069218719298</c:v>
                </c:pt>
                <c:pt idx="42">
                  <c:v>4.1000008275792297</c:v>
                </c:pt>
                <c:pt idx="43">
                  <c:v>4.7439746083065897</c:v>
                </c:pt>
                <c:pt idx="44">
                  <c:v>4.9155548099631403</c:v>
                </c:pt>
                <c:pt idx="45">
                  <c:v>5.1545867428584398</c:v>
                </c:pt>
                <c:pt idx="46">
                  <c:v>5.3934854943481696</c:v>
                </c:pt>
                <c:pt idx="47">
                  <c:v>5.8397764722089098</c:v>
                </c:pt>
                <c:pt idx="48">
                  <c:v>4.1391400709557296</c:v>
                </c:pt>
                <c:pt idx="49">
                  <c:v>3.6425548079658898</c:v>
                </c:pt>
                <c:pt idx="50">
                  <c:v>3.0779927385871502</c:v>
                </c:pt>
                <c:pt idx="51">
                  <c:v>3.6926025970461001</c:v>
                </c:pt>
                <c:pt idx="52">
                  <c:v>3.1989750488519602</c:v>
                </c:pt>
                <c:pt idx="53">
                  <c:v>3.51516330347568</c:v>
                </c:pt>
                <c:pt idx="54">
                  <c:v>4.0626356894125299</c:v>
                </c:pt>
                <c:pt idx="55">
                  <c:v>3.5584114151366402</c:v>
                </c:pt>
                <c:pt idx="56">
                  <c:v>3.85361366820861</c:v>
                </c:pt>
                <c:pt idx="57">
                  <c:v>3.52075246154704</c:v>
                </c:pt>
                <c:pt idx="58">
                  <c:v>3.4670249042815202</c:v>
                </c:pt>
                <c:pt idx="59">
                  <c:v>3.4325168123927101</c:v>
                </c:pt>
                <c:pt idx="60">
                  <c:v>4.1898986798367801</c:v>
                </c:pt>
                <c:pt idx="61">
                  <c:v>4.0511699549190201</c:v>
                </c:pt>
                <c:pt idx="62">
                  <c:v>4.0213218607130097</c:v>
                </c:pt>
                <c:pt idx="63">
                  <c:v>4.0903007145842398</c:v>
                </c:pt>
                <c:pt idx="64">
                  <c:v>4.0436330074440301</c:v>
                </c:pt>
                <c:pt idx="65">
                  <c:v>3.7205265601196902</c:v>
                </c:pt>
                <c:pt idx="66">
                  <c:v>3.1018744506357598</c:v>
                </c:pt>
                <c:pt idx="67">
                  <c:v>2.4231686686500198</c:v>
                </c:pt>
                <c:pt idx="68">
                  <c:v>3.0897303840124</c:v>
                </c:pt>
                <c:pt idx="69">
                  <c:v>1.9552023683766699</c:v>
                </c:pt>
                <c:pt idx="70">
                  <c:v>2.90155397227436</c:v>
                </c:pt>
                <c:pt idx="71">
                  <c:v>3.1608524101458002</c:v>
                </c:pt>
                <c:pt idx="72">
                  <c:v>3.23501290390658</c:v>
                </c:pt>
                <c:pt idx="73">
                  <c:v>4.9726023818844203</c:v>
                </c:pt>
                <c:pt idx="74">
                  <c:v>4.5575296586501901</c:v>
                </c:pt>
                <c:pt idx="75">
                  <c:v>4.7975423184006303</c:v>
                </c:pt>
                <c:pt idx="76">
                  <c:v>4.3770224815781704</c:v>
                </c:pt>
                <c:pt idx="77">
                  <c:v>3.7922244261556499</c:v>
                </c:pt>
                <c:pt idx="78">
                  <c:v>4.2538299870349103</c:v>
                </c:pt>
                <c:pt idx="79">
                  <c:v>4.1261936401299897</c:v>
                </c:pt>
                <c:pt idx="80">
                  <c:v>4.3380908997717604</c:v>
                </c:pt>
                <c:pt idx="81">
                  <c:v>7.34091421903838</c:v>
                </c:pt>
                <c:pt idx="82">
                  <c:v>8.54537563402587</c:v>
                </c:pt>
                <c:pt idx="83">
                  <c:v>9.9964466867940995</c:v>
                </c:pt>
                <c:pt idx="84">
                  <c:v>12.369962710264099</c:v>
                </c:pt>
                <c:pt idx="85">
                  <c:v>10.5313919100986</c:v>
                </c:pt>
                <c:pt idx="86">
                  <c:v>3.3255128729102501</c:v>
                </c:pt>
                <c:pt idx="87">
                  <c:v>1.2917982018493701</c:v>
                </c:pt>
                <c:pt idx="88">
                  <c:v>1.11523288729687</c:v>
                </c:pt>
                <c:pt idx="89">
                  <c:v>0.97332194356124002</c:v>
                </c:pt>
                <c:pt idx="90">
                  <c:v>0.72673950883744298</c:v>
                </c:pt>
                <c:pt idx="91">
                  <c:v>0.81811476442758702</c:v>
                </c:pt>
                <c:pt idx="92">
                  <c:v>0.41523901287834403</c:v>
                </c:pt>
                <c:pt idx="93">
                  <c:v>0.49094975020040199</c:v>
                </c:pt>
                <c:pt idx="94">
                  <c:v>0.61394683634657998</c:v>
                </c:pt>
                <c:pt idx="95">
                  <c:v>0.83706566173122798</c:v>
                </c:pt>
                <c:pt idx="96">
                  <c:v>0.60311229569206604</c:v>
                </c:pt>
                <c:pt idx="97">
                  <c:v>0.49058537863627899</c:v>
                </c:pt>
                <c:pt idx="98">
                  <c:v>0.57040932729771299</c:v>
                </c:pt>
                <c:pt idx="99">
                  <c:v>0.67550784130853803</c:v>
                </c:pt>
                <c:pt idx="100">
                  <c:v>0.80972865976598096</c:v>
                </c:pt>
                <c:pt idx="101">
                  <c:v>0.83893267043516095</c:v>
                </c:pt>
                <c:pt idx="102">
                  <c:v>0.872551979982638</c:v>
                </c:pt>
                <c:pt idx="103">
                  <c:v>0.85628241106675795</c:v>
                </c:pt>
              </c:numCache>
            </c:numRef>
          </c:val>
          <c:extLst>
            <c:ext xmlns:c16="http://schemas.microsoft.com/office/drawing/2014/chart" uri="{C3380CC4-5D6E-409C-BE32-E72D297353CC}">
              <c16:uniqueId val="{00000001-50BE-47E4-9592-7E40D75E73EA}"/>
            </c:ext>
          </c:extLst>
        </c:ser>
        <c:dLbls>
          <c:showLegendKey val="0"/>
          <c:showVal val="0"/>
          <c:showCatName val="0"/>
          <c:showSerName val="0"/>
          <c:showPercent val="0"/>
          <c:showBubbleSize val="0"/>
        </c:dLbls>
        <c:axId val="1939022591"/>
        <c:axId val="1939020095"/>
      </c:areaChart>
      <c:lineChart>
        <c:grouping val="standard"/>
        <c:varyColors val="0"/>
        <c:ser>
          <c:idx val="0"/>
          <c:order val="0"/>
          <c:tx>
            <c:strRef>
              <c:f>'Figure 3.1'!$M$14</c:f>
              <c:strCache>
                <c:ptCount val="1"/>
                <c:pt idx="0">
                  <c:v>Output gap</c:v>
                </c:pt>
              </c:strCache>
            </c:strRef>
          </c:tx>
          <c:spPr>
            <a:ln w="28575" cap="rnd">
              <a:solidFill>
                <a:schemeClr val="accent5"/>
              </a:solidFill>
              <a:round/>
            </a:ln>
            <a:effectLst/>
          </c:spPr>
          <c:marker>
            <c:symbol val="none"/>
          </c:marker>
          <c:cat>
            <c:strRef>
              <c:f>'Figure 3.1'!$L$15:$L$118</c:f>
              <c:strCache>
                <c:ptCount val="10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pt idx="97">
                  <c:v>2024 Q2</c:v>
                </c:pt>
                <c:pt idx="98">
                  <c:v>2024 Q3</c:v>
                </c:pt>
                <c:pt idx="99">
                  <c:v>2024 Q4</c:v>
                </c:pt>
                <c:pt idx="100">
                  <c:v>2025 Q1</c:v>
                </c:pt>
                <c:pt idx="101">
                  <c:v>2025 Q2</c:v>
                </c:pt>
                <c:pt idx="102">
                  <c:v>2025 Q3</c:v>
                </c:pt>
                <c:pt idx="103">
                  <c:v>2025 Q4</c:v>
                </c:pt>
              </c:strCache>
            </c:strRef>
          </c:cat>
          <c:val>
            <c:numRef>
              <c:f>'Figure 3.1'!$M$15:$M$118</c:f>
              <c:numCache>
                <c:formatCode>0.0</c:formatCode>
                <c:ptCount val="104"/>
                <c:pt idx="0">
                  <c:v>2.2114697785319901</c:v>
                </c:pt>
                <c:pt idx="1">
                  <c:v>2.2709072546004201</c:v>
                </c:pt>
                <c:pt idx="2">
                  <c:v>2.4727353949533302</c:v>
                </c:pt>
                <c:pt idx="3">
                  <c:v>2.4416359900304601</c:v>
                </c:pt>
                <c:pt idx="4">
                  <c:v>1.9550172801121</c:v>
                </c:pt>
                <c:pt idx="5">
                  <c:v>2.4196680597330902</c:v>
                </c:pt>
                <c:pt idx="6">
                  <c:v>2.3204106665931499</c:v>
                </c:pt>
                <c:pt idx="7">
                  <c:v>2.5854234535947298</c:v>
                </c:pt>
                <c:pt idx="8">
                  <c:v>2.4256988689255201</c:v>
                </c:pt>
                <c:pt idx="9">
                  <c:v>2.4131625136992798</c:v>
                </c:pt>
                <c:pt idx="10">
                  <c:v>2.2031798365047899</c:v>
                </c:pt>
                <c:pt idx="11">
                  <c:v>1.92163517562869</c:v>
                </c:pt>
                <c:pt idx="12">
                  <c:v>1.77899968692115</c:v>
                </c:pt>
                <c:pt idx="13">
                  <c:v>1.6137890591699999</c:v>
                </c:pt>
                <c:pt idx="14">
                  <c:v>1.95671949044539</c:v>
                </c:pt>
                <c:pt idx="15">
                  <c:v>1.7330105429462801</c:v>
                </c:pt>
                <c:pt idx="16">
                  <c:v>1.8231190497652401</c:v>
                </c:pt>
                <c:pt idx="17">
                  <c:v>1.9505144286506599</c:v>
                </c:pt>
                <c:pt idx="18">
                  <c:v>1.90039233908542</c:v>
                </c:pt>
                <c:pt idx="19">
                  <c:v>2.1311165930875902</c:v>
                </c:pt>
                <c:pt idx="20">
                  <c:v>2.1821048810153698</c:v>
                </c:pt>
                <c:pt idx="21">
                  <c:v>2.3184284096418302</c:v>
                </c:pt>
                <c:pt idx="22">
                  <c:v>2.4485874502840299</c:v>
                </c:pt>
                <c:pt idx="23">
                  <c:v>2.9622338225894098</c:v>
                </c:pt>
                <c:pt idx="24">
                  <c:v>3.66424672965895</c:v>
                </c:pt>
                <c:pt idx="25">
                  <c:v>3.8231001475069699</c:v>
                </c:pt>
                <c:pt idx="26">
                  <c:v>4.0914219347341803</c:v>
                </c:pt>
                <c:pt idx="27">
                  <c:v>4.5341167769468704</c:v>
                </c:pt>
                <c:pt idx="28">
                  <c:v>5.0289215527769198</c:v>
                </c:pt>
                <c:pt idx="29">
                  <c:v>5.0808273905594001</c:v>
                </c:pt>
                <c:pt idx="30">
                  <c:v>5.0555853558560502</c:v>
                </c:pt>
                <c:pt idx="31">
                  <c:v>4.3205918106901304</c:v>
                </c:pt>
                <c:pt idx="32">
                  <c:v>3.8274933246886702</c:v>
                </c:pt>
                <c:pt idx="33">
                  <c:v>3.3280259305014201</c:v>
                </c:pt>
                <c:pt idx="34">
                  <c:v>2.8446270484638898</c:v>
                </c:pt>
                <c:pt idx="35">
                  <c:v>1.8833093588782901</c:v>
                </c:pt>
                <c:pt idx="36">
                  <c:v>0.42785255825941099</c:v>
                </c:pt>
                <c:pt idx="37">
                  <c:v>0.106768438668155</c:v>
                </c:pt>
                <c:pt idx="38">
                  <c:v>-0.57999496496328595</c:v>
                </c:pt>
                <c:pt idx="39">
                  <c:v>-1.44044195489842</c:v>
                </c:pt>
                <c:pt idx="40">
                  <c:v>-1.5377621026242401</c:v>
                </c:pt>
                <c:pt idx="41">
                  <c:v>-1.8315629432745399</c:v>
                </c:pt>
                <c:pt idx="42">
                  <c:v>-2.0615633235916402</c:v>
                </c:pt>
                <c:pt idx="43">
                  <c:v>-2.4306421136107299</c:v>
                </c:pt>
                <c:pt idx="44">
                  <c:v>-2.28611667218633</c:v>
                </c:pt>
                <c:pt idx="45">
                  <c:v>-2.0174108174827401</c:v>
                </c:pt>
                <c:pt idx="46">
                  <c:v>-2.2679383055031299</c:v>
                </c:pt>
                <c:pt idx="47">
                  <c:v>-2.5655641592979799</c:v>
                </c:pt>
                <c:pt idx="48">
                  <c:v>-2.7405430579755601</c:v>
                </c:pt>
                <c:pt idx="49">
                  <c:v>-2.7425678936615401</c:v>
                </c:pt>
                <c:pt idx="50">
                  <c:v>-2.7719308872611901</c:v>
                </c:pt>
                <c:pt idx="51">
                  <c:v>-2.61891767998834</c:v>
                </c:pt>
                <c:pt idx="52">
                  <c:v>-3.1225383679781098</c:v>
                </c:pt>
                <c:pt idx="53">
                  <c:v>-2.8039061513867898</c:v>
                </c:pt>
                <c:pt idx="54">
                  <c:v>-2.7755566125979501</c:v>
                </c:pt>
                <c:pt idx="55">
                  <c:v>-2.4328509264110298</c:v>
                </c:pt>
                <c:pt idx="56">
                  <c:v>-2.35491350552737</c:v>
                </c:pt>
                <c:pt idx="57">
                  <c:v>-1.99678040356228</c:v>
                </c:pt>
                <c:pt idx="58">
                  <c:v>-1.7657769962037799</c:v>
                </c:pt>
                <c:pt idx="59">
                  <c:v>-1.77180315480381</c:v>
                </c:pt>
                <c:pt idx="60">
                  <c:v>-1.6138672066681601</c:v>
                </c:pt>
                <c:pt idx="61">
                  <c:v>-1.57896677385833</c:v>
                </c:pt>
                <c:pt idx="62">
                  <c:v>-1.19151058173414</c:v>
                </c:pt>
                <c:pt idx="63">
                  <c:v>-1.3306108589943999</c:v>
                </c:pt>
                <c:pt idx="64">
                  <c:v>-1.44544951872611</c:v>
                </c:pt>
                <c:pt idx="65">
                  <c:v>-1.2262631468830401</c:v>
                </c:pt>
                <c:pt idx="66">
                  <c:v>-1.1875181791332901</c:v>
                </c:pt>
                <c:pt idx="67">
                  <c:v>-1.3478102052558201</c:v>
                </c:pt>
                <c:pt idx="68">
                  <c:v>-0.19128755958730201</c:v>
                </c:pt>
                <c:pt idx="69">
                  <c:v>-0.40955910606349999</c:v>
                </c:pt>
                <c:pt idx="70">
                  <c:v>-0.66210816723028798</c:v>
                </c:pt>
                <c:pt idx="71">
                  <c:v>-0.65864867887729295</c:v>
                </c:pt>
                <c:pt idx="72">
                  <c:v>-0.14139539906182499</c:v>
                </c:pt>
                <c:pt idx="73">
                  <c:v>-0.15825060304961799</c:v>
                </c:pt>
                <c:pt idx="74">
                  <c:v>0.117281912485847</c:v>
                </c:pt>
                <c:pt idx="75">
                  <c:v>0.25531728056571001</c:v>
                </c:pt>
                <c:pt idx="76">
                  <c:v>0.564933923360188</c:v>
                </c:pt>
                <c:pt idx="77">
                  <c:v>0.68557469740390398</c:v>
                </c:pt>
                <c:pt idx="78">
                  <c:v>0.46426639361837502</c:v>
                </c:pt>
                <c:pt idx="79">
                  <c:v>0.89516970493948</c:v>
                </c:pt>
                <c:pt idx="80">
                  <c:v>0.422534147494951</c:v>
                </c:pt>
                <c:pt idx="81">
                  <c:v>-8.8891658957625204</c:v>
                </c:pt>
                <c:pt idx="82">
                  <c:v>-5.4304276499406496</c:v>
                </c:pt>
                <c:pt idx="83">
                  <c:v>-5.4838403091692003</c:v>
                </c:pt>
                <c:pt idx="84">
                  <c:v>-7.2555298892403703</c:v>
                </c:pt>
                <c:pt idx="85">
                  <c:v>-5.4877546718499701</c:v>
                </c:pt>
                <c:pt idx="86">
                  <c:v>-1.4976942666073501</c:v>
                </c:pt>
                <c:pt idx="87">
                  <c:v>0.18886999139031499</c:v>
                </c:pt>
                <c:pt idx="88">
                  <c:v>0.86322606274722102</c:v>
                </c:pt>
                <c:pt idx="89">
                  <c:v>1.0763254960870099</c:v>
                </c:pt>
                <c:pt idx="90">
                  <c:v>-0.41478866480389098</c:v>
                </c:pt>
                <c:pt idx="91">
                  <c:v>-0.40136736663460099</c:v>
                </c:pt>
                <c:pt idx="92">
                  <c:v>-0.15069352340426201</c:v>
                </c:pt>
                <c:pt idx="93">
                  <c:v>-0.54699279045518301</c:v>
                </c:pt>
                <c:pt idx="94">
                  <c:v>-0.46961895627297101</c:v>
                </c:pt>
                <c:pt idx="95">
                  <c:v>-0.45256181553896402</c:v>
                </c:pt>
                <c:pt idx="96">
                  <c:v>-0.36366827598884499</c:v>
                </c:pt>
                <c:pt idx="97">
                  <c:v>-0.171142428062899</c:v>
                </c:pt>
                <c:pt idx="98">
                  <c:v>-0.114634669892238</c:v>
                </c:pt>
                <c:pt idx="99">
                  <c:v>-4.6477900062092597E-2</c:v>
                </c:pt>
                <c:pt idx="100">
                  <c:v>7.2648685288218204E-2</c:v>
                </c:pt>
                <c:pt idx="101">
                  <c:v>0.18051706560184799</c:v>
                </c:pt>
                <c:pt idx="102">
                  <c:v>0.269531201836819</c:v>
                </c:pt>
                <c:pt idx="103">
                  <c:v>0.35422189499623102</c:v>
                </c:pt>
              </c:numCache>
            </c:numRef>
          </c:val>
          <c:smooth val="0"/>
          <c:extLst>
            <c:ext xmlns:c16="http://schemas.microsoft.com/office/drawing/2014/chart" uri="{C3380CC4-5D6E-409C-BE32-E72D297353CC}">
              <c16:uniqueId val="{00000002-50BE-47E4-9592-7E40D75E73EA}"/>
            </c:ext>
          </c:extLst>
        </c:ser>
        <c:dLbls>
          <c:showLegendKey val="0"/>
          <c:showVal val="0"/>
          <c:showCatName val="0"/>
          <c:showSerName val="0"/>
          <c:showPercent val="0"/>
          <c:showBubbleSize val="0"/>
        </c:dLbls>
        <c:marker val="1"/>
        <c:smooth val="0"/>
        <c:axId val="1939022591"/>
        <c:axId val="1939020095"/>
      </c:lineChart>
      <c:catAx>
        <c:axId val="193902259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39020095"/>
        <c:crosses val="autoZero"/>
        <c:auto val="1"/>
        <c:lblAlgn val="ctr"/>
        <c:lblOffset val="100"/>
        <c:tickLblSkip val="20"/>
        <c:noMultiLvlLbl val="0"/>
      </c:catAx>
      <c:valAx>
        <c:axId val="193902009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939022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12905982905983"/>
          <c:y val="3.4244841269841272E-2"/>
          <c:w val="0.85771367521367525"/>
          <c:h val="0.83200912698412688"/>
        </c:manualLayout>
      </c:layout>
      <c:lineChart>
        <c:grouping val="standard"/>
        <c:varyColors val="0"/>
        <c:ser>
          <c:idx val="0"/>
          <c:order val="0"/>
          <c:tx>
            <c:strRef>
              <c:f>'Figure 3.1'!$P$14</c:f>
              <c:strCache>
                <c:ptCount val="1"/>
                <c:pt idx="0">
                  <c:v>Budget 2022</c:v>
                </c:pt>
              </c:strCache>
            </c:strRef>
          </c:tx>
          <c:spPr>
            <a:ln w="19050" cap="rnd">
              <a:solidFill>
                <a:srgbClr val="313031">
                  <a:lumMod val="25000"/>
                  <a:lumOff val="75000"/>
                </a:srgbClr>
              </a:solidFill>
              <a:round/>
            </a:ln>
            <a:effectLst/>
          </c:spPr>
          <c:marker>
            <c:symbol val="none"/>
          </c:marker>
          <c:cat>
            <c:strRef>
              <c:f>'Figure 3.1'!$L$94:$L$118</c:f>
              <c:strCache>
                <c:ptCount val="25"/>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strCache>
            </c:strRef>
          </c:cat>
          <c:val>
            <c:numRef>
              <c:f>'Figure 3.1'!$P$94:$P$118</c:f>
              <c:numCache>
                <c:formatCode>0.0</c:formatCode>
                <c:ptCount val="25"/>
                <c:pt idx="0">
                  <c:v>4.7</c:v>
                </c:pt>
                <c:pt idx="1">
                  <c:v>10.25309046254605</c:v>
                </c:pt>
                <c:pt idx="2">
                  <c:v>29.039955013028123</c:v>
                </c:pt>
                <c:pt idx="3">
                  <c:v>17.368822872289137</c:v>
                </c:pt>
                <c:pt idx="4">
                  <c:v>20.804567091641424</c:v>
                </c:pt>
                <c:pt idx="5">
                  <c:v>26.594268650263608</c:v>
                </c:pt>
                <c:pt idx="6">
                  <c:v>19.552670981750499</c:v>
                </c:pt>
                <c:pt idx="7">
                  <c:v>12.365051945613684</c:v>
                </c:pt>
                <c:pt idx="8">
                  <c:v>9.3000000000000007</c:v>
                </c:pt>
                <c:pt idx="9">
                  <c:v>7.978623568078266</c:v>
                </c:pt>
                <c:pt idx="10">
                  <c:v>7.4524714520018982</c:v>
                </c:pt>
                <c:pt idx="11">
                  <c:v>6.9244525153003664</c:v>
                </c:pt>
                <c:pt idx="12">
                  <c:v>6.4808046799040815</c:v>
                </c:pt>
                <c:pt idx="13">
                  <c:v>6.2608487194269591</c:v>
                </c:pt>
                <c:pt idx="14">
                  <c:v>6.053297588754619</c:v>
                </c:pt>
                <c:pt idx="15">
                  <c:v>5.8476566757949797</c:v>
                </c:pt>
                <c:pt idx="16">
                  <c:v>5.6439121106836865</c:v>
                </c:pt>
                <c:pt idx="17">
                  <c:v>5.4791236681927762</c:v>
                </c:pt>
                <c:pt idx="18">
                  <c:v>5.3237652310413228</c:v>
                </c:pt>
                <c:pt idx="19">
                  <c:v>5.1797557658275757</c:v>
                </c:pt>
                <c:pt idx="20">
                  <c:v>5.0671662901455177</c:v>
                </c:pt>
                <c:pt idx="21">
                  <c:v>5.0231008963977208</c:v>
                </c:pt>
                <c:pt idx="22">
                  <c:v>4.9793388953262756</c:v>
                </c:pt>
                <c:pt idx="23">
                  <c:v>4.9398624926960553</c:v>
                </c:pt>
                <c:pt idx="24">
                  <c:v>4.9006480563394517</c:v>
                </c:pt>
              </c:numCache>
            </c:numRef>
          </c:val>
          <c:smooth val="0"/>
          <c:extLst>
            <c:ext xmlns:c16="http://schemas.microsoft.com/office/drawing/2014/chart" uri="{C3380CC4-5D6E-409C-BE32-E72D297353CC}">
              <c16:uniqueId val="{00000000-2266-407C-A25A-27F0338784CA}"/>
            </c:ext>
          </c:extLst>
        </c:ser>
        <c:ser>
          <c:idx val="1"/>
          <c:order val="1"/>
          <c:tx>
            <c:strRef>
              <c:f>'Figure 3.1'!$Q$14</c:f>
              <c:strCache>
                <c:ptCount val="1"/>
                <c:pt idx="0">
                  <c:v>SPU 2022</c:v>
                </c:pt>
              </c:strCache>
            </c:strRef>
          </c:tx>
          <c:spPr>
            <a:ln w="19050" cap="rnd">
              <a:solidFill>
                <a:srgbClr val="313031">
                  <a:lumMod val="75000"/>
                  <a:lumOff val="25000"/>
                </a:srgbClr>
              </a:solidFill>
              <a:round/>
            </a:ln>
            <a:effectLst/>
          </c:spPr>
          <c:marker>
            <c:symbol val="none"/>
          </c:marker>
          <c:cat>
            <c:strRef>
              <c:f>'Figure 3.1'!$L$94:$L$118</c:f>
              <c:strCache>
                <c:ptCount val="25"/>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strCache>
            </c:strRef>
          </c:cat>
          <c:val>
            <c:numRef>
              <c:f>'Figure 3.1'!$Q$94:$Q$118</c:f>
              <c:numCache>
                <c:formatCode>0.0</c:formatCode>
                <c:ptCount val="25"/>
                <c:pt idx="0">
                  <c:v>4.8</c:v>
                </c:pt>
                <c:pt idx="1">
                  <c:v>10.333278441059408</c:v>
                </c:pt>
                <c:pt idx="2">
                  <c:v>29.04117390759755</c:v>
                </c:pt>
                <c:pt idx="3">
                  <c:v>17.39375099913519</c:v>
                </c:pt>
                <c:pt idx="4">
                  <c:v>20.77103619022299</c:v>
                </c:pt>
                <c:pt idx="5">
                  <c:v>26.580490615337528</c:v>
                </c:pt>
                <c:pt idx="6">
                  <c:v>19.576427722155344</c:v>
                </c:pt>
                <c:pt idx="7">
                  <c:v>10.976539116043963</c:v>
                </c:pt>
                <c:pt idx="8">
                  <c:v>7.4277472878110942</c:v>
                </c:pt>
                <c:pt idx="9">
                  <c:v>7.0932409335125763</c:v>
                </c:pt>
                <c:pt idx="10">
                  <c:v>6.3332451246335104</c:v>
                </c:pt>
                <c:pt idx="11">
                  <c:v>5.690271625129208</c:v>
                </c:pt>
                <c:pt idx="12">
                  <c:v>5.5533460432197819</c:v>
                </c:pt>
                <c:pt idx="13">
                  <c:v>5.4829474402796636</c:v>
                </c:pt>
                <c:pt idx="14">
                  <c:v>5.4129824331386258</c:v>
                </c:pt>
                <c:pt idx="15">
                  <c:v>5.3534721729479493</c:v>
                </c:pt>
                <c:pt idx="16">
                  <c:v>5.294319199787199</c:v>
                </c:pt>
                <c:pt idx="17">
                  <c:v>5.2355217161472156</c:v>
                </c:pt>
                <c:pt idx="18">
                  <c:v>5.1790611085232516</c:v>
                </c:pt>
                <c:pt idx="19">
                  <c:v>5.1249142544981234</c:v>
                </c:pt>
                <c:pt idx="20">
                  <c:v>5.0710892194093518</c:v>
                </c:pt>
                <c:pt idx="21">
                  <c:v>5.0215082125897883</c:v>
                </c:pt>
                <c:pt idx="22">
                  <c:v>4.9722176578236965</c:v>
                </c:pt>
                <c:pt idx="23">
                  <c:v>4.9232161093260114</c:v>
                </c:pt>
                <c:pt idx="24">
                  <c:v>4.8745021279466787</c:v>
                </c:pt>
              </c:numCache>
            </c:numRef>
          </c:val>
          <c:smooth val="0"/>
          <c:extLst>
            <c:ext xmlns:c16="http://schemas.microsoft.com/office/drawing/2014/chart" uri="{C3380CC4-5D6E-409C-BE32-E72D297353CC}">
              <c16:uniqueId val="{00000001-2266-407C-A25A-27F0338784CA}"/>
            </c:ext>
          </c:extLst>
        </c:ser>
        <c:ser>
          <c:idx val="2"/>
          <c:order val="2"/>
          <c:tx>
            <c:strRef>
              <c:f>'Figure 3.1'!$R$14</c:f>
              <c:strCache>
                <c:ptCount val="1"/>
                <c:pt idx="0">
                  <c:v>Budget 2023</c:v>
                </c:pt>
              </c:strCache>
            </c:strRef>
          </c:tx>
          <c:spPr>
            <a:ln w="28575" cap="rnd">
              <a:solidFill>
                <a:schemeClr val="accent3"/>
              </a:solidFill>
              <a:round/>
            </a:ln>
            <a:effectLst/>
          </c:spPr>
          <c:marker>
            <c:symbol val="none"/>
          </c:marker>
          <c:cat>
            <c:strRef>
              <c:f>'Figure 3.1'!$L$94:$L$118</c:f>
              <c:strCache>
                <c:ptCount val="25"/>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strCache>
            </c:strRef>
          </c:cat>
          <c:val>
            <c:numRef>
              <c:f>'Figure 3.1'!$R$94:$R$118</c:f>
              <c:numCache>
                <c:formatCode>0.0</c:formatCode>
                <c:ptCount val="25"/>
                <c:pt idx="0">
                  <c:v>4.8</c:v>
                </c:pt>
                <c:pt idx="1">
                  <c:v>10.3</c:v>
                </c:pt>
                <c:pt idx="2">
                  <c:v>29</c:v>
                </c:pt>
                <c:pt idx="3">
                  <c:v>17.400000000000002</c:v>
                </c:pt>
                <c:pt idx="4">
                  <c:v>20.8</c:v>
                </c:pt>
                <c:pt idx="5">
                  <c:v>26.566666666666666</c:v>
                </c:pt>
                <c:pt idx="6">
                  <c:v>19.633333333333333</c:v>
                </c:pt>
                <c:pt idx="7">
                  <c:v>10.966666666666667</c:v>
                </c:pt>
                <c:pt idx="8">
                  <c:v>7.4000000000000012</c:v>
                </c:pt>
                <c:pt idx="9">
                  <c:v>7.1</c:v>
                </c:pt>
                <c:pt idx="10">
                  <c:v>4.3666666666666671</c:v>
                </c:pt>
                <c:pt idx="11">
                  <c:v>4.5999999999999996</c:v>
                </c:pt>
                <c:pt idx="12">
                  <c:v>4.9000000000000004</c:v>
                </c:pt>
                <c:pt idx="13">
                  <c:v>5.0999999999999996</c:v>
                </c:pt>
                <c:pt idx="14">
                  <c:v>5.2</c:v>
                </c:pt>
                <c:pt idx="15">
                  <c:v>5.2</c:v>
                </c:pt>
                <c:pt idx="16">
                  <c:v>5.0999999999999996</c:v>
                </c:pt>
                <c:pt idx="17">
                  <c:v>5.0999999999999996</c:v>
                </c:pt>
                <c:pt idx="18">
                  <c:v>5</c:v>
                </c:pt>
                <c:pt idx="19">
                  <c:v>4.9000000000000004</c:v>
                </c:pt>
                <c:pt idx="20">
                  <c:v>4.9000000000000004</c:v>
                </c:pt>
                <c:pt idx="21">
                  <c:v>4.8</c:v>
                </c:pt>
                <c:pt idx="22">
                  <c:v>4.7</c:v>
                </c:pt>
                <c:pt idx="23">
                  <c:v>4.5999999999999996</c:v>
                </c:pt>
                <c:pt idx="24">
                  <c:v>4.5</c:v>
                </c:pt>
              </c:numCache>
            </c:numRef>
          </c:val>
          <c:smooth val="0"/>
          <c:extLst>
            <c:ext xmlns:c16="http://schemas.microsoft.com/office/drawing/2014/chart" uri="{C3380CC4-5D6E-409C-BE32-E72D297353CC}">
              <c16:uniqueId val="{00000002-2266-407C-A25A-27F0338784CA}"/>
            </c:ext>
          </c:extLst>
        </c:ser>
        <c:dLbls>
          <c:showLegendKey val="0"/>
          <c:showVal val="0"/>
          <c:showCatName val="0"/>
          <c:showSerName val="0"/>
          <c:showPercent val="0"/>
          <c:showBubbleSize val="0"/>
        </c:dLbls>
        <c:smooth val="0"/>
        <c:axId val="1314424864"/>
        <c:axId val="1314429784"/>
      </c:lineChart>
      <c:catAx>
        <c:axId val="131442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14429784"/>
        <c:crosses val="autoZero"/>
        <c:auto val="1"/>
        <c:lblAlgn val="ctr"/>
        <c:lblOffset val="100"/>
        <c:tickLblSkip val="4"/>
        <c:noMultiLvlLbl val="0"/>
      </c:catAx>
      <c:valAx>
        <c:axId val="1314429784"/>
        <c:scaling>
          <c:orientation val="minMax"/>
          <c:max val="3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14424864"/>
        <c:crosses val="autoZero"/>
        <c:crossBetween val="between"/>
      </c:valAx>
      <c:spPr>
        <a:noFill/>
        <a:ln>
          <a:noFill/>
        </a:ln>
        <a:effectLst/>
      </c:spPr>
    </c:plotArea>
    <c:legend>
      <c:legendPos val="b"/>
      <c:layout>
        <c:manualLayout>
          <c:xMode val="edge"/>
          <c:yMode val="edge"/>
          <c:x val="0.48734861111111111"/>
          <c:y val="0.23143888888888889"/>
          <c:w val="0.51265144341520674"/>
          <c:h val="0.2441765869313729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spPr>
            <a:solidFill>
              <a:schemeClr val="accent5"/>
            </a:solidFill>
            <a:ln>
              <a:noFill/>
            </a:ln>
            <a:effectLst/>
          </c:spPr>
          <c:cat>
            <c:numRef>
              <c:f>'Figure 3.2'!$A$51:$A$317</c:f>
              <c:numCache>
                <c:formatCode>m/d/yyyy</c:formatCode>
                <c:ptCount val="267"/>
                <c:pt idx="0">
                  <c:v>36708</c:v>
                </c:pt>
                <c:pt idx="1">
                  <c:v>36739</c:v>
                </c:pt>
                <c:pt idx="2">
                  <c:v>36770</c:v>
                </c:pt>
                <c:pt idx="3">
                  <c:v>36800</c:v>
                </c:pt>
                <c:pt idx="4">
                  <c:v>36831</c:v>
                </c:pt>
                <c:pt idx="5">
                  <c:v>36861</c:v>
                </c:pt>
                <c:pt idx="6">
                  <c:v>36892</c:v>
                </c:pt>
                <c:pt idx="7">
                  <c:v>36923</c:v>
                </c:pt>
                <c:pt idx="8">
                  <c:v>36951</c:v>
                </c:pt>
                <c:pt idx="9">
                  <c:v>36982</c:v>
                </c:pt>
                <c:pt idx="10">
                  <c:v>37012</c:v>
                </c:pt>
                <c:pt idx="11">
                  <c:v>37043</c:v>
                </c:pt>
                <c:pt idx="12">
                  <c:v>37073</c:v>
                </c:pt>
                <c:pt idx="13">
                  <c:v>37104</c:v>
                </c:pt>
                <c:pt idx="14">
                  <c:v>37135</c:v>
                </c:pt>
                <c:pt idx="15">
                  <c:v>37165</c:v>
                </c:pt>
                <c:pt idx="16">
                  <c:v>37196</c:v>
                </c:pt>
                <c:pt idx="17">
                  <c:v>37226</c:v>
                </c:pt>
                <c:pt idx="18">
                  <c:v>37257</c:v>
                </c:pt>
                <c:pt idx="19">
                  <c:v>37288</c:v>
                </c:pt>
                <c:pt idx="20">
                  <c:v>37316</c:v>
                </c:pt>
                <c:pt idx="21">
                  <c:v>37347</c:v>
                </c:pt>
                <c:pt idx="22">
                  <c:v>37377</c:v>
                </c:pt>
                <c:pt idx="23">
                  <c:v>37408</c:v>
                </c:pt>
                <c:pt idx="24">
                  <c:v>37438</c:v>
                </c:pt>
                <c:pt idx="25">
                  <c:v>37469</c:v>
                </c:pt>
                <c:pt idx="26">
                  <c:v>37500</c:v>
                </c:pt>
                <c:pt idx="27">
                  <c:v>37530</c:v>
                </c:pt>
                <c:pt idx="28">
                  <c:v>37561</c:v>
                </c:pt>
                <c:pt idx="29">
                  <c:v>37591</c:v>
                </c:pt>
                <c:pt idx="30">
                  <c:v>37622</c:v>
                </c:pt>
                <c:pt idx="31">
                  <c:v>37653</c:v>
                </c:pt>
                <c:pt idx="32">
                  <c:v>37681</c:v>
                </c:pt>
                <c:pt idx="33">
                  <c:v>37712</c:v>
                </c:pt>
                <c:pt idx="34">
                  <c:v>37742</c:v>
                </c:pt>
                <c:pt idx="35">
                  <c:v>37773</c:v>
                </c:pt>
                <c:pt idx="36">
                  <c:v>37803</c:v>
                </c:pt>
                <c:pt idx="37">
                  <c:v>37834</c:v>
                </c:pt>
                <c:pt idx="38">
                  <c:v>37865</c:v>
                </c:pt>
                <c:pt idx="39">
                  <c:v>37895</c:v>
                </c:pt>
                <c:pt idx="40">
                  <c:v>37926</c:v>
                </c:pt>
                <c:pt idx="41">
                  <c:v>37956</c:v>
                </c:pt>
                <c:pt idx="42">
                  <c:v>37987</c:v>
                </c:pt>
                <c:pt idx="43">
                  <c:v>38018</c:v>
                </c:pt>
                <c:pt idx="44">
                  <c:v>38047</c:v>
                </c:pt>
                <c:pt idx="45">
                  <c:v>38078</c:v>
                </c:pt>
                <c:pt idx="46">
                  <c:v>38108</c:v>
                </c:pt>
                <c:pt idx="47">
                  <c:v>38139</c:v>
                </c:pt>
                <c:pt idx="48">
                  <c:v>38169</c:v>
                </c:pt>
                <c:pt idx="49">
                  <c:v>38200</c:v>
                </c:pt>
                <c:pt idx="50">
                  <c:v>38231</c:v>
                </c:pt>
                <c:pt idx="51">
                  <c:v>38261</c:v>
                </c:pt>
                <c:pt idx="52">
                  <c:v>38292</c:v>
                </c:pt>
                <c:pt idx="53">
                  <c:v>38322</c:v>
                </c:pt>
                <c:pt idx="54">
                  <c:v>38353</c:v>
                </c:pt>
                <c:pt idx="55">
                  <c:v>38384</c:v>
                </c:pt>
                <c:pt idx="56">
                  <c:v>38412</c:v>
                </c:pt>
                <c:pt idx="57">
                  <c:v>38443</c:v>
                </c:pt>
                <c:pt idx="58">
                  <c:v>38473</c:v>
                </c:pt>
                <c:pt idx="59">
                  <c:v>38504</c:v>
                </c:pt>
                <c:pt idx="60">
                  <c:v>38534</c:v>
                </c:pt>
                <c:pt idx="61">
                  <c:v>38565</c:v>
                </c:pt>
                <c:pt idx="62">
                  <c:v>38596</c:v>
                </c:pt>
                <c:pt idx="63">
                  <c:v>38626</c:v>
                </c:pt>
                <c:pt idx="64">
                  <c:v>38657</c:v>
                </c:pt>
                <c:pt idx="65">
                  <c:v>38687</c:v>
                </c:pt>
                <c:pt idx="66">
                  <c:v>38718</c:v>
                </c:pt>
                <c:pt idx="67">
                  <c:v>38749</c:v>
                </c:pt>
                <c:pt idx="68">
                  <c:v>38777</c:v>
                </c:pt>
                <c:pt idx="69">
                  <c:v>38808</c:v>
                </c:pt>
                <c:pt idx="70">
                  <c:v>38838</c:v>
                </c:pt>
                <c:pt idx="71">
                  <c:v>38869</c:v>
                </c:pt>
                <c:pt idx="72">
                  <c:v>38899</c:v>
                </c:pt>
                <c:pt idx="73">
                  <c:v>38930</c:v>
                </c:pt>
                <c:pt idx="74">
                  <c:v>38961</c:v>
                </c:pt>
                <c:pt idx="75">
                  <c:v>38991</c:v>
                </c:pt>
                <c:pt idx="76">
                  <c:v>39022</c:v>
                </c:pt>
                <c:pt idx="77">
                  <c:v>39052</c:v>
                </c:pt>
                <c:pt idx="78">
                  <c:v>39083</c:v>
                </c:pt>
                <c:pt idx="79">
                  <c:v>39114</c:v>
                </c:pt>
                <c:pt idx="80">
                  <c:v>39142</c:v>
                </c:pt>
                <c:pt idx="81">
                  <c:v>39173</c:v>
                </c:pt>
                <c:pt idx="82">
                  <c:v>39203</c:v>
                </c:pt>
                <c:pt idx="83">
                  <c:v>39234</c:v>
                </c:pt>
                <c:pt idx="84">
                  <c:v>39264</c:v>
                </c:pt>
                <c:pt idx="85">
                  <c:v>39295</c:v>
                </c:pt>
                <c:pt idx="86">
                  <c:v>39326</c:v>
                </c:pt>
                <c:pt idx="87">
                  <c:v>39356</c:v>
                </c:pt>
                <c:pt idx="88">
                  <c:v>39387</c:v>
                </c:pt>
                <c:pt idx="89">
                  <c:v>39417</c:v>
                </c:pt>
                <c:pt idx="90">
                  <c:v>39448</c:v>
                </c:pt>
                <c:pt idx="91">
                  <c:v>39479</c:v>
                </c:pt>
                <c:pt idx="92">
                  <c:v>39508</c:v>
                </c:pt>
                <c:pt idx="93">
                  <c:v>39539</c:v>
                </c:pt>
                <c:pt idx="94">
                  <c:v>39569</c:v>
                </c:pt>
                <c:pt idx="95">
                  <c:v>39600</c:v>
                </c:pt>
                <c:pt idx="96">
                  <c:v>39630</c:v>
                </c:pt>
                <c:pt idx="97">
                  <c:v>39661</c:v>
                </c:pt>
                <c:pt idx="98">
                  <c:v>39692</c:v>
                </c:pt>
                <c:pt idx="99">
                  <c:v>39722</c:v>
                </c:pt>
                <c:pt idx="100">
                  <c:v>39753</c:v>
                </c:pt>
                <c:pt idx="101">
                  <c:v>39783</c:v>
                </c:pt>
                <c:pt idx="102">
                  <c:v>39814</c:v>
                </c:pt>
                <c:pt idx="103">
                  <c:v>39845</c:v>
                </c:pt>
                <c:pt idx="104">
                  <c:v>39873</c:v>
                </c:pt>
                <c:pt idx="105">
                  <c:v>39904</c:v>
                </c:pt>
                <c:pt idx="106">
                  <c:v>39934</c:v>
                </c:pt>
                <c:pt idx="107">
                  <c:v>39965</c:v>
                </c:pt>
                <c:pt idx="108">
                  <c:v>39995</c:v>
                </c:pt>
                <c:pt idx="109">
                  <c:v>40026</c:v>
                </c:pt>
                <c:pt idx="110">
                  <c:v>40057</c:v>
                </c:pt>
                <c:pt idx="111">
                  <c:v>40087</c:v>
                </c:pt>
                <c:pt idx="112">
                  <c:v>40118</c:v>
                </c:pt>
                <c:pt idx="113">
                  <c:v>40148</c:v>
                </c:pt>
                <c:pt idx="114">
                  <c:v>40179</c:v>
                </c:pt>
                <c:pt idx="115">
                  <c:v>40210</c:v>
                </c:pt>
                <c:pt idx="116">
                  <c:v>40238</c:v>
                </c:pt>
                <c:pt idx="117">
                  <c:v>40269</c:v>
                </c:pt>
                <c:pt idx="118">
                  <c:v>40299</c:v>
                </c:pt>
                <c:pt idx="119">
                  <c:v>40330</c:v>
                </c:pt>
                <c:pt idx="120">
                  <c:v>40360</c:v>
                </c:pt>
                <c:pt idx="121">
                  <c:v>40391</c:v>
                </c:pt>
                <c:pt idx="122">
                  <c:v>40422</c:v>
                </c:pt>
                <c:pt idx="123">
                  <c:v>40452</c:v>
                </c:pt>
                <c:pt idx="124">
                  <c:v>40483</c:v>
                </c:pt>
                <c:pt idx="125">
                  <c:v>40513</c:v>
                </c:pt>
                <c:pt idx="126">
                  <c:v>40544</c:v>
                </c:pt>
                <c:pt idx="127">
                  <c:v>40575</c:v>
                </c:pt>
                <c:pt idx="128">
                  <c:v>40603</c:v>
                </c:pt>
                <c:pt idx="129">
                  <c:v>40634</c:v>
                </c:pt>
                <c:pt idx="130">
                  <c:v>40664</c:v>
                </c:pt>
                <c:pt idx="131">
                  <c:v>40695</c:v>
                </c:pt>
                <c:pt idx="132">
                  <c:v>40725</c:v>
                </c:pt>
                <c:pt idx="133">
                  <c:v>40756</c:v>
                </c:pt>
                <c:pt idx="134">
                  <c:v>40787</c:v>
                </c:pt>
                <c:pt idx="135">
                  <c:v>40817</c:v>
                </c:pt>
                <c:pt idx="136">
                  <c:v>40848</c:v>
                </c:pt>
                <c:pt idx="137">
                  <c:v>40878</c:v>
                </c:pt>
                <c:pt idx="138">
                  <c:v>40909</c:v>
                </c:pt>
                <c:pt idx="139">
                  <c:v>40940</c:v>
                </c:pt>
                <c:pt idx="140">
                  <c:v>40969</c:v>
                </c:pt>
                <c:pt idx="141">
                  <c:v>41000</c:v>
                </c:pt>
                <c:pt idx="142">
                  <c:v>41030</c:v>
                </c:pt>
                <c:pt idx="143">
                  <c:v>41061</c:v>
                </c:pt>
                <c:pt idx="144">
                  <c:v>41091</c:v>
                </c:pt>
                <c:pt idx="145">
                  <c:v>41122</c:v>
                </c:pt>
                <c:pt idx="146">
                  <c:v>41153</c:v>
                </c:pt>
                <c:pt idx="147">
                  <c:v>41183</c:v>
                </c:pt>
                <c:pt idx="148">
                  <c:v>41214</c:v>
                </c:pt>
                <c:pt idx="149">
                  <c:v>41244</c:v>
                </c:pt>
                <c:pt idx="150">
                  <c:v>41275</c:v>
                </c:pt>
                <c:pt idx="151">
                  <c:v>41306</c:v>
                </c:pt>
                <c:pt idx="152">
                  <c:v>41334</c:v>
                </c:pt>
                <c:pt idx="153">
                  <c:v>41365</c:v>
                </c:pt>
                <c:pt idx="154">
                  <c:v>41395</c:v>
                </c:pt>
                <c:pt idx="155">
                  <c:v>41426</c:v>
                </c:pt>
                <c:pt idx="156">
                  <c:v>41456</c:v>
                </c:pt>
                <c:pt idx="157">
                  <c:v>41487</c:v>
                </c:pt>
                <c:pt idx="158">
                  <c:v>41518</c:v>
                </c:pt>
                <c:pt idx="159">
                  <c:v>41548</c:v>
                </c:pt>
                <c:pt idx="160">
                  <c:v>41579</c:v>
                </c:pt>
                <c:pt idx="161">
                  <c:v>41609</c:v>
                </c:pt>
                <c:pt idx="162">
                  <c:v>41640</c:v>
                </c:pt>
                <c:pt idx="163">
                  <c:v>41671</c:v>
                </c:pt>
                <c:pt idx="164">
                  <c:v>41699</c:v>
                </c:pt>
                <c:pt idx="165">
                  <c:v>41730</c:v>
                </c:pt>
                <c:pt idx="166">
                  <c:v>41760</c:v>
                </c:pt>
                <c:pt idx="167">
                  <c:v>41791</c:v>
                </c:pt>
                <c:pt idx="168">
                  <c:v>41821</c:v>
                </c:pt>
                <c:pt idx="169">
                  <c:v>41852</c:v>
                </c:pt>
                <c:pt idx="170">
                  <c:v>41883</c:v>
                </c:pt>
                <c:pt idx="171">
                  <c:v>41913</c:v>
                </c:pt>
                <c:pt idx="172">
                  <c:v>41944</c:v>
                </c:pt>
                <c:pt idx="173">
                  <c:v>41974</c:v>
                </c:pt>
                <c:pt idx="174">
                  <c:v>42005</c:v>
                </c:pt>
                <c:pt idx="175">
                  <c:v>42036</c:v>
                </c:pt>
                <c:pt idx="176">
                  <c:v>42064</c:v>
                </c:pt>
                <c:pt idx="177">
                  <c:v>42095</c:v>
                </c:pt>
                <c:pt idx="178">
                  <c:v>42125</c:v>
                </c:pt>
                <c:pt idx="179">
                  <c:v>42156</c:v>
                </c:pt>
                <c:pt idx="180">
                  <c:v>42186</c:v>
                </c:pt>
                <c:pt idx="181">
                  <c:v>42217</c:v>
                </c:pt>
                <c:pt idx="182">
                  <c:v>42248</c:v>
                </c:pt>
                <c:pt idx="183">
                  <c:v>42278</c:v>
                </c:pt>
                <c:pt idx="184">
                  <c:v>42309</c:v>
                </c:pt>
                <c:pt idx="185">
                  <c:v>42339</c:v>
                </c:pt>
                <c:pt idx="186">
                  <c:v>42370</c:v>
                </c:pt>
                <c:pt idx="187">
                  <c:v>42401</c:v>
                </c:pt>
                <c:pt idx="188">
                  <c:v>42430</c:v>
                </c:pt>
                <c:pt idx="189">
                  <c:v>42461</c:v>
                </c:pt>
                <c:pt idx="190">
                  <c:v>42491</c:v>
                </c:pt>
                <c:pt idx="191">
                  <c:v>42522</c:v>
                </c:pt>
                <c:pt idx="192">
                  <c:v>42552</c:v>
                </c:pt>
                <c:pt idx="193">
                  <c:v>42583</c:v>
                </c:pt>
                <c:pt idx="194">
                  <c:v>42614</c:v>
                </c:pt>
                <c:pt idx="195">
                  <c:v>42644</c:v>
                </c:pt>
                <c:pt idx="196">
                  <c:v>42675</c:v>
                </c:pt>
                <c:pt idx="197">
                  <c:v>42705</c:v>
                </c:pt>
                <c:pt idx="198">
                  <c:v>42736</c:v>
                </c:pt>
                <c:pt idx="199">
                  <c:v>42767</c:v>
                </c:pt>
                <c:pt idx="200">
                  <c:v>42795</c:v>
                </c:pt>
                <c:pt idx="201">
                  <c:v>42826</c:v>
                </c:pt>
                <c:pt idx="202">
                  <c:v>42856</c:v>
                </c:pt>
                <c:pt idx="203">
                  <c:v>42887</c:v>
                </c:pt>
                <c:pt idx="204">
                  <c:v>42917</c:v>
                </c:pt>
                <c:pt idx="205">
                  <c:v>42948</c:v>
                </c:pt>
                <c:pt idx="206">
                  <c:v>42979</c:v>
                </c:pt>
                <c:pt idx="207">
                  <c:v>43009</c:v>
                </c:pt>
                <c:pt idx="208">
                  <c:v>43040</c:v>
                </c:pt>
                <c:pt idx="209">
                  <c:v>43070</c:v>
                </c:pt>
                <c:pt idx="210">
                  <c:v>43101</c:v>
                </c:pt>
                <c:pt idx="211">
                  <c:v>43132</c:v>
                </c:pt>
                <c:pt idx="212">
                  <c:v>43160</c:v>
                </c:pt>
                <c:pt idx="213">
                  <c:v>43191</c:v>
                </c:pt>
                <c:pt idx="214">
                  <c:v>43221</c:v>
                </c:pt>
                <c:pt idx="215">
                  <c:v>43252</c:v>
                </c:pt>
                <c:pt idx="216">
                  <c:v>43282</c:v>
                </c:pt>
                <c:pt idx="217">
                  <c:v>43313</c:v>
                </c:pt>
                <c:pt idx="218">
                  <c:v>43344</c:v>
                </c:pt>
                <c:pt idx="219">
                  <c:v>43374</c:v>
                </c:pt>
                <c:pt idx="220">
                  <c:v>43405</c:v>
                </c:pt>
                <c:pt idx="221">
                  <c:v>43435</c:v>
                </c:pt>
                <c:pt idx="222">
                  <c:v>43466</c:v>
                </c:pt>
                <c:pt idx="223">
                  <c:v>43497</c:v>
                </c:pt>
                <c:pt idx="224">
                  <c:v>43525</c:v>
                </c:pt>
                <c:pt idx="225">
                  <c:v>43556</c:v>
                </c:pt>
                <c:pt idx="226">
                  <c:v>43586</c:v>
                </c:pt>
                <c:pt idx="227">
                  <c:v>43617</c:v>
                </c:pt>
                <c:pt idx="228">
                  <c:v>43647</c:v>
                </c:pt>
                <c:pt idx="229">
                  <c:v>43678</c:v>
                </c:pt>
                <c:pt idx="230">
                  <c:v>43709</c:v>
                </c:pt>
                <c:pt idx="231">
                  <c:v>43739</c:v>
                </c:pt>
                <c:pt idx="232">
                  <c:v>43770</c:v>
                </c:pt>
                <c:pt idx="233">
                  <c:v>43800</c:v>
                </c:pt>
                <c:pt idx="234">
                  <c:v>43831</c:v>
                </c:pt>
                <c:pt idx="235">
                  <c:v>43862</c:v>
                </c:pt>
                <c:pt idx="236">
                  <c:v>43891</c:v>
                </c:pt>
                <c:pt idx="237">
                  <c:v>43922</c:v>
                </c:pt>
                <c:pt idx="238">
                  <c:v>43952</c:v>
                </c:pt>
                <c:pt idx="239">
                  <c:v>43983</c:v>
                </c:pt>
                <c:pt idx="240">
                  <c:v>44013</c:v>
                </c:pt>
                <c:pt idx="241">
                  <c:v>44044</c:v>
                </c:pt>
                <c:pt idx="242">
                  <c:v>44075</c:v>
                </c:pt>
                <c:pt idx="243">
                  <c:v>44105</c:v>
                </c:pt>
                <c:pt idx="244">
                  <c:v>44136</c:v>
                </c:pt>
                <c:pt idx="245">
                  <c:v>44166</c:v>
                </c:pt>
                <c:pt idx="246">
                  <c:v>44197</c:v>
                </c:pt>
                <c:pt idx="247">
                  <c:v>44228</c:v>
                </c:pt>
                <c:pt idx="248">
                  <c:v>44256</c:v>
                </c:pt>
                <c:pt idx="249">
                  <c:v>44287</c:v>
                </c:pt>
                <c:pt idx="250">
                  <c:v>44317</c:v>
                </c:pt>
                <c:pt idx="251">
                  <c:v>44348</c:v>
                </c:pt>
                <c:pt idx="252">
                  <c:v>44378</c:v>
                </c:pt>
                <c:pt idx="253">
                  <c:v>44409</c:v>
                </c:pt>
                <c:pt idx="254">
                  <c:v>44440</c:v>
                </c:pt>
                <c:pt idx="255">
                  <c:v>44470</c:v>
                </c:pt>
                <c:pt idx="256">
                  <c:v>44501</c:v>
                </c:pt>
                <c:pt idx="257">
                  <c:v>44531</c:v>
                </c:pt>
                <c:pt idx="258">
                  <c:v>44562</c:v>
                </c:pt>
                <c:pt idx="259">
                  <c:v>44593</c:v>
                </c:pt>
                <c:pt idx="260">
                  <c:v>44621</c:v>
                </c:pt>
                <c:pt idx="261">
                  <c:v>44652</c:v>
                </c:pt>
                <c:pt idx="262">
                  <c:v>44682</c:v>
                </c:pt>
                <c:pt idx="263">
                  <c:v>44713</c:v>
                </c:pt>
                <c:pt idx="264">
                  <c:v>44743</c:v>
                </c:pt>
                <c:pt idx="265">
                  <c:v>44774</c:v>
                </c:pt>
                <c:pt idx="266">
                  <c:v>44805</c:v>
                </c:pt>
              </c:numCache>
            </c:numRef>
          </c:cat>
          <c:val>
            <c:numRef>
              <c:f>'Figure 3.2'!$B$51:$B$317</c:f>
              <c:numCache>
                <c:formatCode>0.0</c:formatCode>
                <c:ptCount val="267"/>
                <c:pt idx="0">
                  <c:v>1.27083479267013</c:v>
                </c:pt>
                <c:pt idx="1">
                  <c:v>2.6708331467106299</c:v>
                </c:pt>
                <c:pt idx="2">
                  <c:v>2.2707399914078898</c:v>
                </c:pt>
                <c:pt idx="3">
                  <c:v>2.1077424117342898</c:v>
                </c:pt>
                <c:pt idx="4">
                  <c:v>2.4423152233097198</c:v>
                </c:pt>
                <c:pt idx="5">
                  <c:v>1.7683493614216701</c:v>
                </c:pt>
                <c:pt idx="6">
                  <c:v>1.72474897729668</c:v>
                </c:pt>
                <c:pt idx="7">
                  <c:v>1.61996081890239</c:v>
                </c:pt>
                <c:pt idx="8">
                  <c:v>1.08237876635859</c:v>
                </c:pt>
                <c:pt idx="9">
                  <c:v>0.570375836688365</c:v>
                </c:pt>
                <c:pt idx="10">
                  <c:v>0.37406244073105899</c:v>
                </c:pt>
                <c:pt idx="11">
                  <c:v>0.38606324319499802</c:v>
                </c:pt>
                <c:pt idx="12">
                  <c:v>0.51363651346643102</c:v>
                </c:pt>
                <c:pt idx="13">
                  <c:v>0.21228883862556999</c:v>
                </c:pt>
                <c:pt idx="14">
                  <c:v>-0.225208607421406</c:v>
                </c:pt>
                <c:pt idx="15">
                  <c:v>-1.7987033602139</c:v>
                </c:pt>
                <c:pt idx="16">
                  <c:v>-1.21358321817659</c:v>
                </c:pt>
                <c:pt idx="17">
                  <c:v>-0.67838317316035701</c:v>
                </c:pt>
                <c:pt idx="18">
                  <c:v>-1.00748478461685</c:v>
                </c:pt>
                <c:pt idx="19">
                  <c:v>-0.30677679805176</c:v>
                </c:pt>
                <c:pt idx="20">
                  <c:v>-0.118638159354753</c:v>
                </c:pt>
                <c:pt idx="21">
                  <c:v>-0.103609237312748</c:v>
                </c:pt>
                <c:pt idx="22">
                  <c:v>2.73051454469256E-2</c:v>
                </c:pt>
                <c:pt idx="23">
                  <c:v>-0.68648539700280697</c:v>
                </c:pt>
                <c:pt idx="24">
                  <c:v>-0.86756494875964196</c:v>
                </c:pt>
                <c:pt idx="25">
                  <c:v>-1.4898246118932901</c:v>
                </c:pt>
                <c:pt idx="26">
                  <c:v>-1.50058814918831</c:v>
                </c:pt>
                <c:pt idx="27">
                  <c:v>-0.677603355338536</c:v>
                </c:pt>
                <c:pt idx="28">
                  <c:v>-0.92779554399346398</c:v>
                </c:pt>
                <c:pt idx="29">
                  <c:v>-1.03209873974285</c:v>
                </c:pt>
                <c:pt idx="30">
                  <c:v>-1.2843465978750499</c:v>
                </c:pt>
                <c:pt idx="31">
                  <c:v>-0.97041048086332005</c:v>
                </c:pt>
                <c:pt idx="32">
                  <c:v>-1.3681982839453699</c:v>
                </c:pt>
                <c:pt idx="33">
                  <c:v>-1.2229926932117301</c:v>
                </c:pt>
                <c:pt idx="34">
                  <c:v>-1.2952678139438201</c:v>
                </c:pt>
                <c:pt idx="35">
                  <c:v>-1.29235201203256</c:v>
                </c:pt>
                <c:pt idx="36">
                  <c:v>-0.68834440752313397</c:v>
                </c:pt>
                <c:pt idx="37">
                  <c:v>-1.0122032319496701</c:v>
                </c:pt>
                <c:pt idx="38">
                  <c:v>-0.98109958066370195</c:v>
                </c:pt>
                <c:pt idx="39">
                  <c:v>-0.79093522827718099</c:v>
                </c:pt>
                <c:pt idx="40">
                  <c:v>-0.51844295974537402</c:v>
                </c:pt>
                <c:pt idx="41">
                  <c:v>-0.31047833122285801</c:v>
                </c:pt>
                <c:pt idx="42">
                  <c:v>-0.52330469445116901</c:v>
                </c:pt>
                <c:pt idx="43">
                  <c:v>-0.53418251385628002</c:v>
                </c:pt>
                <c:pt idx="44">
                  <c:v>-0.50014153831299801</c:v>
                </c:pt>
                <c:pt idx="45">
                  <c:v>0.43903694338487098</c:v>
                </c:pt>
                <c:pt idx="46">
                  <c:v>9.7927509124954196E-2</c:v>
                </c:pt>
                <c:pt idx="47">
                  <c:v>-0.25407102318967401</c:v>
                </c:pt>
                <c:pt idx="48">
                  <c:v>0.49789948018082397</c:v>
                </c:pt>
                <c:pt idx="49">
                  <c:v>0.56793992370398305</c:v>
                </c:pt>
                <c:pt idx="50">
                  <c:v>6.5694644563348802E-3</c:v>
                </c:pt>
                <c:pt idx="51">
                  <c:v>0.73148721335445899</c:v>
                </c:pt>
                <c:pt idx="52">
                  <c:v>-0.69634557231522898</c:v>
                </c:pt>
                <c:pt idx="53">
                  <c:v>-0.20329871928432999</c:v>
                </c:pt>
                <c:pt idx="54">
                  <c:v>-0.142086332306816</c:v>
                </c:pt>
                <c:pt idx="55">
                  <c:v>0.162374057141145</c:v>
                </c:pt>
                <c:pt idx="56">
                  <c:v>0.168266885833561</c:v>
                </c:pt>
                <c:pt idx="57">
                  <c:v>0.78246125735796301</c:v>
                </c:pt>
                <c:pt idx="58">
                  <c:v>-0.17518920845029401</c:v>
                </c:pt>
                <c:pt idx="59">
                  <c:v>0.49026191936664598</c:v>
                </c:pt>
                <c:pt idx="60">
                  <c:v>0.80063029013832798</c:v>
                </c:pt>
                <c:pt idx="61">
                  <c:v>0.167142376809438</c:v>
                </c:pt>
                <c:pt idx="62">
                  <c:v>-5.9667100840562898E-2</c:v>
                </c:pt>
                <c:pt idx="63">
                  <c:v>-9.0798579420447501E-2</c:v>
                </c:pt>
                <c:pt idx="64">
                  <c:v>0.226980824324028</c:v>
                </c:pt>
                <c:pt idx="65">
                  <c:v>-4.3870802333270099E-2</c:v>
                </c:pt>
                <c:pt idx="66">
                  <c:v>0.29730079651966601</c:v>
                </c:pt>
                <c:pt idx="67">
                  <c:v>0.364229047039975</c:v>
                </c:pt>
                <c:pt idx="68">
                  <c:v>0.29208608049330198</c:v>
                </c:pt>
                <c:pt idx="69">
                  <c:v>0.32836612070344101</c:v>
                </c:pt>
                <c:pt idx="70">
                  <c:v>-0.111240101350241</c:v>
                </c:pt>
                <c:pt idx="71">
                  <c:v>0.12765867934605901</c:v>
                </c:pt>
                <c:pt idx="72">
                  <c:v>-0.303401691817343</c:v>
                </c:pt>
                <c:pt idx="73">
                  <c:v>-8.7679456328319E-2</c:v>
                </c:pt>
                <c:pt idx="74">
                  <c:v>0.32404706284762602</c:v>
                </c:pt>
                <c:pt idx="75">
                  <c:v>-0.73696427906837303</c:v>
                </c:pt>
                <c:pt idx="76">
                  <c:v>-0.51984080300077795</c:v>
                </c:pt>
                <c:pt idx="77">
                  <c:v>0.43736250634635898</c:v>
                </c:pt>
                <c:pt idx="78">
                  <c:v>0.38571381282188799</c:v>
                </c:pt>
                <c:pt idx="79">
                  <c:v>-0.265585752945804</c:v>
                </c:pt>
                <c:pt idx="80">
                  <c:v>-0.77351379669440501</c:v>
                </c:pt>
                <c:pt idx="81">
                  <c:v>-0.55507292468060498</c:v>
                </c:pt>
                <c:pt idx="82">
                  <c:v>0.399027462292254</c:v>
                </c:pt>
                <c:pt idx="83">
                  <c:v>-0.36610312480694002</c:v>
                </c:pt>
                <c:pt idx="84">
                  <c:v>-0.65826633144937396</c:v>
                </c:pt>
                <c:pt idx="85">
                  <c:v>-0.60391700575449403</c:v>
                </c:pt>
                <c:pt idx="86">
                  <c:v>-0.71512941778592898</c:v>
                </c:pt>
                <c:pt idx="87">
                  <c:v>-1.0026600719021199</c:v>
                </c:pt>
                <c:pt idx="88">
                  <c:v>-1.0371342526674601</c:v>
                </c:pt>
                <c:pt idx="89">
                  <c:v>-1.6317116314460101</c:v>
                </c:pt>
                <c:pt idx="90">
                  <c:v>-1.35665270228211</c:v>
                </c:pt>
                <c:pt idx="91">
                  <c:v>-1.8628855856926401</c:v>
                </c:pt>
                <c:pt idx="92">
                  <c:v>-1.53072587302354</c:v>
                </c:pt>
                <c:pt idx="93">
                  <c:v>-2.95297484117593</c:v>
                </c:pt>
                <c:pt idx="94">
                  <c:v>-1.5842125598817101</c:v>
                </c:pt>
                <c:pt idx="95">
                  <c:v>-2.4338828498385698</c:v>
                </c:pt>
                <c:pt idx="96">
                  <c:v>-2.6236871120552099</c:v>
                </c:pt>
                <c:pt idx="97">
                  <c:v>-3.0876076130815702</c:v>
                </c:pt>
                <c:pt idx="98">
                  <c:v>-2.9290888823894599</c:v>
                </c:pt>
                <c:pt idx="99">
                  <c:v>-3.8710395584349899</c:v>
                </c:pt>
                <c:pt idx="100">
                  <c:v>-4.3880504089864703</c:v>
                </c:pt>
                <c:pt idx="101">
                  <c:v>-5.0037664801663002</c:v>
                </c:pt>
                <c:pt idx="102">
                  <c:v>-5.8101857138600899</c:v>
                </c:pt>
                <c:pt idx="103">
                  <c:v>-6.6402064505537499</c:v>
                </c:pt>
                <c:pt idx="104">
                  <c:v>-6.6609355361979796</c:v>
                </c:pt>
                <c:pt idx="105">
                  <c:v>-5.9586340537073301</c:v>
                </c:pt>
                <c:pt idx="106">
                  <c:v>-5.4562202653228997</c:v>
                </c:pt>
                <c:pt idx="107">
                  <c:v>-4.58716548196647</c:v>
                </c:pt>
                <c:pt idx="108">
                  <c:v>-4.55104254646937</c:v>
                </c:pt>
                <c:pt idx="109">
                  <c:v>-4.5522324525608999</c:v>
                </c:pt>
                <c:pt idx="110">
                  <c:v>-4.3583592430585201</c:v>
                </c:pt>
                <c:pt idx="111">
                  <c:v>-4.2124130903083401</c:v>
                </c:pt>
                <c:pt idx="112">
                  <c:v>-4.3043816677770304</c:v>
                </c:pt>
                <c:pt idx="113">
                  <c:v>-3.5116098735290699</c:v>
                </c:pt>
                <c:pt idx="114">
                  <c:v>-2.6288944535332401</c:v>
                </c:pt>
                <c:pt idx="115">
                  <c:v>-2.2841809991794899</c:v>
                </c:pt>
                <c:pt idx="116">
                  <c:v>-2.2323049590203099</c:v>
                </c:pt>
                <c:pt idx="117">
                  <c:v>-2.2575689996950201</c:v>
                </c:pt>
                <c:pt idx="118">
                  <c:v>-2.2903943124431798</c:v>
                </c:pt>
                <c:pt idx="119">
                  <c:v>-2.81132194148373</c:v>
                </c:pt>
                <c:pt idx="120">
                  <c:v>-2.3843536913747299</c:v>
                </c:pt>
                <c:pt idx="121">
                  <c:v>-2.4130443099995902</c:v>
                </c:pt>
                <c:pt idx="122">
                  <c:v>-2.6802084811369502</c:v>
                </c:pt>
                <c:pt idx="123">
                  <c:v>-2.6804899243771598</c:v>
                </c:pt>
                <c:pt idx="124">
                  <c:v>-2.9515013445488001</c:v>
                </c:pt>
                <c:pt idx="125">
                  <c:v>-2.4711160846379601</c:v>
                </c:pt>
                <c:pt idx="126">
                  <c:v>-2.2814830143798401</c:v>
                </c:pt>
                <c:pt idx="127">
                  <c:v>-2.0212338545558501</c:v>
                </c:pt>
                <c:pt idx="128">
                  <c:v>-1.38433004476865</c:v>
                </c:pt>
                <c:pt idx="129">
                  <c:v>-1.4326511804809801</c:v>
                </c:pt>
                <c:pt idx="130">
                  <c:v>-1.3200887441303799</c:v>
                </c:pt>
                <c:pt idx="131">
                  <c:v>-1.4642922045493301</c:v>
                </c:pt>
                <c:pt idx="132">
                  <c:v>-1.5466236081329501</c:v>
                </c:pt>
                <c:pt idx="133">
                  <c:v>-1.7580776979525401</c:v>
                </c:pt>
                <c:pt idx="134">
                  <c:v>-1.80483532060284</c:v>
                </c:pt>
                <c:pt idx="135">
                  <c:v>-0.84332391461725598</c:v>
                </c:pt>
                <c:pt idx="136">
                  <c:v>-1.0192374280586201</c:v>
                </c:pt>
                <c:pt idx="137">
                  <c:v>-1.74547972370186</c:v>
                </c:pt>
                <c:pt idx="138">
                  <c:v>-1.40018057619657</c:v>
                </c:pt>
                <c:pt idx="139">
                  <c:v>-0.85970705994374497</c:v>
                </c:pt>
                <c:pt idx="140">
                  <c:v>-1.11836492175313</c:v>
                </c:pt>
                <c:pt idx="141">
                  <c:v>-1.29507655364522</c:v>
                </c:pt>
                <c:pt idx="142">
                  <c:v>-0.81262772872226696</c:v>
                </c:pt>
                <c:pt idx="143">
                  <c:v>-1.06246856491985</c:v>
                </c:pt>
                <c:pt idx="144">
                  <c:v>-0.84532059916493896</c:v>
                </c:pt>
                <c:pt idx="145">
                  <c:v>-0.81849831312503696</c:v>
                </c:pt>
                <c:pt idx="146">
                  <c:v>-0.98426165767016605</c:v>
                </c:pt>
                <c:pt idx="147">
                  <c:v>-1.32563576384364</c:v>
                </c:pt>
                <c:pt idx="148">
                  <c:v>-1.31430478283175</c:v>
                </c:pt>
                <c:pt idx="149">
                  <c:v>-1.2237115100546001</c:v>
                </c:pt>
                <c:pt idx="150">
                  <c:v>-0.47257761802839399</c:v>
                </c:pt>
                <c:pt idx="151">
                  <c:v>-0.413875098416362</c:v>
                </c:pt>
                <c:pt idx="152">
                  <c:v>-0.272333503168395</c:v>
                </c:pt>
                <c:pt idx="153">
                  <c:v>-0.21565010368880699</c:v>
                </c:pt>
                <c:pt idx="154">
                  <c:v>-8.2942337107798594E-2</c:v>
                </c:pt>
                <c:pt idx="155">
                  <c:v>0.228626060523585</c:v>
                </c:pt>
                <c:pt idx="156">
                  <c:v>0.63722509082254397</c:v>
                </c:pt>
                <c:pt idx="157">
                  <c:v>0.61397826595045002</c:v>
                </c:pt>
                <c:pt idx="158">
                  <c:v>0.72776051686336196</c:v>
                </c:pt>
                <c:pt idx="159">
                  <c:v>0.71041267491558002</c:v>
                </c:pt>
                <c:pt idx="160">
                  <c:v>0.62745375462063901</c:v>
                </c:pt>
                <c:pt idx="161">
                  <c:v>0.62706167431631699</c:v>
                </c:pt>
                <c:pt idx="162">
                  <c:v>0.84040242707560797</c:v>
                </c:pt>
                <c:pt idx="163">
                  <c:v>0.902712134527901</c:v>
                </c:pt>
                <c:pt idx="164">
                  <c:v>1.02293655331595</c:v>
                </c:pt>
                <c:pt idx="165">
                  <c:v>1.28298176457345</c:v>
                </c:pt>
                <c:pt idx="166">
                  <c:v>1.0018776631188899</c:v>
                </c:pt>
                <c:pt idx="167">
                  <c:v>0.66608064695306501</c:v>
                </c:pt>
                <c:pt idx="168">
                  <c:v>1.4071404720789</c:v>
                </c:pt>
                <c:pt idx="169">
                  <c:v>1.18354384838083</c:v>
                </c:pt>
                <c:pt idx="170">
                  <c:v>1.2662158808644901</c:v>
                </c:pt>
                <c:pt idx="171">
                  <c:v>1.31352017318408</c:v>
                </c:pt>
                <c:pt idx="172">
                  <c:v>1.24100197480987</c:v>
                </c:pt>
                <c:pt idx="173">
                  <c:v>1.4768641900383099</c:v>
                </c:pt>
                <c:pt idx="174">
                  <c:v>1.46865252298034</c:v>
                </c:pt>
                <c:pt idx="175">
                  <c:v>1.4165539470644199</c:v>
                </c:pt>
                <c:pt idx="176">
                  <c:v>1.6075495668838999</c:v>
                </c:pt>
                <c:pt idx="177">
                  <c:v>1.66987746231068</c:v>
                </c:pt>
                <c:pt idx="178">
                  <c:v>1.81008782215038</c:v>
                </c:pt>
                <c:pt idx="179">
                  <c:v>1.6608304993581799</c:v>
                </c:pt>
                <c:pt idx="180">
                  <c:v>1.9150575913993799</c:v>
                </c:pt>
                <c:pt idx="181">
                  <c:v>1.72600850111217</c:v>
                </c:pt>
                <c:pt idx="182">
                  <c:v>1.68492647320254</c:v>
                </c:pt>
                <c:pt idx="183">
                  <c:v>1.4252304750241001</c:v>
                </c:pt>
                <c:pt idx="184">
                  <c:v>1.45237390142908</c:v>
                </c:pt>
                <c:pt idx="185">
                  <c:v>1.3618087113995101</c:v>
                </c:pt>
                <c:pt idx="186">
                  <c:v>1.41289495305489</c:v>
                </c:pt>
                <c:pt idx="187">
                  <c:v>1.39942929915878</c:v>
                </c:pt>
                <c:pt idx="188">
                  <c:v>1.3440167531727401</c:v>
                </c:pt>
                <c:pt idx="189">
                  <c:v>1.30327342589233</c:v>
                </c:pt>
                <c:pt idx="190">
                  <c:v>2.8292970610123001</c:v>
                </c:pt>
                <c:pt idx="191">
                  <c:v>2.6000706517062802</c:v>
                </c:pt>
                <c:pt idx="192">
                  <c:v>0.68966414413960098</c:v>
                </c:pt>
                <c:pt idx="193">
                  <c:v>2.37153218183462</c:v>
                </c:pt>
                <c:pt idx="194">
                  <c:v>1.18314578729725</c:v>
                </c:pt>
                <c:pt idx="195">
                  <c:v>2.2920966334980202</c:v>
                </c:pt>
                <c:pt idx="196">
                  <c:v>0.10110235995478099</c:v>
                </c:pt>
                <c:pt idx="197">
                  <c:v>1.20164663312138</c:v>
                </c:pt>
                <c:pt idx="198">
                  <c:v>1.82628896845685</c:v>
                </c:pt>
                <c:pt idx="199">
                  <c:v>1.5601428966877799</c:v>
                </c:pt>
                <c:pt idx="200">
                  <c:v>0.87544143171075395</c:v>
                </c:pt>
                <c:pt idx="201">
                  <c:v>1.7087782058880701</c:v>
                </c:pt>
                <c:pt idx="202">
                  <c:v>0.95242876631267204</c:v>
                </c:pt>
                <c:pt idx="203">
                  <c:v>0.67557900089839895</c:v>
                </c:pt>
                <c:pt idx="204">
                  <c:v>1.3114772492175699</c:v>
                </c:pt>
                <c:pt idx="205">
                  <c:v>1.2392200134059299</c:v>
                </c:pt>
                <c:pt idx="206">
                  <c:v>0.85538563720934702</c:v>
                </c:pt>
                <c:pt idx="207">
                  <c:v>1.75592248642222</c:v>
                </c:pt>
                <c:pt idx="208">
                  <c:v>1.47460582052542</c:v>
                </c:pt>
                <c:pt idx="209">
                  <c:v>0.95086530283077098</c:v>
                </c:pt>
                <c:pt idx="210">
                  <c:v>0.91271107056064704</c:v>
                </c:pt>
                <c:pt idx="211">
                  <c:v>1.84833818969829</c:v>
                </c:pt>
                <c:pt idx="212">
                  <c:v>1.9067689573027999</c:v>
                </c:pt>
                <c:pt idx="213">
                  <c:v>1.39642768878912</c:v>
                </c:pt>
                <c:pt idx="214">
                  <c:v>1.91562462572368</c:v>
                </c:pt>
                <c:pt idx="215">
                  <c:v>1.8867881042092201</c:v>
                </c:pt>
                <c:pt idx="216">
                  <c:v>1.5921642513872201</c:v>
                </c:pt>
                <c:pt idx="217">
                  <c:v>1.37825659500204</c:v>
                </c:pt>
                <c:pt idx="218">
                  <c:v>1.3462688384742401</c:v>
                </c:pt>
                <c:pt idx="219">
                  <c:v>1.7816709861886</c:v>
                </c:pt>
                <c:pt idx="220">
                  <c:v>1.85569690347026</c:v>
                </c:pt>
                <c:pt idx="221">
                  <c:v>0.77962567002412098</c:v>
                </c:pt>
                <c:pt idx="222">
                  <c:v>1.0886638008437799</c:v>
                </c:pt>
                <c:pt idx="223">
                  <c:v>0.76284551930359001</c:v>
                </c:pt>
                <c:pt idx="224">
                  <c:v>0.814226368555099</c:v>
                </c:pt>
                <c:pt idx="225">
                  <c:v>1.3793331806100999</c:v>
                </c:pt>
                <c:pt idx="226">
                  <c:v>1.33233216991297</c:v>
                </c:pt>
                <c:pt idx="227">
                  <c:v>0.59173066663445195</c:v>
                </c:pt>
                <c:pt idx="228">
                  <c:v>0.43258903223753298</c:v>
                </c:pt>
                <c:pt idx="229">
                  <c:v>-0.62981333049122801</c:v>
                </c:pt>
                <c:pt idx="230">
                  <c:v>-0.283139728934375</c:v>
                </c:pt>
                <c:pt idx="231">
                  <c:v>-0.819297848131746</c:v>
                </c:pt>
                <c:pt idx="232">
                  <c:v>0.135824170791842</c:v>
                </c:pt>
                <c:pt idx="233">
                  <c:v>0.38973667358900599</c:v>
                </c:pt>
                <c:pt idx="234">
                  <c:v>1.0808472784397201</c:v>
                </c:pt>
                <c:pt idx="235">
                  <c:v>0.68248343044809801</c:v>
                </c:pt>
                <c:pt idx="236">
                  <c:v>-1.2002178684626099</c:v>
                </c:pt>
                <c:pt idx="237">
                  <c:v>-6.1857911407679298</c:v>
                </c:pt>
                <c:pt idx="238">
                  <c:v>-3.4915509289992301</c:v>
                </c:pt>
                <c:pt idx="239">
                  <c:v>-1.152164779836</c:v>
                </c:pt>
                <c:pt idx="240">
                  <c:v>-0.59382051292932903</c:v>
                </c:pt>
                <c:pt idx="241">
                  <c:v>-1.1036500690867901</c:v>
                </c:pt>
                <c:pt idx="242">
                  <c:v>4.2776438349845299E-2</c:v>
                </c:pt>
                <c:pt idx="243">
                  <c:v>-1.8220326250264101</c:v>
                </c:pt>
                <c:pt idx="244">
                  <c:v>-0.32876935385099798</c:v>
                </c:pt>
                <c:pt idx="245">
                  <c:v>-9.2720141343717893E-2</c:v>
                </c:pt>
                <c:pt idx="246">
                  <c:v>-2.5043369735502901</c:v>
                </c:pt>
                <c:pt idx="247">
                  <c:v>-0.69686486161777605</c:v>
                </c:pt>
                <c:pt idx="248">
                  <c:v>0.60517623738092796</c:v>
                </c:pt>
                <c:pt idx="249">
                  <c:v>1.4701649546544</c:v>
                </c:pt>
                <c:pt idx="250">
                  <c:v>2.2440000397792099</c:v>
                </c:pt>
                <c:pt idx="251">
                  <c:v>2.1488067309013901</c:v>
                </c:pt>
                <c:pt idx="252">
                  <c:v>1.6435614025265699</c:v>
                </c:pt>
                <c:pt idx="253">
                  <c:v>1.8139417910436499</c:v>
                </c:pt>
                <c:pt idx="254">
                  <c:v>1.97301323214497</c:v>
                </c:pt>
                <c:pt idx="255">
                  <c:v>1.97694320361984</c:v>
                </c:pt>
                <c:pt idx="256">
                  <c:v>1.5871820093055899</c:v>
                </c:pt>
                <c:pt idx="257">
                  <c:v>1.1871439348036801</c:v>
                </c:pt>
                <c:pt idx="258">
                  <c:v>2.0213771002493202</c:v>
                </c:pt>
                <c:pt idx="259">
                  <c:v>2.3927173766364098</c:v>
                </c:pt>
                <c:pt idx="260">
                  <c:v>1.6833860101525899</c:v>
                </c:pt>
                <c:pt idx="261">
                  <c:v>0.69387702593162104</c:v>
                </c:pt>
                <c:pt idx="262">
                  <c:v>1.27108073053805</c:v>
                </c:pt>
                <c:pt idx="263">
                  <c:v>0.285559101199998</c:v>
                </c:pt>
                <c:pt idx="264">
                  <c:v>-0.42742318894012599</c:v>
                </c:pt>
                <c:pt idx="265">
                  <c:v>-4.4011223457920197E-2</c:v>
                </c:pt>
                <c:pt idx="266">
                  <c:v>-0.243118247551246</c:v>
                </c:pt>
              </c:numCache>
            </c:numRef>
          </c:val>
          <c:extLst>
            <c:ext xmlns:c16="http://schemas.microsoft.com/office/drawing/2014/chart" uri="{C3380CC4-5D6E-409C-BE32-E72D297353CC}">
              <c16:uniqueId val="{00000000-98B6-4858-98CF-BA3DC5C35D26}"/>
            </c:ext>
          </c:extLst>
        </c:ser>
        <c:dLbls>
          <c:showLegendKey val="0"/>
          <c:showVal val="0"/>
          <c:showCatName val="0"/>
          <c:showSerName val="0"/>
          <c:showPercent val="0"/>
          <c:showBubbleSize val="0"/>
        </c:dLbls>
        <c:axId val="2131520959"/>
        <c:axId val="2131521375"/>
      </c:areaChart>
      <c:dateAx>
        <c:axId val="2131520959"/>
        <c:scaling>
          <c:orientation val="minMax"/>
        </c:scaling>
        <c:delete val="0"/>
        <c:axPos val="b"/>
        <c:numFmt formatCode="mmm\-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31521375"/>
        <c:crosses val="autoZero"/>
        <c:auto val="1"/>
        <c:lblOffset val="100"/>
        <c:baseTimeUnit val="months"/>
        <c:majorUnit val="14"/>
      </c:dateAx>
      <c:valAx>
        <c:axId val="213152137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315209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857981833123458E-2"/>
          <c:y val="3.7588289757583188E-2"/>
          <c:w val="0.91953662338697228"/>
          <c:h val="0.72200398463296922"/>
        </c:manualLayout>
      </c:layout>
      <c:barChart>
        <c:barDir val="col"/>
        <c:grouping val="clustered"/>
        <c:varyColors val="0"/>
        <c:ser>
          <c:idx val="1"/>
          <c:order val="0"/>
          <c:tx>
            <c:strRef>
              <c:f>'Figure 3.3'!$C$39</c:f>
              <c:strCache>
                <c:ptCount val="1"/>
                <c:pt idx="0">
                  <c:v>Gross Debt</c:v>
                </c:pt>
              </c:strCache>
            </c:strRef>
          </c:tx>
          <c:spPr>
            <a:solidFill>
              <a:srgbClr val="3AA9AE">
                <a:alpha val="30196"/>
              </a:srgbClr>
            </a:solidFill>
            <a:ln>
              <a:noFill/>
            </a:ln>
          </c:spPr>
          <c:invertIfNegative val="0"/>
          <c:dPt>
            <c:idx val="27"/>
            <c:invertIfNegative val="0"/>
            <c:bubble3D val="0"/>
            <c:spPr>
              <a:solidFill>
                <a:srgbClr val="F7587E">
                  <a:alpha val="30196"/>
                </a:srgbClr>
              </a:solidFill>
              <a:ln>
                <a:noFill/>
              </a:ln>
            </c:spPr>
            <c:extLst>
              <c:ext xmlns:c16="http://schemas.microsoft.com/office/drawing/2014/chart" uri="{C3380CC4-5D6E-409C-BE32-E72D297353CC}">
                <c16:uniqueId val="{00000001-213B-4FD3-94B1-319D93ABFE90}"/>
              </c:ext>
            </c:extLst>
          </c:dPt>
          <c:cat>
            <c:strRef>
              <c:f>'Figure 3.3'!$A$40:$A$76</c:f>
              <c:strCache>
                <c:ptCount val="37"/>
                <c:pt idx="0">
                  <c:v>Norway</c:v>
                </c:pt>
                <c:pt idx="1">
                  <c:v>Luxembourg</c:v>
                </c:pt>
                <c:pt idx="2">
                  <c:v>Estonia</c:v>
                </c:pt>
                <c:pt idx="3">
                  <c:v>Denmark</c:v>
                </c:pt>
                <c:pt idx="4">
                  <c:v>New Zealand</c:v>
                </c:pt>
                <c:pt idx="5">
                  <c:v>Korea</c:v>
                </c:pt>
                <c:pt idx="6">
                  <c:v>Chile</c:v>
                </c:pt>
                <c:pt idx="7">
                  <c:v>Switzerland</c:v>
                </c:pt>
                <c:pt idx="8">
                  <c:v>Sweden</c:v>
                </c:pt>
                <c:pt idx="9">
                  <c:v>Czechia</c:v>
                </c:pt>
                <c:pt idx="10">
                  <c:v>Lithuania</c:v>
                </c:pt>
                <c:pt idx="11">
                  <c:v>Canada</c:v>
                </c:pt>
                <c:pt idx="12">
                  <c:v>Latvia</c:v>
                </c:pt>
                <c:pt idx="13">
                  <c:v>Australia</c:v>
                </c:pt>
                <c:pt idx="14">
                  <c:v>Turkey</c:v>
                </c:pt>
                <c:pt idx="15">
                  <c:v>Poland</c:v>
                </c:pt>
                <c:pt idx="16">
                  <c:v>Netherlands</c:v>
                </c:pt>
                <c:pt idx="17">
                  <c:v>Mexico</c:v>
                </c:pt>
                <c:pt idx="18">
                  <c:v>Finland</c:v>
                </c:pt>
                <c:pt idx="19">
                  <c:v>Slovakia</c:v>
                </c:pt>
                <c:pt idx="20">
                  <c:v>Germany</c:v>
                </c:pt>
                <c:pt idx="21">
                  <c:v>Slovenia</c:v>
                </c:pt>
                <c:pt idx="22">
                  <c:v>Colombia</c:v>
                </c:pt>
                <c:pt idx="23">
                  <c:v>Iceland</c:v>
                </c:pt>
                <c:pt idx="24">
                  <c:v>Israel</c:v>
                </c:pt>
                <c:pt idx="25">
                  <c:v>Hungary</c:v>
                </c:pt>
                <c:pt idx="26">
                  <c:v>Austria</c:v>
                </c:pt>
                <c:pt idx="27">
                  <c:v>Ireland</c:v>
                </c:pt>
                <c:pt idx="28">
                  <c:v>UK</c:v>
                </c:pt>
                <c:pt idx="29">
                  <c:v>US</c:v>
                </c:pt>
                <c:pt idx="30">
                  <c:v>Belgium</c:v>
                </c:pt>
                <c:pt idx="31">
                  <c:v>France</c:v>
                </c:pt>
                <c:pt idx="32">
                  <c:v>Spain</c:v>
                </c:pt>
                <c:pt idx="33">
                  <c:v>Portugal</c:v>
                </c:pt>
                <c:pt idx="34">
                  <c:v>Italy</c:v>
                </c:pt>
                <c:pt idx="35">
                  <c:v>Japan</c:v>
                </c:pt>
                <c:pt idx="36">
                  <c:v>Greece</c:v>
                </c:pt>
              </c:strCache>
            </c:strRef>
          </c:cat>
          <c:val>
            <c:numRef>
              <c:f>'Figure 3.3'!$C$40:$C$76</c:f>
              <c:numCache>
                <c:formatCode>0.0</c:formatCode>
                <c:ptCount val="37"/>
                <c:pt idx="0">
                  <c:v>43.792824490750185</c:v>
                </c:pt>
                <c:pt idx="1">
                  <c:v>24.291160563879778</c:v>
                </c:pt>
                <c:pt idx="2">
                  <c:v>18.050980673524098</c:v>
                </c:pt>
                <c:pt idx="3">
                  <c:v>37.312534137011987</c:v>
                </c:pt>
                <c:pt idx="4">
                  <c:v>49.0751560061939</c:v>
                </c:pt>
                <c:pt idx="5">
                  <c:v>49.76999316263057</c:v>
                </c:pt>
                <c:pt idx="6">
                  <c:v>36.280700823331514</c:v>
                </c:pt>
                <c:pt idx="7">
                  <c:v>42.224593597367466</c:v>
                </c:pt>
                <c:pt idx="8">
                  <c:v>35.929097452332435</c:v>
                </c:pt>
                <c:pt idx="9">
                  <c:v>43.31882518393212</c:v>
                </c:pt>
                <c:pt idx="10">
                  <c:v>44.301420469421174</c:v>
                </c:pt>
                <c:pt idx="11">
                  <c:v>112.05695124931394</c:v>
                </c:pt>
                <c:pt idx="12">
                  <c:v>44.847184823452451</c:v>
                </c:pt>
                <c:pt idx="13">
                  <c:v>59.805946984099442</c:v>
                </c:pt>
                <c:pt idx="14">
                  <c:v>41.645688624796719</c:v>
                </c:pt>
                <c:pt idx="15">
                  <c:v>53.443737965497384</c:v>
                </c:pt>
                <c:pt idx="16">
                  <c:v>52.434501539079534</c:v>
                </c:pt>
                <c:pt idx="17">
                  <c:v>57.626770094389499</c:v>
                </c:pt>
                <c:pt idx="18">
                  <c:v>72.253222554100333</c:v>
                </c:pt>
                <c:pt idx="19">
                  <c:v>63.074364848516055</c:v>
                </c:pt>
                <c:pt idx="20">
                  <c:v>68.738141181370167</c:v>
                </c:pt>
                <c:pt idx="21">
                  <c:v>74.69780853517878</c:v>
                </c:pt>
                <c:pt idx="22">
                  <c:v>64.618053847358141</c:v>
                </c:pt>
                <c:pt idx="23">
                  <c:v>75.017978652032582</c:v>
                </c:pt>
                <c:pt idx="24">
                  <c:v>68.930051072391663</c:v>
                </c:pt>
                <c:pt idx="25">
                  <c:v>74.433757328647829</c:v>
                </c:pt>
                <c:pt idx="26">
                  <c:v>82.958738628315899</c:v>
                </c:pt>
                <c:pt idx="27">
                  <c:v>100.82649575207694</c:v>
                </c:pt>
                <c:pt idx="28">
                  <c:v>95.348004252566838</c:v>
                </c:pt>
                <c:pt idx="29">
                  <c:v>132.6282084838752</c:v>
                </c:pt>
                <c:pt idx="30">
                  <c:v>108.39521537716932</c:v>
                </c:pt>
                <c:pt idx="31">
                  <c:v>112.48431746003311</c:v>
                </c:pt>
                <c:pt idx="32">
                  <c:v>118.43654647101438</c:v>
                </c:pt>
                <c:pt idx="33">
                  <c:v>127.42909044266912</c:v>
                </c:pt>
                <c:pt idx="34">
                  <c:v>150.83121878124408</c:v>
                </c:pt>
                <c:pt idx="35">
                  <c:v>263.14113284391277</c:v>
                </c:pt>
                <c:pt idx="36">
                  <c:v>193.28808916688817</c:v>
                </c:pt>
              </c:numCache>
            </c:numRef>
          </c:val>
          <c:extLst>
            <c:ext xmlns:c16="http://schemas.microsoft.com/office/drawing/2014/chart" uri="{C3380CC4-5D6E-409C-BE32-E72D297353CC}">
              <c16:uniqueId val="{00000002-213B-4FD3-94B1-319D93ABFE90}"/>
            </c:ext>
          </c:extLst>
        </c:ser>
        <c:ser>
          <c:idx val="0"/>
          <c:order val="1"/>
          <c:tx>
            <c:strRef>
              <c:f>'Figure 3.3'!$B$39</c:f>
              <c:strCache>
                <c:ptCount val="1"/>
                <c:pt idx="0">
                  <c:v>Net Debt</c:v>
                </c:pt>
              </c:strCache>
            </c:strRef>
          </c:tx>
          <c:spPr>
            <a:solidFill>
              <a:srgbClr val="27819D">
                <a:lumMod val="60000"/>
                <a:lumOff val="40000"/>
              </a:srgbClr>
            </a:solidFill>
            <a:ln>
              <a:noFill/>
            </a:ln>
            <a:effectLst/>
          </c:spPr>
          <c:invertIfNegative val="0"/>
          <c:dPt>
            <c:idx val="8"/>
            <c:invertIfNegative val="0"/>
            <c:bubble3D val="0"/>
            <c:extLst>
              <c:ext xmlns:c16="http://schemas.microsoft.com/office/drawing/2014/chart" uri="{C3380CC4-5D6E-409C-BE32-E72D297353CC}">
                <c16:uniqueId val="{00000003-213B-4FD3-94B1-319D93ABFE90}"/>
              </c:ext>
            </c:extLst>
          </c:dPt>
          <c:dPt>
            <c:idx val="12"/>
            <c:invertIfNegative val="0"/>
            <c:bubble3D val="0"/>
            <c:extLst>
              <c:ext xmlns:c16="http://schemas.microsoft.com/office/drawing/2014/chart" uri="{C3380CC4-5D6E-409C-BE32-E72D297353CC}">
                <c16:uniqueId val="{00000004-213B-4FD3-94B1-319D93ABFE90}"/>
              </c:ext>
            </c:extLst>
          </c:dPt>
          <c:dPt>
            <c:idx val="13"/>
            <c:invertIfNegative val="0"/>
            <c:bubble3D val="0"/>
            <c:extLst>
              <c:ext xmlns:c16="http://schemas.microsoft.com/office/drawing/2014/chart" uri="{C3380CC4-5D6E-409C-BE32-E72D297353CC}">
                <c16:uniqueId val="{00000005-213B-4FD3-94B1-319D93ABFE90}"/>
              </c:ext>
            </c:extLst>
          </c:dPt>
          <c:dPt>
            <c:idx val="14"/>
            <c:invertIfNegative val="0"/>
            <c:bubble3D val="0"/>
            <c:extLst>
              <c:ext xmlns:c16="http://schemas.microsoft.com/office/drawing/2014/chart" uri="{C3380CC4-5D6E-409C-BE32-E72D297353CC}">
                <c16:uniqueId val="{00000006-213B-4FD3-94B1-319D93ABFE90}"/>
              </c:ext>
            </c:extLst>
          </c:dPt>
          <c:dPt>
            <c:idx val="15"/>
            <c:invertIfNegative val="0"/>
            <c:bubble3D val="0"/>
            <c:extLst>
              <c:ext xmlns:c16="http://schemas.microsoft.com/office/drawing/2014/chart" uri="{C3380CC4-5D6E-409C-BE32-E72D297353CC}">
                <c16:uniqueId val="{00000007-213B-4FD3-94B1-319D93ABFE90}"/>
              </c:ext>
            </c:extLst>
          </c:dPt>
          <c:dPt>
            <c:idx val="18"/>
            <c:invertIfNegative val="0"/>
            <c:bubble3D val="0"/>
            <c:extLst>
              <c:ext xmlns:c16="http://schemas.microsoft.com/office/drawing/2014/chart" uri="{C3380CC4-5D6E-409C-BE32-E72D297353CC}">
                <c16:uniqueId val="{00000008-213B-4FD3-94B1-319D93ABFE90}"/>
              </c:ext>
            </c:extLst>
          </c:dPt>
          <c:dPt>
            <c:idx val="19"/>
            <c:invertIfNegative val="0"/>
            <c:bubble3D val="0"/>
            <c:extLst>
              <c:ext xmlns:c16="http://schemas.microsoft.com/office/drawing/2014/chart" uri="{C3380CC4-5D6E-409C-BE32-E72D297353CC}">
                <c16:uniqueId val="{00000009-213B-4FD3-94B1-319D93ABFE90}"/>
              </c:ext>
            </c:extLst>
          </c:dPt>
          <c:dPt>
            <c:idx val="20"/>
            <c:invertIfNegative val="0"/>
            <c:bubble3D val="0"/>
            <c:extLst>
              <c:ext xmlns:c16="http://schemas.microsoft.com/office/drawing/2014/chart" uri="{C3380CC4-5D6E-409C-BE32-E72D297353CC}">
                <c16:uniqueId val="{0000000A-213B-4FD3-94B1-319D93ABFE90}"/>
              </c:ext>
            </c:extLst>
          </c:dPt>
          <c:dPt>
            <c:idx val="27"/>
            <c:invertIfNegative val="0"/>
            <c:bubble3D val="0"/>
            <c:spPr>
              <a:solidFill>
                <a:srgbClr val="F7587E"/>
              </a:solidFill>
              <a:ln>
                <a:noFill/>
              </a:ln>
              <a:effectLst/>
            </c:spPr>
            <c:extLst>
              <c:ext xmlns:c16="http://schemas.microsoft.com/office/drawing/2014/chart" uri="{C3380CC4-5D6E-409C-BE32-E72D297353CC}">
                <c16:uniqueId val="{0000000C-213B-4FD3-94B1-319D93ABFE90}"/>
              </c:ext>
            </c:extLst>
          </c:dPt>
          <c:dLbls>
            <c:numFmt formatCode="#,##0" sourceLinked="0"/>
            <c:spPr>
              <a:noFill/>
              <a:ln>
                <a:noFill/>
              </a:ln>
              <a:effectLst/>
            </c:spPr>
            <c:txPr>
              <a:bodyPr/>
              <a:lstStyle/>
              <a:p>
                <a:pPr>
                  <a:defRPr sz="500">
                    <a:solidFill>
                      <a:schemeClr val="tx1">
                        <a:lumMod val="75000"/>
                        <a:lumOff val="25000"/>
                      </a:schemeClr>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3.3'!$A$40:$A$76</c:f>
              <c:strCache>
                <c:ptCount val="37"/>
                <c:pt idx="0">
                  <c:v>Norway</c:v>
                </c:pt>
                <c:pt idx="1">
                  <c:v>Luxembourg</c:v>
                </c:pt>
                <c:pt idx="2">
                  <c:v>Estonia</c:v>
                </c:pt>
                <c:pt idx="3">
                  <c:v>Denmark</c:v>
                </c:pt>
                <c:pt idx="4">
                  <c:v>New Zealand</c:v>
                </c:pt>
                <c:pt idx="5">
                  <c:v>Korea</c:v>
                </c:pt>
                <c:pt idx="6">
                  <c:v>Chile</c:v>
                </c:pt>
                <c:pt idx="7">
                  <c:v>Switzerland</c:v>
                </c:pt>
                <c:pt idx="8">
                  <c:v>Sweden</c:v>
                </c:pt>
                <c:pt idx="9">
                  <c:v>Czechia</c:v>
                </c:pt>
                <c:pt idx="10">
                  <c:v>Lithuania</c:v>
                </c:pt>
                <c:pt idx="11">
                  <c:v>Canada</c:v>
                </c:pt>
                <c:pt idx="12">
                  <c:v>Latvia</c:v>
                </c:pt>
                <c:pt idx="13">
                  <c:v>Australia</c:v>
                </c:pt>
                <c:pt idx="14">
                  <c:v>Turkey</c:v>
                </c:pt>
                <c:pt idx="15">
                  <c:v>Poland</c:v>
                </c:pt>
                <c:pt idx="16">
                  <c:v>Netherlands</c:v>
                </c:pt>
                <c:pt idx="17">
                  <c:v>Mexico</c:v>
                </c:pt>
                <c:pt idx="18">
                  <c:v>Finland</c:v>
                </c:pt>
                <c:pt idx="19">
                  <c:v>Slovakia</c:v>
                </c:pt>
                <c:pt idx="20">
                  <c:v>Germany</c:v>
                </c:pt>
                <c:pt idx="21">
                  <c:v>Slovenia</c:v>
                </c:pt>
                <c:pt idx="22">
                  <c:v>Colombia</c:v>
                </c:pt>
                <c:pt idx="23">
                  <c:v>Iceland</c:v>
                </c:pt>
                <c:pt idx="24">
                  <c:v>Israel</c:v>
                </c:pt>
                <c:pt idx="25">
                  <c:v>Hungary</c:v>
                </c:pt>
                <c:pt idx="26">
                  <c:v>Austria</c:v>
                </c:pt>
                <c:pt idx="27">
                  <c:v>Ireland</c:v>
                </c:pt>
                <c:pt idx="28">
                  <c:v>UK</c:v>
                </c:pt>
                <c:pt idx="29">
                  <c:v>US</c:v>
                </c:pt>
                <c:pt idx="30">
                  <c:v>Belgium</c:v>
                </c:pt>
                <c:pt idx="31">
                  <c:v>France</c:v>
                </c:pt>
                <c:pt idx="32">
                  <c:v>Spain</c:v>
                </c:pt>
                <c:pt idx="33">
                  <c:v>Portugal</c:v>
                </c:pt>
                <c:pt idx="34">
                  <c:v>Italy</c:v>
                </c:pt>
                <c:pt idx="35">
                  <c:v>Japan</c:v>
                </c:pt>
                <c:pt idx="36">
                  <c:v>Greece</c:v>
                </c:pt>
              </c:strCache>
            </c:strRef>
          </c:cat>
          <c:val>
            <c:numRef>
              <c:f>'Figure 3.3'!$B$40:$B$76</c:f>
              <c:numCache>
                <c:formatCode>0.0</c:formatCode>
                <c:ptCount val="37"/>
                <c:pt idx="0">
                  <c:v>-56.465430516095836</c:v>
                </c:pt>
                <c:pt idx="1">
                  <c:v>-8.6681170589318448</c:v>
                </c:pt>
                <c:pt idx="2">
                  <c:v>7.8571288801341028</c:v>
                </c:pt>
                <c:pt idx="3">
                  <c:v>14.163541522833222</c:v>
                </c:pt>
                <c:pt idx="4">
                  <c:v>15.039196068324264</c:v>
                </c:pt>
                <c:pt idx="5">
                  <c:v>19.325696506869555</c:v>
                </c:pt>
                <c:pt idx="6">
                  <c:v>19.978635323388787</c:v>
                </c:pt>
                <c:pt idx="7">
                  <c:v>21.877975822206476</c:v>
                </c:pt>
                <c:pt idx="8">
                  <c:v>22.201889170428217</c:v>
                </c:pt>
                <c:pt idx="9">
                  <c:v>28.487997422265181</c:v>
                </c:pt>
                <c:pt idx="10">
                  <c:v>31.093059073977443</c:v>
                </c:pt>
                <c:pt idx="11">
                  <c:v>33.24088503587496</c:v>
                </c:pt>
                <c:pt idx="12">
                  <c:v>35.643284195153122</c:v>
                </c:pt>
                <c:pt idx="13">
                  <c:v>35.679360558737457</c:v>
                </c:pt>
                <c:pt idx="14">
                  <c:v>38.247746579911507</c:v>
                </c:pt>
                <c:pt idx="15">
                  <c:v>43.619508108348185</c:v>
                </c:pt>
                <c:pt idx="16">
                  <c:v>49.896771903273873</c:v>
                </c:pt>
                <c:pt idx="17">
                  <c:v>49.950997182524951</c:v>
                </c:pt>
                <c:pt idx="18">
                  <c:v>50.545875409157979</c:v>
                </c:pt>
                <c:pt idx="19">
                  <c:v>51.29202810883163</c:v>
                </c:pt>
                <c:pt idx="20">
                  <c:v>51.8643992503644</c:v>
                </c:pt>
                <c:pt idx="21">
                  <c:v>55.697039600153786</c:v>
                </c:pt>
                <c:pt idx="22">
                  <c:v>56.864503080384374</c:v>
                </c:pt>
                <c:pt idx="23">
                  <c:v>59.877680211048499</c:v>
                </c:pt>
                <c:pt idx="24">
                  <c:v>65.982811135002748</c:v>
                </c:pt>
                <c:pt idx="25">
                  <c:v>67.846084769648812</c:v>
                </c:pt>
                <c:pt idx="26">
                  <c:v>72.223218249920293</c:v>
                </c:pt>
                <c:pt idx="27">
                  <c:v>82.212597112181939</c:v>
                </c:pt>
                <c:pt idx="28">
                  <c:v>84.272329847981965</c:v>
                </c:pt>
                <c:pt idx="29">
                  <c:v>101.2714989900998</c:v>
                </c:pt>
                <c:pt idx="30">
                  <c:v>102.94682984166495</c:v>
                </c:pt>
                <c:pt idx="31">
                  <c:v>104.94966072612159</c:v>
                </c:pt>
                <c:pt idx="32">
                  <c:v>105.29731640586427</c:v>
                </c:pt>
                <c:pt idx="33">
                  <c:v>117.11607882820734</c:v>
                </c:pt>
                <c:pt idx="34">
                  <c:v>144.61950200263584</c:v>
                </c:pt>
                <c:pt idx="35">
                  <c:v>168.86757078635713</c:v>
                </c:pt>
                <c:pt idx="36">
                  <c:v>170.5137882034806</c:v>
                </c:pt>
              </c:numCache>
            </c:numRef>
          </c:val>
          <c:extLst>
            <c:ext xmlns:c16="http://schemas.microsoft.com/office/drawing/2014/chart" uri="{C3380CC4-5D6E-409C-BE32-E72D297353CC}">
              <c16:uniqueId val="{0000000D-213B-4FD3-94B1-319D93ABFE90}"/>
            </c:ext>
          </c:extLst>
        </c:ser>
        <c:dLbls>
          <c:showLegendKey val="0"/>
          <c:showVal val="0"/>
          <c:showCatName val="0"/>
          <c:showSerName val="0"/>
          <c:showPercent val="0"/>
          <c:showBubbleSize val="0"/>
        </c:dLbls>
        <c:gapWidth val="12"/>
        <c:overlap val="100"/>
        <c:axId val="876855360"/>
        <c:axId val="863736944"/>
      </c:barChart>
      <c:catAx>
        <c:axId val="87685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700">
                <a:solidFill>
                  <a:schemeClr val="tx1">
                    <a:lumMod val="75000"/>
                    <a:lumOff val="25000"/>
                  </a:schemeClr>
                </a:solidFill>
              </a:defRPr>
            </a:pPr>
            <a:endParaRPr lang="en-US"/>
          </a:p>
        </c:txPr>
        <c:crossAx val="863736944"/>
        <c:crosses val="autoZero"/>
        <c:auto val="1"/>
        <c:lblAlgn val="ctr"/>
        <c:lblOffset val="100"/>
        <c:noMultiLvlLbl val="0"/>
      </c:catAx>
      <c:valAx>
        <c:axId val="863736944"/>
        <c:scaling>
          <c:orientation val="minMax"/>
          <c:min val="0"/>
        </c:scaling>
        <c:delete val="0"/>
        <c:axPos val="l"/>
        <c:numFmt formatCode="0" sourceLinked="0"/>
        <c:majorTickMark val="none"/>
        <c:minorTickMark val="none"/>
        <c:tickLblPos val="nextTo"/>
        <c:spPr>
          <a:noFill/>
          <a:ln>
            <a:solidFill>
              <a:sysClr val="window" lastClr="FFFFFF">
                <a:lumMod val="75000"/>
              </a:sysClr>
            </a:solidFill>
          </a:ln>
          <a:effectLst/>
        </c:spPr>
        <c:txPr>
          <a:bodyPr rot="-60000000" vert="horz"/>
          <a:lstStyle/>
          <a:p>
            <a:pPr>
              <a:defRPr>
                <a:solidFill>
                  <a:schemeClr val="tx1">
                    <a:lumMod val="75000"/>
                    <a:lumOff val="25000"/>
                  </a:schemeClr>
                </a:solidFill>
              </a:defRPr>
            </a:pPr>
            <a:endParaRPr lang="en-US"/>
          </a:p>
        </c:txPr>
        <c:crossAx val="876855360"/>
        <c:crosses val="autoZero"/>
        <c:crossBetween val="between"/>
      </c:valAx>
      <c:spPr>
        <a:noFill/>
        <a:ln>
          <a:noFill/>
        </a:ln>
        <a:effectLst/>
      </c:spPr>
    </c:plotArea>
    <c:legend>
      <c:legendPos val="r"/>
      <c:layout>
        <c:manualLayout>
          <c:xMode val="edge"/>
          <c:yMode val="edge"/>
          <c:x val="0.13838306264847822"/>
          <c:y val="0.17852068516637032"/>
          <c:w val="0.14199524869637975"/>
          <c:h val="0.16941278257556516"/>
        </c:manualLayout>
      </c:layout>
      <c:overlay val="0"/>
      <c:txPr>
        <a:bodyPr/>
        <a:lstStyle/>
        <a:p>
          <a:pPr>
            <a:defRPr>
              <a:solidFill>
                <a:schemeClr val="tx1">
                  <a:lumMod val="75000"/>
                  <a:lumOff val="25000"/>
                </a:schemeClr>
              </a:solidFil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Nunito Sans" panose="00000500000000000000" pitchFamily="2" charset="0"/>
          <a:ea typeface="Source Sans Pro" panose="020B0503030403020204" pitchFamily="34" charset="0"/>
          <a:cs typeface="Calibri"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9490740740741"/>
          <c:y val="5.6613415474792844E-2"/>
          <c:w val="0.8303476851851852"/>
          <c:h val="0.78089635611418806"/>
        </c:manualLayout>
      </c:layout>
      <c:barChart>
        <c:barDir val="col"/>
        <c:grouping val="stacked"/>
        <c:varyColors val="0"/>
        <c:ser>
          <c:idx val="0"/>
          <c:order val="0"/>
          <c:tx>
            <c:strRef>
              <c:f>'Figure 3.4'!$P$6</c:f>
              <c:strCache>
                <c:ptCount val="1"/>
                <c:pt idx="0">
                  <c:v>Fixed bonds*</c:v>
                </c:pt>
              </c:strCache>
            </c:strRef>
          </c:tx>
          <c:spPr>
            <a:solidFill>
              <a:schemeClr val="accent4"/>
            </a:solidFill>
            <a:ln>
              <a:noFill/>
            </a:ln>
            <a:effectLst/>
          </c:spPr>
          <c:invertIfNegative val="0"/>
          <c:cat>
            <c:numRef>
              <c:f>'Figure 3.4'!$O$7:$O$20</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'Figure 3.4'!$P$7:$P$20</c:f>
              <c:numCache>
                <c:formatCode>#,##0.0</c:formatCode>
                <c:ptCount val="14"/>
                <c:pt idx="0">
                  <c:v>5.2621000000000002</c:v>
                </c:pt>
                <c:pt idx="1">
                  <c:v>7.0253062095753629</c:v>
                </c:pt>
                <c:pt idx="2">
                  <c:v>8.0514557021327668</c:v>
                </c:pt>
                <c:pt idx="3">
                  <c:v>11.512052853545704</c:v>
                </c:pt>
                <c:pt idx="4">
                  <c:v>11.661713727666587</c:v>
                </c:pt>
                <c:pt idx="5">
                  <c:v>7.2748011442292579</c:v>
                </c:pt>
                <c:pt idx="6">
                  <c:v>8.4739886529822339</c:v>
                </c:pt>
                <c:pt idx="7">
                  <c:v>10.244629997936883</c:v>
                </c:pt>
                <c:pt idx="8">
                  <c:v>17.514026768844573</c:v>
                </c:pt>
                <c:pt idx="9">
                  <c:v>16.060542229364827</c:v>
                </c:pt>
                <c:pt idx="10">
                  <c:v>4.7105998353434462</c:v>
                </c:pt>
                <c:pt idx="11">
                  <c:v>5.0994055133395131</c:v>
                </c:pt>
                <c:pt idx="12">
                  <c:v>1.5258319729366301E-2</c:v>
                </c:pt>
                <c:pt idx="13">
                  <c:v>5.381911612257297</c:v>
                </c:pt>
              </c:numCache>
            </c:numRef>
          </c:val>
          <c:extLst>
            <c:ext xmlns:c16="http://schemas.microsoft.com/office/drawing/2014/chart" uri="{C3380CC4-5D6E-409C-BE32-E72D297353CC}">
              <c16:uniqueId val="{00000000-D900-4477-B9E5-DF0AE1928717}"/>
            </c:ext>
          </c:extLst>
        </c:ser>
        <c:ser>
          <c:idx val="1"/>
          <c:order val="1"/>
          <c:tx>
            <c:strRef>
              <c:f>'Figure 3.4'!$Q$6</c:f>
              <c:strCache>
                <c:ptCount val="1"/>
                <c:pt idx="0">
                  <c:v>EFSF / EFSM</c:v>
                </c:pt>
              </c:strCache>
            </c:strRef>
          </c:tx>
          <c:spPr>
            <a:solidFill>
              <a:schemeClr val="accent5">
                <a:lumMod val="60000"/>
                <a:lumOff val="40000"/>
              </a:schemeClr>
            </a:solidFill>
            <a:ln>
              <a:noFill/>
            </a:ln>
            <a:effectLst/>
          </c:spPr>
          <c:invertIfNegative val="0"/>
          <c:cat>
            <c:numRef>
              <c:f>'Figure 3.4'!$O$7:$O$20</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'Figure 3.4'!$Q$7:$Q$20</c:f>
              <c:numCache>
                <c:formatCode>0.0</c:formatCode>
                <c:ptCount val="14"/>
                <c:pt idx="0">
                  <c:v>0</c:v>
                </c:pt>
                <c:pt idx="1">
                  <c:v>2</c:v>
                </c:pt>
                <c:pt idx="2">
                  <c:v>0.8</c:v>
                </c:pt>
                <c:pt idx="3">
                  <c:v>2.4</c:v>
                </c:pt>
                <c:pt idx="4">
                  <c:v>2</c:v>
                </c:pt>
                <c:pt idx="5">
                  <c:v>1</c:v>
                </c:pt>
                <c:pt idx="6">
                  <c:v>2.2999999999999998</c:v>
                </c:pt>
                <c:pt idx="7">
                  <c:v>3.07</c:v>
                </c:pt>
                <c:pt idx="8">
                  <c:v>1.9</c:v>
                </c:pt>
                <c:pt idx="9">
                  <c:v>4.9000000000000004</c:v>
                </c:pt>
                <c:pt idx="10">
                  <c:v>5.1938359765</c:v>
                </c:pt>
                <c:pt idx="11">
                  <c:v>5.7668328756599996</c:v>
                </c:pt>
                <c:pt idx="12">
                  <c:v>1.48</c:v>
                </c:pt>
                <c:pt idx="13">
                  <c:v>2</c:v>
                </c:pt>
              </c:numCache>
            </c:numRef>
          </c:val>
          <c:extLst>
            <c:ext xmlns:c16="http://schemas.microsoft.com/office/drawing/2014/chart" uri="{C3380CC4-5D6E-409C-BE32-E72D297353CC}">
              <c16:uniqueId val="{00000001-D900-4477-B9E5-DF0AE1928717}"/>
            </c:ext>
          </c:extLst>
        </c:ser>
        <c:ser>
          <c:idx val="2"/>
          <c:order val="2"/>
          <c:tx>
            <c:strRef>
              <c:f>'Figure 3.4'!$R$6</c:f>
              <c:strCache>
                <c:ptCount val="1"/>
                <c:pt idx="0">
                  <c:v>Other</c:v>
                </c:pt>
              </c:strCache>
            </c:strRef>
          </c:tx>
          <c:spPr>
            <a:solidFill>
              <a:schemeClr val="bg1">
                <a:lumMod val="75000"/>
              </a:schemeClr>
            </a:solidFill>
            <a:ln>
              <a:noFill/>
            </a:ln>
            <a:effectLst/>
          </c:spPr>
          <c:invertIfNegative val="0"/>
          <c:cat>
            <c:numRef>
              <c:f>'Figure 3.4'!$O$7:$O$20</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'Figure 3.4'!$R$7:$R$20</c:f>
              <c:numCache>
                <c:formatCode>0.0</c:formatCode>
                <c:ptCount val="14"/>
                <c:pt idx="0">
                  <c:v>0</c:v>
                </c:pt>
                <c:pt idx="1">
                  <c:v>2.7333333300001428E-3</c:v>
                </c:pt>
                <c:pt idx="2">
                  <c:v>0.21973333333000045</c:v>
                </c:pt>
                <c:pt idx="3">
                  <c:v>0.10273333332999934</c:v>
                </c:pt>
                <c:pt idx="4">
                  <c:v>1.2757333333299989</c:v>
                </c:pt>
                <c:pt idx="5">
                  <c:v>0.20273333333000032</c:v>
                </c:pt>
                <c:pt idx="6">
                  <c:v>0.45273333332999943</c:v>
                </c:pt>
                <c:pt idx="7">
                  <c:v>8.273333332999977E-2</c:v>
                </c:pt>
                <c:pt idx="8">
                  <c:v>0.1077333333300019</c:v>
                </c:pt>
                <c:pt idx="9">
                  <c:v>0.40273333333000316</c:v>
                </c:pt>
                <c:pt idx="10">
                  <c:v>2.7333333300001428E-3</c:v>
                </c:pt>
                <c:pt idx="11">
                  <c:v>0.24773333332999847</c:v>
                </c:pt>
                <c:pt idx="12">
                  <c:v>0.10273333333000001</c:v>
                </c:pt>
                <c:pt idx="13">
                  <c:v>0.14639999999999986</c:v>
                </c:pt>
              </c:numCache>
            </c:numRef>
          </c:val>
          <c:extLst>
            <c:ext xmlns:c16="http://schemas.microsoft.com/office/drawing/2014/chart" uri="{C3380CC4-5D6E-409C-BE32-E72D297353CC}">
              <c16:uniqueId val="{00000002-D900-4477-B9E5-DF0AE1928717}"/>
            </c:ext>
          </c:extLst>
        </c:ser>
        <c:dLbls>
          <c:showLegendKey val="0"/>
          <c:showVal val="0"/>
          <c:showCatName val="0"/>
          <c:showSerName val="0"/>
          <c:showPercent val="0"/>
          <c:showBubbleSize val="0"/>
        </c:dLbls>
        <c:gapWidth val="10"/>
        <c:overlap val="100"/>
        <c:axId val="214436880"/>
        <c:axId val="214438544"/>
      </c:barChart>
      <c:catAx>
        <c:axId val="21443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4438544"/>
        <c:crosses val="autoZero"/>
        <c:auto val="1"/>
        <c:lblAlgn val="ctr"/>
        <c:lblOffset val="100"/>
        <c:noMultiLvlLbl val="0"/>
      </c:catAx>
      <c:valAx>
        <c:axId val="2144385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4436880"/>
        <c:crosses val="autoZero"/>
        <c:crossBetween val="between"/>
      </c:valAx>
      <c:spPr>
        <a:noFill/>
        <a:ln>
          <a:noFill/>
        </a:ln>
        <a:effectLst/>
      </c:spPr>
    </c:plotArea>
    <c:legend>
      <c:legendPos val="b"/>
      <c:layout>
        <c:manualLayout>
          <c:xMode val="edge"/>
          <c:yMode val="edge"/>
          <c:x val="0.14732037037037038"/>
          <c:y val="7.1689928688169494E-2"/>
          <c:w val="0.38197962962962961"/>
          <c:h val="0.208738566379736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40000"/>
                <a:lumOff val="60000"/>
              </a:schemeClr>
            </a:solidFill>
            <a:ln>
              <a:noFill/>
            </a:ln>
            <a:effectLst/>
          </c:spPr>
          <c:invertIfNegative val="0"/>
          <c:dPt>
            <c:idx val="14"/>
            <c:invertIfNegative val="0"/>
            <c:bubble3D val="0"/>
            <c:spPr>
              <a:solidFill>
                <a:schemeClr val="accent4"/>
              </a:solidFill>
              <a:ln>
                <a:noFill/>
              </a:ln>
              <a:effectLst/>
            </c:spPr>
            <c:extLst>
              <c:ext xmlns:c16="http://schemas.microsoft.com/office/drawing/2014/chart" uri="{C3380CC4-5D6E-409C-BE32-E72D297353CC}">
                <c16:uniqueId val="{00000001-7D97-4E8B-BDE2-0ED02EC19C86}"/>
              </c:ext>
            </c:extLst>
          </c:dPt>
          <c:cat>
            <c:strRef>
              <c:f>'Figure 3.4'!$O$23:$O$48</c:f>
              <c:strCache>
                <c:ptCount val="26"/>
                <c:pt idx="0">
                  <c:v>Italy</c:v>
                </c:pt>
                <c:pt idx="1">
                  <c:v>France</c:v>
                </c:pt>
                <c:pt idx="2">
                  <c:v>Spain</c:v>
                </c:pt>
                <c:pt idx="3">
                  <c:v>Hungary</c:v>
                </c:pt>
                <c:pt idx="4">
                  <c:v>Cyprus</c:v>
                </c:pt>
                <c:pt idx="5">
                  <c:v>Euro area 19</c:v>
                </c:pt>
                <c:pt idx="6">
                  <c:v>EU27</c:v>
                </c:pt>
                <c:pt idx="7">
                  <c:v>Austria</c:v>
                </c:pt>
                <c:pt idx="8">
                  <c:v>Belgium</c:v>
                </c:pt>
                <c:pt idx="9">
                  <c:v>Croatia</c:v>
                </c:pt>
                <c:pt idx="10">
                  <c:v>Portugal</c:v>
                </c:pt>
                <c:pt idx="11">
                  <c:v>Poland</c:v>
                </c:pt>
                <c:pt idx="12">
                  <c:v>Germany</c:v>
                </c:pt>
                <c:pt idx="13">
                  <c:v>Finland</c:v>
                </c:pt>
                <c:pt idx="14">
                  <c:v>Ireland</c:v>
                </c:pt>
                <c:pt idx="15">
                  <c:v>Slovakia</c:v>
                </c:pt>
                <c:pt idx="16">
                  <c:v>Latvia</c:v>
                </c:pt>
                <c:pt idx="17">
                  <c:v>Slovenia</c:v>
                </c:pt>
                <c:pt idx="18">
                  <c:v>Romania</c:v>
                </c:pt>
                <c:pt idx="19">
                  <c:v>Lithuania</c:v>
                </c:pt>
                <c:pt idx="20">
                  <c:v>Sweden</c:v>
                </c:pt>
                <c:pt idx="21">
                  <c:v>Czech Republic</c:v>
                </c:pt>
                <c:pt idx="22">
                  <c:v>Malta</c:v>
                </c:pt>
                <c:pt idx="23">
                  <c:v>Greece</c:v>
                </c:pt>
                <c:pt idx="24">
                  <c:v>Bulgaria</c:v>
                </c:pt>
                <c:pt idx="25">
                  <c:v>Estonia</c:v>
                </c:pt>
              </c:strCache>
            </c:strRef>
          </c:cat>
          <c:val>
            <c:numRef>
              <c:f>'Figure 3.4'!$P$23:$P$48</c:f>
              <c:numCache>
                <c:formatCode>0.0</c:formatCode>
                <c:ptCount val="26"/>
                <c:pt idx="0">
                  <c:v>51.036000000000001</c:v>
                </c:pt>
                <c:pt idx="1">
                  <c:v>38.396000000000001</c:v>
                </c:pt>
                <c:pt idx="2">
                  <c:v>37.911000000000001</c:v>
                </c:pt>
                <c:pt idx="3">
                  <c:v>37.539000000000001</c:v>
                </c:pt>
                <c:pt idx="4">
                  <c:v>33.850999999999999</c:v>
                </c:pt>
                <c:pt idx="5">
                  <c:v>31.048999999999999</c:v>
                </c:pt>
                <c:pt idx="6">
                  <c:v>29.196999999999999</c:v>
                </c:pt>
                <c:pt idx="7">
                  <c:v>28.065000000000001</c:v>
                </c:pt>
                <c:pt idx="8">
                  <c:v>27.666</c:v>
                </c:pt>
                <c:pt idx="9">
                  <c:v>27.51</c:v>
                </c:pt>
                <c:pt idx="10">
                  <c:v>27.056000000000001</c:v>
                </c:pt>
                <c:pt idx="11">
                  <c:v>26.111999999999998</c:v>
                </c:pt>
                <c:pt idx="12">
                  <c:v>24.036000000000001</c:v>
                </c:pt>
                <c:pt idx="13">
                  <c:v>23.959</c:v>
                </c:pt>
                <c:pt idx="14">
                  <c:v>21.271809957593398</c:v>
                </c:pt>
                <c:pt idx="15">
                  <c:v>19.736999999999998</c:v>
                </c:pt>
                <c:pt idx="16">
                  <c:v>17.706</c:v>
                </c:pt>
                <c:pt idx="17">
                  <c:v>17.416</c:v>
                </c:pt>
                <c:pt idx="18">
                  <c:v>17.283000000000001</c:v>
                </c:pt>
                <c:pt idx="19">
                  <c:v>15.071</c:v>
                </c:pt>
                <c:pt idx="20">
                  <c:v>13.167</c:v>
                </c:pt>
                <c:pt idx="21">
                  <c:v>13.084</c:v>
                </c:pt>
                <c:pt idx="22">
                  <c:v>12.952999999999999</c:v>
                </c:pt>
                <c:pt idx="23">
                  <c:v>10.048</c:v>
                </c:pt>
                <c:pt idx="24">
                  <c:v>8.6869999999999994</c:v>
                </c:pt>
                <c:pt idx="25">
                  <c:v>1.071</c:v>
                </c:pt>
              </c:numCache>
            </c:numRef>
          </c:val>
          <c:extLst>
            <c:ext xmlns:c16="http://schemas.microsoft.com/office/drawing/2014/chart" uri="{C3380CC4-5D6E-409C-BE32-E72D297353CC}">
              <c16:uniqueId val="{00000002-7D97-4E8B-BDE2-0ED02EC19C86}"/>
            </c:ext>
          </c:extLst>
        </c:ser>
        <c:dLbls>
          <c:showLegendKey val="0"/>
          <c:showVal val="0"/>
          <c:showCatName val="0"/>
          <c:showSerName val="0"/>
          <c:showPercent val="0"/>
          <c:showBubbleSize val="0"/>
        </c:dLbls>
        <c:gapWidth val="26"/>
        <c:axId val="320522064"/>
        <c:axId val="320539536"/>
      </c:barChart>
      <c:catAx>
        <c:axId val="320522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0539536"/>
        <c:crosses val="autoZero"/>
        <c:auto val="1"/>
        <c:lblAlgn val="ctr"/>
        <c:lblOffset val="100"/>
        <c:noMultiLvlLbl val="0"/>
      </c:catAx>
      <c:valAx>
        <c:axId val="320539536"/>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0522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149695621299248E-2"/>
          <c:y val="3.8698778287893164E-2"/>
          <c:w val="0.69506991026701603"/>
          <c:h val="0.89082664341224449"/>
        </c:manualLayout>
      </c:layout>
      <c:barChart>
        <c:barDir val="col"/>
        <c:grouping val="stacked"/>
        <c:varyColors val="0"/>
        <c:ser>
          <c:idx val="1"/>
          <c:order val="0"/>
          <c:tx>
            <c:strRef>
              <c:f>'Figure 3.4'!$O$53</c:f>
              <c:strCache>
                <c:ptCount val="1"/>
                <c:pt idx="0">
                  <c:v>EBR</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3.4'!$O$54:$O$55</c:f>
              <c:numCache>
                <c:formatCode>0.0</c:formatCode>
                <c:ptCount val="2"/>
                <c:pt idx="1">
                  <c:v>-22.71</c:v>
                </c:pt>
              </c:numCache>
            </c:numRef>
          </c:val>
          <c:extLst>
            <c:ext xmlns:c16="http://schemas.microsoft.com/office/drawing/2014/chart" uri="{C3380CC4-5D6E-409C-BE32-E72D297353CC}">
              <c16:uniqueId val="{00000000-856C-491D-A906-9231AEB40285}"/>
            </c:ext>
          </c:extLst>
        </c:ser>
        <c:ser>
          <c:idx val="2"/>
          <c:order val="1"/>
          <c:tx>
            <c:strRef>
              <c:f>'Figure 3.4'!$P$53</c:f>
              <c:strCache>
                <c:ptCount val="1"/>
                <c:pt idx="0">
                  <c:v>Maturities</c:v>
                </c:pt>
              </c:strCache>
            </c:strRef>
          </c:tx>
          <c:spPr>
            <a:solidFill>
              <a:schemeClr val="accent3">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3.4'!$P$54:$P$55</c:f>
              <c:numCache>
                <c:formatCode>0.0</c:formatCode>
                <c:ptCount val="2"/>
                <c:pt idx="1">
                  <c:v>32.11401476524383</c:v>
                </c:pt>
              </c:numCache>
            </c:numRef>
          </c:val>
          <c:extLst>
            <c:ext xmlns:c16="http://schemas.microsoft.com/office/drawing/2014/chart" uri="{C3380CC4-5D6E-409C-BE32-E72D297353CC}">
              <c16:uniqueId val="{00000001-856C-491D-A906-9231AEB40285}"/>
            </c:ext>
          </c:extLst>
        </c:ser>
        <c:ser>
          <c:idx val="4"/>
          <c:order val="3"/>
          <c:tx>
            <c:strRef>
              <c:f>'Figure 3.4'!$R$53</c:f>
              <c:strCache>
                <c:ptCount val="1"/>
                <c:pt idx="0">
                  <c:v>Cash balance (end-Sep 2023)</c:v>
                </c:pt>
              </c:strCache>
            </c:strRef>
          </c:tx>
          <c:spPr>
            <a:solidFill>
              <a:schemeClr val="accent5"/>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3-856C-491D-A906-9231AEB40285}"/>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3.4'!$R$54:$R$55</c:f>
              <c:numCache>
                <c:formatCode>General</c:formatCode>
                <c:ptCount val="2"/>
                <c:pt idx="0">
                  <c:v>26.7</c:v>
                </c:pt>
              </c:numCache>
            </c:numRef>
          </c:val>
          <c:extLst>
            <c:ext xmlns:c16="http://schemas.microsoft.com/office/drawing/2014/chart" uri="{C3380CC4-5D6E-409C-BE32-E72D297353CC}">
              <c16:uniqueId val="{00000004-856C-491D-A906-9231AEB40285}"/>
            </c:ext>
          </c:extLst>
        </c:ser>
        <c:dLbls>
          <c:showLegendKey val="0"/>
          <c:showVal val="0"/>
          <c:showCatName val="0"/>
          <c:showSerName val="0"/>
          <c:showPercent val="0"/>
          <c:showBubbleSize val="0"/>
        </c:dLbls>
        <c:gapWidth val="60"/>
        <c:overlap val="100"/>
        <c:axId val="47088943"/>
        <c:axId val="47090191"/>
      </c:barChart>
      <c:lineChart>
        <c:grouping val="standard"/>
        <c:varyColors val="0"/>
        <c:ser>
          <c:idx val="3"/>
          <c:order val="2"/>
          <c:tx>
            <c:strRef>
              <c:f>'Figure 3.4'!$Q$53</c:f>
              <c:strCache>
                <c:ptCount val="1"/>
                <c:pt idx="0">
                  <c:v>Funding req.</c:v>
                </c:pt>
              </c:strCache>
            </c:strRef>
          </c:tx>
          <c:spPr>
            <a:ln w="25400" cap="rnd">
              <a:noFill/>
              <a:round/>
            </a:ln>
            <a:effectLst/>
          </c:spPr>
          <c:marker>
            <c:symbol val="circle"/>
            <c:size val="5"/>
            <c:spPr>
              <a:solidFill>
                <a:schemeClr val="bg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3.4'!$Q$54:$Q$55</c:f>
              <c:numCache>
                <c:formatCode>0.0</c:formatCode>
                <c:ptCount val="2"/>
                <c:pt idx="1">
                  <c:v>9.4040147652438328</c:v>
                </c:pt>
              </c:numCache>
            </c:numRef>
          </c:val>
          <c:smooth val="0"/>
          <c:extLst>
            <c:ext xmlns:c16="http://schemas.microsoft.com/office/drawing/2014/chart" uri="{C3380CC4-5D6E-409C-BE32-E72D297353CC}">
              <c16:uniqueId val="{00000005-856C-491D-A906-9231AEB40285}"/>
            </c:ext>
          </c:extLst>
        </c:ser>
        <c:dLbls>
          <c:showLegendKey val="0"/>
          <c:showVal val="0"/>
          <c:showCatName val="0"/>
          <c:showSerName val="0"/>
          <c:showPercent val="0"/>
          <c:showBubbleSize val="0"/>
        </c:dLbls>
        <c:marker val="1"/>
        <c:smooth val="0"/>
        <c:axId val="47088943"/>
        <c:axId val="47090191"/>
      </c:lineChart>
      <c:catAx>
        <c:axId val="470889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noFill/>
                <a:latin typeface="Futura Lt BT" panose="020B0402020204020303" pitchFamily="34" charset="0"/>
                <a:ea typeface="+mn-ea"/>
                <a:cs typeface="+mn-cs"/>
              </a:defRPr>
            </a:pPr>
            <a:endParaRPr lang="en-US"/>
          </a:p>
        </c:txPr>
        <c:crossAx val="47090191"/>
        <c:crosses val="autoZero"/>
        <c:auto val="1"/>
        <c:lblAlgn val="ctr"/>
        <c:lblOffset val="100"/>
        <c:noMultiLvlLbl val="0"/>
      </c:catAx>
      <c:valAx>
        <c:axId val="4709019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7088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5433386595658"/>
          <c:y val="5.0881780898753635E-2"/>
          <c:w val="0.85679146377112769"/>
          <c:h val="0.79329576992839401"/>
        </c:manualLayout>
      </c:layout>
      <c:barChart>
        <c:barDir val="col"/>
        <c:grouping val="clustered"/>
        <c:varyColors val="0"/>
        <c:ser>
          <c:idx val="1"/>
          <c:order val="1"/>
          <c:tx>
            <c:strRef>
              <c:f>'Figure 3.4'!$P$69</c:f>
              <c:strCache>
                <c:ptCount val="1"/>
                <c:pt idx="0">
                  <c:v>Ireland-Germany</c:v>
                </c:pt>
              </c:strCache>
            </c:strRef>
          </c:tx>
          <c:spPr>
            <a:solidFill>
              <a:schemeClr val="accent3">
                <a:lumMod val="40000"/>
                <a:lumOff val="60000"/>
              </a:schemeClr>
            </a:solidFill>
            <a:ln>
              <a:noFill/>
            </a:ln>
            <a:effectLst/>
          </c:spPr>
          <c:invertIfNegative val="0"/>
          <c:cat>
            <c:numRef>
              <c:f>'Figure 3.4'!$N$70:$N$1262</c:f>
              <c:numCache>
                <c:formatCode>mmm\-yy</c:formatCode>
                <c:ptCount val="1193"/>
                <c:pt idx="0">
                  <c:v>36528</c:v>
                </c:pt>
                <c:pt idx="1">
                  <c:v>36535</c:v>
                </c:pt>
                <c:pt idx="2">
                  <c:v>36542</c:v>
                </c:pt>
                <c:pt idx="3">
                  <c:v>36549</c:v>
                </c:pt>
                <c:pt idx="4">
                  <c:v>36556</c:v>
                </c:pt>
                <c:pt idx="5">
                  <c:v>36563</c:v>
                </c:pt>
                <c:pt idx="6">
                  <c:v>36570</c:v>
                </c:pt>
                <c:pt idx="7">
                  <c:v>36577</c:v>
                </c:pt>
                <c:pt idx="8">
                  <c:v>36584</c:v>
                </c:pt>
                <c:pt idx="9">
                  <c:v>36591</c:v>
                </c:pt>
                <c:pt idx="10">
                  <c:v>36598</c:v>
                </c:pt>
                <c:pt idx="11">
                  <c:v>36605</c:v>
                </c:pt>
                <c:pt idx="12">
                  <c:v>36612</c:v>
                </c:pt>
                <c:pt idx="13">
                  <c:v>36619</c:v>
                </c:pt>
                <c:pt idx="14">
                  <c:v>36626</c:v>
                </c:pt>
                <c:pt idx="15">
                  <c:v>36633</c:v>
                </c:pt>
                <c:pt idx="16">
                  <c:v>36640</c:v>
                </c:pt>
                <c:pt idx="17">
                  <c:v>36647</c:v>
                </c:pt>
                <c:pt idx="18">
                  <c:v>36654</c:v>
                </c:pt>
                <c:pt idx="19">
                  <c:v>36661</c:v>
                </c:pt>
                <c:pt idx="20">
                  <c:v>36668</c:v>
                </c:pt>
                <c:pt idx="21">
                  <c:v>36675</c:v>
                </c:pt>
                <c:pt idx="22">
                  <c:v>36682</c:v>
                </c:pt>
                <c:pt idx="23">
                  <c:v>36689</c:v>
                </c:pt>
                <c:pt idx="24">
                  <c:v>36696</c:v>
                </c:pt>
                <c:pt idx="25">
                  <c:v>36703</c:v>
                </c:pt>
                <c:pt idx="26">
                  <c:v>36710</c:v>
                </c:pt>
                <c:pt idx="27">
                  <c:v>36717</c:v>
                </c:pt>
                <c:pt idx="28">
                  <c:v>36724</c:v>
                </c:pt>
                <c:pt idx="29">
                  <c:v>36731</c:v>
                </c:pt>
                <c:pt idx="30">
                  <c:v>36738</c:v>
                </c:pt>
                <c:pt idx="31">
                  <c:v>36745</c:v>
                </c:pt>
                <c:pt idx="32">
                  <c:v>36752</c:v>
                </c:pt>
                <c:pt idx="33">
                  <c:v>36759</c:v>
                </c:pt>
                <c:pt idx="34">
                  <c:v>36766</c:v>
                </c:pt>
                <c:pt idx="35">
                  <c:v>36773</c:v>
                </c:pt>
                <c:pt idx="36">
                  <c:v>36780</c:v>
                </c:pt>
                <c:pt idx="37">
                  <c:v>36787</c:v>
                </c:pt>
                <c:pt idx="38">
                  <c:v>36794</c:v>
                </c:pt>
                <c:pt idx="39">
                  <c:v>36801</c:v>
                </c:pt>
                <c:pt idx="40">
                  <c:v>36808</c:v>
                </c:pt>
                <c:pt idx="41">
                  <c:v>36815</c:v>
                </c:pt>
                <c:pt idx="42">
                  <c:v>36822</c:v>
                </c:pt>
                <c:pt idx="43">
                  <c:v>36829</c:v>
                </c:pt>
                <c:pt idx="44">
                  <c:v>36836</c:v>
                </c:pt>
                <c:pt idx="45">
                  <c:v>36843</c:v>
                </c:pt>
                <c:pt idx="46">
                  <c:v>36850</c:v>
                </c:pt>
                <c:pt idx="47">
                  <c:v>36857</c:v>
                </c:pt>
                <c:pt idx="48">
                  <c:v>36864</c:v>
                </c:pt>
                <c:pt idx="49">
                  <c:v>36871</c:v>
                </c:pt>
                <c:pt idx="50">
                  <c:v>36878</c:v>
                </c:pt>
                <c:pt idx="51">
                  <c:v>36885</c:v>
                </c:pt>
                <c:pt idx="52">
                  <c:v>36892</c:v>
                </c:pt>
                <c:pt idx="53">
                  <c:v>36899</c:v>
                </c:pt>
                <c:pt idx="54">
                  <c:v>36906</c:v>
                </c:pt>
                <c:pt idx="55">
                  <c:v>36913</c:v>
                </c:pt>
                <c:pt idx="56">
                  <c:v>36920</c:v>
                </c:pt>
                <c:pt idx="57">
                  <c:v>36927</c:v>
                </c:pt>
                <c:pt idx="58">
                  <c:v>36934</c:v>
                </c:pt>
                <c:pt idx="59">
                  <c:v>36941</c:v>
                </c:pt>
                <c:pt idx="60">
                  <c:v>36948</c:v>
                </c:pt>
                <c:pt idx="61">
                  <c:v>36955</c:v>
                </c:pt>
                <c:pt idx="62">
                  <c:v>36962</c:v>
                </c:pt>
                <c:pt idx="63">
                  <c:v>36969</c:v>
                </c:pt>
                <c:pt idx="64">
                  <c:v>36976</c:v>
                </c:pt>
                <c:pt idx="65">
                  <c:v>36983</c:v>
                </c:pt>
                <c:pt idx="66">
                  <c:v>36990</c:v>
                </c:pt>
                <c:pt idx="67">
                  <c:v>36997</c:v>
                </c:pt>
                <c:pt idx="68">
                  <c:v>37004</c:v>
                </c:pt>
                <c:pt idx="69">
                  <c:v>37011</c:v>
                </c:pt>
                <c:pt idx="70">
                  <c:v>37018</c:v>
                </c:pt>
                <c:pt idx="71">
                  <c:v>37025</c:v>
                </c:pt>
                <c:pt idx="72">
                  <c:v>37032</c:v>
                </c:pt>
                <c:pt idx="73">
                  <c:v>37039</c:v>
                </c:pt>
                <c:pt idx="74">
                  <c:v>37046</c:v>
                </c:pt>
                <c:pt idx="75">
                  <c:v>37053</c:v>
                </c:pt>
                <c:pt idx="76">
                  <c:v>37060</c:v>
                </c:pt>
                <c:pt idx="77">
                  <c:v>37067</c:v>
                </c:pt>
                <c:pt idx="78">
                  <c:v>37074</c:v>
                </c:pt>
                <c:pt idx="79">
                  <c:v>37081</c:v>
                </c:pt>
                <c:pt idx="80">
                  <c:v>37088</c:v>
                </c:pt>
                <c:pt idx="81">
                  <c:v>37095</c:v>
                </c:pt>
                <c:pt idx="82">
                  <c:v>37102</c:v>
                </c:pt>
                <c:pt idx="83">
                  <c:v>37109</c:v>
                </c:pt>
                <c:pt idx="84">
                  <c:v>37116</c:v>
                </c:pt>
                <c:pt idx="85">
                  <c:v>37123</c:v>
                </c:pt>
                <c:pt idx="86">
                  <c:v>37130</c:v>
                </c:pt>
                <c:pt idx="87">
                  <c:v>37137</c:v>
                </c:pt>
                <c:pt idx="88">
                  <c:v>37144</c:v>
                </c:pt>
                <c:pt idx="89">
                  <c:v>37151</c:v>
                </c:pt>
                <c:pt idx="90">
                  <c:v>37158</c:v>
                </c:pt>
                <c:pt idx="91">
                  <c:v>37165</c:v>
                </c:pt>
                <c:pt idx="92">
                  <c:v>37172</c:v>
                </c:pt>
                <c:pt idx="93">
                  <c:v>37179</c:v>
                </c:pt>
                <c:pt idx="94">
                  <c:v>37186</c:v>
                </c:pt>
                <c:pt idx="95">
                  <c:v>37193</c:v>
                </c:pt>
                <c:pt idx="96">
                  <c:v>37200</c:v>
                </c:pt>
                <c:pt idx="97">
                  <c:v>37207</c:v>
                </c:pt>
                <c:pt idx="98">
                  <c:v>37214</c:v>
                </c:pt>
                <c:pt idx="99">
                  <c:v>37221</c:v>
                </c:pt>
                <c:pt idx="100">
                  <c:v>37228</c:v>
                </c:pt>
                <c:pt idx="101">
                  <c:v>37235</c:v>
                </c:pt>
                <c:pt idx="102">
                  <c:v>37242</c:v>
                </c:pt>
                <c:pt idx="103">
                  <c:v>37249</c:v>
                </c:pt>
                <c:pt idx="104">
                  <c:v>37256</c:v>
                </c:pt>
                <c:pt idx="105">
                  <c:v>37263</c:v>
                </c:pt>
                <c:pt idx="106">
                  <c:v>37270</c:v>
                </c:pt>
                <c:pt idx="107">
                  <c:v>37277</c:v>
                </c:pt>
                <c:pt idx="108">
                  <c:v>37284</c:v>
                </c:pt>
                <c:pt idx="109">
                  <c:v>37291</c:v>
                </c:pt>
                <c:pt idx="110">
                  <c:v>37298</c:v>
                </c:pt>
                <c:pt idx="111">
                  <c:v>37305</c:v>
                </c:pt>
                <c:pt idx="112">
                  <c:v>37312</c:v>
                </c:pt>
                <c:pt idx="113">
                  <c:v>37319</c:v>
                </c:pt>
                <c:pt idx="114">
                  <c:v>37326</c:v>
                </c:pt>
                <c:pt idx="115">
                  <c:v>37333</c:v>
                </c:pt>
                <c:pt idx="116">
                  <c:v>37340</c:v>
                </c:pt>
                <c:pt idx="117">
                  <c:v>37347</c:v>
                </c:pt>
                <c:pt idx="118">
                  <c:v>37354</c:v>
                </c:pt>
                <c:pt idx="119">
                  <c:v>37361</c:v>
                </c:pt>
                <c:pt idx="120">
                  <c:v>37368</c:v>
                </c:pt>
                <c:pt idx="121">
                  <c:v>37375</c:v>
                </c:pt>
                <c:pt idx="122">
                  <c:v>37382</c:v>
                </c:pt>
                <c:pt idx="123">
                  <c:v>37389</c:v>
                </c:pt>
                <c:pt idx="124">
                  <c:v>37396</c:v>
                </c:pt>
                <c:pt idx="125">
                  <c:v>37403</c:v>
                </c:pt>
                <c:pt idx="126">
                  <c:v>37410</c:v>
                </c:pt>
                <c:pt idx="127">
                  <c:v>37417</c:v>
                </c:pt>
                <c:pt idx="128">
                  <c:v>37424</c:v>
                </c:pt>
                <c:pt idx="129">
                  <c:v>37431</c:v>
                </c:pt>
                <c:pt idx="130">
                  <c:v>37438</c:v>
                </c:pt>
                <c:pt idx="131">
                  <c:v>37445</c:v>
                </c:pt>
                <c:pt idx="132">
                  <c:v>37452</c:v>
                </c:pt>
                <c:pt idx="133">
                  <c:v>37459</c:v>
                </c:pt>
                <c:pt idx="134">
                  <c:v>37466</c:v>
                </c:pt>
                <c:pt idx="135">
                  <c:v>37473</c:v>
                </c:pt>
                <c:pt idx="136">
                  <c:v>37480</c:v>
                </c:pt>
                <c:pt idx="137">
                  <c:v>37487</c:v>
                </c:pt>
                <c:pt idx="138">
                  <c:v>37494</c:v>
                </c:pt>
                <c:pt idx="139">
                  <c:v>37501</c:v>
                </c:pt>
                <c:pt idx="140">
                  <c:v>37508</c:v>
                </c:pt>
                <c:pt idx="141">
                  <c:v>37515</c:v>
                </c:pt>
                <c:pt idx="142">
                  <c:v>37522</c:v>
                </c:pt>
                <c:pt idx="143">
                  <c:v>37529</c:v>
                </c:pt>
                <c:pt idx="144">
                  <c:v>37536</c:v>
                </c:pt>
                <c:pt idx="145">
                  <c:v>37543</c:v>
                </c:pt>
                <c:pt idx="146">
                  <c:v>37550</c:v>
                </c:pt>
                <c:pt idx="147">
                  <c:v>37557</c:v>
                </c:pt>
                <c:pt idx="148">
                  <c:v>37564</c:v>
                </c:pt>
                <c:pt idx="149">
                  <c:v>37571</c:v>
                </c:pt>
                <c:pt idx="150">
                  <c:v>37578</c:v>
                </c:pt>
                <c:pt idx="151">
                  <c:v>37585</c:v>
                </c:pt>
                <c:pt idx="152">
                  <c:v>37592</c:v>
                </c:pt>
                <c:pt idx="153">
                  <c:v>37599</c:v>
                </c:pt>
                <c:pt idx="154">
                  <c:v>37606</c:v>
                </c:pt>
                <c:pt idx="155">
                  <c:v>37613</c:v>
                </c:pt>
                <c:pt idx="156">
                  <c:v>37620</c:v>
                </c:pt>
                <c:pt idx="157">
                  <c:v>37627</c:v>
                </c:pt>
                <c:pt idx="158">
                  <c:v>37634</c:v>
                </c:pt>
                <c:pt idx="159">
                  <c:v>37641</c:v>
                </c:pt>
                <c:pt idx="160">
                  <c:v>37648</c:v>
                </c:pt>
                <c:pt idx="161">
                  <c:v>37655</c:v>
                </c:pt>
                <c:pt idx="162">
                  <c:v>37662</c:v>
                </c:pt>
                <c:pt idx="163">
                  <c:v>37669</c:v>
                </c:pt>
                <c:pt idx="164">
                  <c:v>37676</c:v>
                </c:pt>
                <c:pt idx="165">
                  <c:v>37683</c:v>
                </c:pt>
                <c:pt idx="166">
                  <c:v>37690</c:v>
                </c:pt>
                <c:pt idx="167">
                  <c:v>37697</c:v>
                </c:pt>
                <c:pt idx="168">
                  <c:v>37704</c:v>
                </c:pt>
                <c:pt idx="169">
                  <c:v>37711</c:v>
                </c:pt>
                <c:pt idx="170">
                  <c:v>37718</c:v>
                </c:pt>
                <c:pt idx="171">
                  <c:v>37725</c:v>
                </c:pt>
                <c:pt idx="172">
                  <c:v>37732</c:v>
                </c:pt>
                <c:pt idx="173">
                  <c:v>37739</c:v>
                </c:pt>
                <c:pt idx="174">
                  <c:v>37746</c:v>
                </c:pt>
                <c:pt idx="175">
                  <c:v>37753</c:v>
                </c:pt>
                <c:pt idx="176">
                  <c:v>37760</c:v>
                </c:pt>
                <c:pt idx="177">
                  <c:v>37767</c:v>
                </c:pt>
                <c:pt idx="178">
                  <c:v>37774</c:v>
                </c:pt>
                <c:pt idx="179">
                  <c:v>37781</c:v>
                </c:pt>
                <c:pt idx="180">
                  <c:v>37788</c:v>
                </c:pt>
                <c:pt idx="181">
                  <c:v>37795</c:v>
                </c:pt>
                <c:pt idx="182">
                  <c:v>37802</c:v>
                </c:pt>
                <c:pt idx="183">
                  <c:v>37809</c:v>
                </c:pt>
                <c:pt idx="184">
                  <c:v>37816</c:v>
                </c:pt>
                <c:pt idx="185">
                  <c:v>37823</c:v>
                </c:pt>
                <c:pt idx="186">
                  <c:v>37830</c:v>
                </c:pt>
                <c:pt idx="187">
                  <c:v>37837</c:v>
                </c:pt>
                <c:pt idx="188">
                  <c:v>37844</c:v>
                </c:pt>
                <c:pt idx="189">
                  <c:v>37851</c:v>
                </c:pt>
                <c:pt idx="190">
                  <c:v>37858</c:v>
                </c:pt>
                <c:pt idx="191">
                  <c:v>37865</c:v>
                </c:pt>
                <c:pt idx="192">
                  <c:v>37872</c:v>
                </c:pt>
                <c:pt idx="193">
                  <c:v>37879</c:v>
                </c:pt>
                <c:pt idx="194">
                  <c:v>37886</c:v>
                </c:pt>
                <c:pt idx="195">
                  <c:v>37893</c:v>
                </c:pt>
                <c:pt idx="196">
                  <c:v>37900</c:v>
                </c:pt>
                <c:pt idx="197">
                  <c:v>37907</c:v>
                </c:pt>
                <c:pt idx="198">
                  <c:v>37914</c:v>
                </c:pt>
                <c:pt idx="199">
                  <c:v>37921</c:v>
                </c:pt>
                <c:pt idx="200">
                  <c:v>37928</c:v>
                </c:pt>
                <c:pt idx="201">
                  <c:v>37935</c:v>
                </c:pt>
                <c:pt idx="202">
                  <c:v>37942</c:v>
                </c:pt>
                <c:pt idx="203">
                  <c:v>37949</c:v>
                </c:pt>
                <c:pt idx="204">
                  <c:v>37956</c:v>
                </c:pt>
                <c:pt idx="205">
                  <c:v>37963</c:v>
                </c:pt>
                <c:pt idx="206">
                  <c:v>37970</c:v>
                </c:pt>
                <c:pt idx="207">
                  <c:v>37977</c:v>
                </c:pt>
                <c:pt idx="208">
                  <c:v>37984</c:v>
                </c:pt>
                <c:pt idx="209">
                  <c:v>37991</c:v>
                </c:pt>
                <c:pt idx="210">
                  <c:v>37998</c:v>
                </c:pt>
                <c:pt idx="211">
                  <c:v>38005</c:v>
                </c:pt>
                <c:pt idx="212">
                  <c:v>38012</c:v>
                </c:pt>
                <c:pt idx="213">
                  <c:v>38019</c:v>
                </c:pt>
                <c:pt idx="214">
                  <c:v>38026</c:v>
                </c:pt>
                <c:pt idx="215">
                  <c:v>38033</c:v>
                </c:pt>
                <c:pt idx="216">
                  <c:v>38040</c:v>
                </c:pt>
                <c:pt idx="217">
                  <c:v>38047</c:v>
                </c:pt>
                <c:pt idx="218">
                  <c:v>38054</c:v>
                </c:pt>
                <c:pt idx="219">
                  <c:v>38061</c:v>
                </c:pt>
                <c:pt idx="220">
                  <c:v>38068</c:v>
                </c:pt>
                <c:pt idx="221">
                  <c:v>38075</c:v>
                </c:pt>
                <c:pt idx="222">
                  <c:v>38082</c:v>
                </c:pt>
                <c:pt idx="223">
                  <c:v>38089</c:v>
                </c:pt>
                <c:pt idx="224">
                  <c:v>38096</c:v>
                </c:pt>
                <c:pt idx="225">
                  <c:v>38103</c:v>
                </c:pt>
                <c:pt idx="226">
                  <c:v>38110</c:v>
                </c:pt>
                <c:pt idx="227">
                  <c:v>38117</c:v>
                </c:pt>
                <c:pt idx="228">
                  <c:v>38124</c:v>
                </c:pt>
                <c:pt idx="229">
                  <c:v>38131</c:v>
                </c:pt>
                <c:pt idx="230">
                  <c:v>38138</c:v>
                </c:pt>
                <c:pt idx="231">
                  <c:v>38145</c:v>
                </c:pt>
                <c:pt idx="232">
                  <c:v>38152</c:v>
                </c:pt>
                <c:pt idx="233">
                  <c:v>38159</c:v>
                </c:pt>
                <c:pt idx="234">
                  <c:v>38166</c:v>
                </c:pt>
                <c:pt idx="235">
                  <c:v>38173</c:v>
                </c:pt>
                <c:pt idx="236">
                  <c:v>38180</c:v>
                </c:pt>
                <c:pt idx="237">
                  <c:v>38187</c:v>
                </c:pt>
                <c:pt idx="238">
                  <c:v>38194</c:v>
                </c:pt>
                <c:pt idx="239">
                  <c:v>38201</c:v>
                </c:pt>
                <c:pt idx="240">
                  <c:v>38208</c:v>
                </c:pt>
                <c:pt idx="241">
                  <c:v>38215</c:v>
                </c:pt>
                <c:pt idx="242">
                  <c:v>38222</c:v>
                </c:pt>
                <c:pt idx="243">
                  <c:v>38229</c:v>
                </c:pt>
                <c:pt idx="244">
                  <c:v>38236</c:v>
                </c:pt>
                <c:pt idx="245">
                  <c:v>38243</c:v>
                </c:pt>
                <c:pt idx="246">
                  <c:v>38250</c:v>
                </c:pt>
                <c:pt idx="247">
                  <c:v>38257</c:v>
                </c:pt>
                <c:pt idx="248">
                  <c:v>38264</c:v>
                </c:pt>
                <c:pt idx="249">
                  <c:v>38271</c:v>
                </c:pt>
                <c:pt idx="250">
                  <c:v>38278</c:v>
                </c:pt>
                <c:pt idx="251">
                  <c:v>38285</c:v>
                </c:pt>
                <c:pt idx="252">
                  <c:v>38292</c:v>
                </c:pt>
                <c:pt idx="253">
                  <c:v>38299</c:v>
                </c:pt>
                <c:pt idx="254">
                  <c:v>38306</c:v>
                </c:pt>
                <c:pt idx="255">
                  <c:v>38313</c:v>
                </c:pt>
                <c:pt idx="256">
                  <c:v>38320</c:v>
                </c:pt>
                <c:pt idx="257">
                  <c:v>38327</c:v>
                </c:pt>
                <c:pt idx="258">
                  <c:v>38334</c:v>
                </c:pt>
                <c:pt idx="259">
                  <c:v>38341</c:v>
                </c:pt>
                <c:pt idx="260">
                  <c:v>38348</c:v>
                </c:pt>
                <c:pt idx="261">
                  <c:v>38355</c:v>
                </c:pt>
                <c:pt idx="262">
                  <c:v>38362</c:v>
                </c:pt>
                <c:pt idx="263">
                  <c:v>38369</c:v>
                </c:pt>
                <c:pt idx="264">
                  <c:v>38376</c:v>
                </c:pt>
                <c:pt idx="265">
                  <c:v>38383</c:v>
                </c:pt>
                <c:pt idx="266">
                  <c:v>38390</c:v>
                </c:pt>
                <c:pt idx="267">
                  <c:v>38397</c:v>
                </c:pt>
                <c:pt idx="268">
                  <c:v>38404</c:v>
                </c:pt>
                <c:pt idx="269">
                  <c:v>38411</c:v>
                </c:pt>
                <c:pt idx="270">
                  <c:v>38418</c:v>
                </c:pt>
                <c:pt idx="271">
                  <c:v>38425</c:v>
                </c:pt>
                <c:pt idx="272">
                  <c:v>38432</c:v>
                </c:pt>
                <c:pt idx="273">
                  <c:v>38439</c:v>
                </c:pt>
                <c:pt idx="274">
                  <c:v>38446</c:v>
                </c:pt>
                <c:pt idx="275">
                  <c:v>38453</c:v>
                </c:pt>
                <c:pt idx="276">
                  <c:v>38460</c:v>
                </c:pt>
                <c:pt idx="277">
                  <c:v>38467</c:v>
                </c:pt>
                <c:pt idx="278">
                  <c:v>38474</c:v>
                </c:pt>
                <c:pt idx="279">
                  <c:v>38481</c:v>
                </c:pt>
                <c:pt idx="280">
                  <c:v>38488</c:v>
                </c:pt>
                <c:pt idx="281">
                  <c:v>38495</c:v>
                </c:pt>
                <c:pt idx="282">
                  <c:v>38502</c:v>
                </c:pt>
                <c:pt idx="283">
                  <c:v>38509</c:v>
                </c:pt>
                <c:pt idx="284">
                  <c:v>38516</c:v>
                </c:pt>
                <c:pt idx="285">
                  <c:v>38523</c:v>
                </c:pt>
                <c:pt idx="286">
                  <c:v>38530</c:v>
                </c:pt>
                <c:pt idx="287">
                  <c:v>38537</c:v>
                </c:pt>
                <c:pt idx="288">
                  <c:v>38544</c:v>
                </c:pt>
                <c:pt idx="289">
                  <c:v>38551</c:v>
                </c:pt>
                <c:pt idx="290">
                  <c:v>38558</c:v>
                </c:pt>
                <c:pt idx="291">
                  <c:v>38565</c:v>
                </c:pt>
                <c:pt idx="292">
                  <c:v>38572</c:v>
                </c:pt>
                <c:pt idx="293">
                  <c:v>38579</c:v>
                </c:pt>
                <c:pt idx="294">
                  <c:v>38586</c:v>
                </c:pt>
                <c:pt idx="295">
                  <c:v>38593</c:v>
                </c:pt>
                <c:pt idx="296">
                  <c:v>38600</c:v>
                </c:pt>
                <c:pt idx="297">
                  <c:v>38607</c:v>
                </c:pt>
                <c:pt idx="298">
                  <c:v>38614</c:v>
                </c:pt>
                <c:pt idx="299">
                  <c:v>38621</c:v>
                </c:pt>
                <c:pt idx="300">
                  <c:v>38628</c:v>
                </c:pt>
                <c:pt idx="301">
                  <c:v>38635</c:v>
                </c:pt>
                <c:pt idx="302">
                  <c:v>38642</c:v>
                </c:pt>
                <c:pt idx="303">
                  <c:v>38649</c:v>
                </c:pt>
                <c:pt idx="304">
                  <c:v>38656</c:v>
                </c:pt>
                <c:pt idx="305">
                  <c:v>38663</c:v>
                </c:pt>
                <c:pt idx="306">
                  <c:v>38670</c:v>
                </c:pt>
                <c:pt idx="307">
                  <c:v>38677</c:v>
                </c:pt>
                <c:pt idx="308">
                  <c:v>38684</c:v>
                </c:pt>
                <c:pt idx="309">
                  <c:v>38691</c:v>
                </c:pt>
                <c:pt idx="310">
                  <c:v>38698</c:v>
                </c:pt>
                <c:pt idx="311">
                  <c:v>38705</c:v>
                </c:pt>
                <c:pt idx="312">
                  <c:v>38712</c:v>
                </c:pt>
                <c:pt idx="313">
                  <c:v>38719</c:v>
                </c:pt>
                <c:pt idx="314">
                  <c:v>38726</c:v>
                </c:pt>
                <c:pt idx="315">
                  <c:v>38733</c:v>
                </c:pt>
                <c:pt idx="316">
                  <c:v>38740</c:v>
                </c:pt>
                <c:pt idx="317">
                  <c:v>38747</c:v>
                </c:pt>
                <c:pt idx="318">
                  <c:v>38754</c:v>
                </c:pt>
                <c:pt idx="319">
                  <c:v>38761</c:v>
                </c:pt>
                <c:pt idx="320">
                  <c:v>38768</c:v>
                </c:pt>
                <c:pt idx="321">
                  <c:v>38775</c:v>
                </c:pt>
                <c:pt idx="322">
                  <c:v>38782</c:v>
                </c:pt>
                <c:pt idx="323">
                  <c:v>38789</c:v>
                </c:pt>
                <c:pt idx="324">
                  <c:v>38796</c:v>
                </c:pt>
                <c:pt idx="325">
                  <c:v>38803</c:v>
                </c:pt>
                <c:pt idx="326">
                  <c:v>38810</c:v>
                </c:pt>
                <c:pt idx="327">
                  <c:v>38817</c:v>
                </c:pt>
                <c:pt idx="328">
                  <c:v>38824</c:v>
                </c:pt>
                <c:pt idx="329">
                  <c:v>38831</c:v>
                </c:pt>
                <c:pt idx="330">
                  <c:v>38838</c:v>
                </c:pt>
                <c:pt idx="331">
                  <c:v>38845</c:v>
                </c:pt>
                <c:pt idx="332">
                  <c:v>38852</c:v>
                </c:pt>
                <c:pt idx="333">
                  <c:v>38859</c:v>
                </c:pt>
                <c:pt idx="334">
                  <c:v>38866</c:v>
                </c:pt>
                <c:pt idx="335">
                  <c:v>38873</c:v>
                </c:pt>
                <c:pt idx="336">
                  <c:v>38880</c:v>
                </c:pt>
                <c:pt idx="337">
                  <c:v>38887</c:v>
                </c:pt>
                <c:pt idx="338">
                  <c:v>38894</c:v>
                </c:pt>
                <c:pt idx="339">
                  <c:v>38901</c:v>
                </c:pt>
                <c:pt idx="340">
                  <c:v>38908</c:v>
                </c:pt>
                <c:pt idx="341">
                  <c:v>38915</c:v>
                </c:pt>
                <c:pt idx="342">
                  <c:v>38922</c:v>
                </c:pt>
                <c:pt idx="343">
                  <c:v>38929</c:v>
                </c:pt>
                <c:pt idx="344">
                  <c:v>38936</c:v>
                </c:pt>
                <c:pt idx="345">
                  <c:v>38943</c:v>
                </c:pt>
                <c:pt idx="346">
                  <c:v>38950</c:v>
                </c:pt>
                <c:pt idx="347">
                  <c:v>38957</c:v>
                </c:pt>
                <c:pt idx="348">
                  <c:v>38964</c:v>
                </c:pt>
                <c:pt idx="349">
                  <c:v>38971</c:v>
                </c:pt>
                <c:pt idx="350">
                  <c:v>38978</c:v>
                </c:pt>
                <c:pt idx="351">
                  <c:v>38985</c:v>
                </c:pt>
                <c:pt idx="352">
                  <c:v>38992</c:v>
                </c:pt>
                <c:pt idx="353">
                  <c:v>38999</c:v>
                </c:pt>
                <c:pt idx="354">
                  <c:v>39006</c:v>
                </c:pt>
                <c:pt idx="355">
                  <c:v>39013</c:v>
                </c:pt>
                <c:pt idx="356">
                  <c:v>39020</c:v>
                </c:pt>
                <c:pt idx="357">
                  <c:v>39027</c:v>
                </c:pt>
                <c:pt idx="358">
                  <c:v>39034</c:v>
                </c:pt>
                <c:pt idx="359">
                  <c:v>39041</c:v>
                </c:pt>
                <c:pt idx="360">
                  <c:v>39048</c:v>
                </c:pt>
                <c:pt idx="361">
                  <c:v>39055</c:v>
                </c:pt>
                <c:pt idx="362">
                  <c:v>39062</c:v>
                </c:pt>
                <c:pt idx="363">
                  <c:v>39069</c:v>
                </c:pt>
                <c:pt idx="364">
                  <c:v>39076</c:v>
                </c:pt>
                <c:pt idx="365">
                  <c:v>39083</c:v>
                </c:pt>
                <c:pt idx="366">
                  <c:v>39090</c:v>
                </c:pt>
                <c:pt idx="367">
                  <c:v>39097</c:v>
                </c:pt>
                <c:pt idx="368">
                  <c:v>39104</c:v>
                </c:pt>
                <c:pt idx="369">
                  <c:v>39111</c:v>
                </c:pt>
                <c:pt idx="370">
                  <c:v>39118</c:v>
                </c:pt>
                <c:pt idx="371">
                  <c:v>39125</c:v>
                </c:pt>
                <c:pt idx="372">
                  <c:v>39132</c:v>
                </c:pt>
                <c:pt idx="373">
                  <c:v>39139</c:v>
                </c:pt>
                <c:pt idx="374">
                  <c:v>39146</c:v>
                </c:pt>
                <c:pt idx="375">
                  <c:v>39153</c:v>
                </c:pt>
                <c:pt idx="376">
                  <c:v>39160</c:v>
                </c:pt>
                <c:pt idx="377">
                  <c:v>39167</c:v>
                </c:pt>
                <c:pt idx="378">
                  <c:v>39174</c:v>
                </c:pt>
                <c:pt idx="379">
                  <c:v>39181</c:v>
                </c:pt>
                <c:pt idx="380">
                  <c:v>39188</c:v>
                </c:pt>
                <c:pt idx="381">
                  <c:v>39195</c:v>
                </c:pt>
                <c:pt idx="382">
                  <c:v>39202</c:v>
                </c:pt>
                <c:pt idx="383">
                  <c:v>39209</c:v>
                </c:pt>
                <c:pt idx="384">
                  <c:v>39216</c:v>
                </c:pt>
                <c:pt idx="385">
                  <c:v>39223</c:v>
                </c:pt>
                <c:pt idx="386">
                  <c:v>39230</c:v>
                </c:pt>
                <c:pt idx="387">
                  <c:v>39237</c:v>
                </c:pt>
                <c:pt idx="388">
                  <c:v>39244</c:v>
                </c:pt>
                <c:pt idx="389">
                  <c:v>39251</c:v>
                </c:pt>
                <c:pt idx="390">
                  <c:v>39258</c:v>
                </c:pt>
                <c:pt idx="391">
                  <c:v>39265</c:v>
                </c:pt>
                <c:pt idx="392">
                  <c:v>39272</c:v>
                </c:pt>
                <c:pt idx="393">
                  <c:v>39279</c:v>
                </c:pt>
                <c:pt idx="394">
                  <c:v>39286</c:v>
                </c:pt>
                <c:pt idx="395">
                  <c:v>39293</c:v>
                </c:pt>
                <c:pt idx="396">
                  <c:v>39300</c:v>
                </c:pt>
                <c:pt idx="397">
                  <c:v>39307</c:v>
                </c:pt>
                <c:pt idx="398">
                  <c:v>39314</c:v>
                </c:pt>
                <c:pt idx="399">
                  <c:v>39321</c:v>
                </c:pt>
                <c:pt idx="400">
                  <c:v>39328</c:v>
                </c:pt>
                <c:pt idx="401">
                  <c:v>39335</c:v>
                </c:pt>
                <c:pt idx="402">
                  <c:v>39342</c:v>
                </c:pt>
                <c:pt idx="403">
                  <c:v>39349</c:v>
                </c:pt>
                <c:pt idx="404">
                  <c:v>39356</c:v>
                </c:pt>
                <c:pt idx="405">
                  <c:v>39363</c:v>
                </c:pt>
                <c:pt idx="406">
                  <c:v>39370</c:v>
                </c:pt>
                <c:pt idx="407">
                  <c:v>39377</c:v>
                </c:pt>
                <c:pt idx="408">
                  <c:v>39384</c:v>
                </c:pt>
                <c:pt idx="409">
                  <c:v>39391</c:v>
                </c:pt>
                <c:pt idx="410">
                  <c:v>39398</c:v>
                </c:pt>
                <c:pt idx="411">
                  <c:v>39405</c:v>
                </c:pt>
                <c:pt idx="412">
                  <c:v>39412</c:v>
                </c:pt>
                <c:pt idx="413">
                  <c:v>39419</c:v>
                </c:pt>
                <c:pt idx="414">
                  <c:v>39426</c:v>
                </c:pt>
                <c:pt idx="415">
                  <c:v>39433</c:v>
                </c:pt>
                <c:pt idx="416">
                  <c:v>39440</c:v>
                </c:pt>
                <c:pt idx="417">
                  <c:v>39447</c:v>
                </c:pt>
                <c:pt idx="418">
                  <c:v>39454</c:v>
                </c:pt>
                <c:pt idx="419">
                  <c:v>39461</c:v>
                </c:pt>
                <c:pt idx="420">
                  <c:v>39468</c:v>
                </c:pt>
                <c:pt idx="421">
                  <c:v>39475</c:v>
                </c:pt>
                <c:pt idx="422">
                  <c:v>39482</c:v>
                </c:pt>
                <c:pt idx="423">
                  <c:v>39489</c:v>
                </c:pt>
                <c:pt idx="424">
                  <c:v>39496</c:v>
                </c:pt>
                <c:pt idx="425">
                  <c:v>39503</c:v>
                </c:pt>
                <c:pt idx="426">
                  <c:v>39510</c:v>
                </c:pt>
                <c:pt idx="427">
                  <c:v>39517</c:v>
                </c:pt>
                <c:pt idx="428">
                  <c:v>39524</c:v>
                </c:pt>
                <c:pt idx="429">
                  <c:v>39531</c:v>
                </c:pt>
                <c:pt idx="430">
                  <c:v>39538</c:v>
                </c:pt>
                <c:pt idx="431">
                  <c:v>39545</c:v>
                </c:pt>
                <c:pt idx="432">
                  <c:v>39552</c:v>
                </c:pt>
                <c:pt idx="433">
                  <c:v>39559</c:v>
                </c:pt>
                <c:pt idx="434">
                  <c:v>39566</c:v>
                </c:pt>
                <c:pt idx="435">
                  <c:v>39573</c:v>
                </c:pt>
                <c:pt idx="436">
                  <c:v>39580</c:v>
                </c:pt>
                <c:pt idx="437">
                  <c:v>39587</c:v>
                </c:pt>
                <c:pt idx="438">
                  <c:v>39594</c:v>
                </c:pt>
                <c:pt idx="439">
                  <c:v>39601</c:v>
                </c:pt>
                <c:pt idx="440">
                  <c:v>39608</c:v>
                </c:pt>
                <c:pt idx="441">
                  <c:v>39615</c:v>
                </c:pt>
                <c:pt idx="442">
                  <c:v>39622</c:v>
                </c:pt>
                <c:pt idx="443">
                  <c:v>39629</c:v>
                </c:pt>
                <c:pt idx="444">
                  <c:v>39636</c:v>
                </c:pt>
                <c:pt idx="445">
                  <c:v>39643</c:v>
                </c:pt>
                <c:pt idx="446">
                  <c:v>39650</c:v>
                </c:pt>
                <c:pt idx="447">
                  <c:v>39657</c:v>
                </c:pt>
                <c:pt idx="448">
                  <c:v>39664</c:v>
                </c:pt>
                <c:pt idx="449">
                  <c:v>39671</c:v>
                </c:pt>
                <c:pt idx="450">
                  <c:v>39678</c:v>
                </c:pt>
                <c:pt idx="451">
                  <c:v>39685</c:v>
                </c:pt>
                <c:pt idx="452">
                  <c:v>39692</c:v>
                </c:pt>
                <c:pt idx="453">
                  <c:v>39699</c:v>
                </c:pt>
                <c:pt idx="454">
                  <c:v>39706</c:v>
                </c:pt>
                <c:pt idx="455">
                  <c:v>39713</c:v>
                </c:pt>
                <c:pt idx="456">
                  <c:v>39720</c:v>
                </c:pt>
                <c:pt idx="457">
                  <c:v>39727</c:v>
                </c:pt>
                <c:pt idx="458">
                  <c:v>39734</c:v>
                </c:pt>
                <c:pt idx="459">
                  <c:v>39741</c:v>
                </c:pt>
                <c:pt idx="460">
                  <c:v>39748</c:v>
                </c:pt>
                <c:pt idx="461">
                  <c:v>39755</c:v>
                </c:pt>
                <c:pt idx="462">
                  <c:v>39762</c:v>
                </c:pt>
                <c:pt idx="463">
                  <c:v>39769</c:v>
                </c:pt>
                <c:pt idx="464">
                  <c:v>39776</c:v>
                </c:pt>
                <c:pt idx="465">
                  <c:v>39783</c:v>
                </c:pt>
                <c:pt idx="466">
                  <c:v>39790</c:v>
                </c:pt>
                <c:pt idx="467">
                  <c:v>39797</c:v>
                </c:pt>
                <c:pt idx="468">
                  <c:v>39804</c:v>
                </c:pt>
                <c:pt idx="469">
                  <c:v>39811</c:v>
                </c:pt>
                <c:pt idx="470">
                  <c:v>39818</c:v>
                </c:pt>
                <c:pt idx="471">
                  <c:v>39825</c:v>
                </c:pt>
                <c:pt idx="472">
                  <c:v>39832</c:v>
                </c:pt>
                <c:pt idx="473">
                  <c:v>39839</c:v>
                </c:pt>
                <c:pt idx="474">
                  <c:v>39846</c:v>
                </c:pt>
                <c:pt idx="475">
                  <c:v>39853</c:v>
                </c:pt>
                <c:pt idx="476">
                  <c:v>39860</c:v>
                </c:pt>
                <c:pt idx="477">
                  <c:v>39867</c:v>
                </c:pt>
                <c:pt idx="478">
                  <c:v>39874</c:v>
                </c:pt>
                <c:pt idx="479">
                  <c:v>39881</c:v>
                </c:pt>
                <c:pt idx="480">
                  <c:v>39888</c:v>
                </c:pt>
                <c:pt idx="481">
                  <c:v>39895</c:v>
                </c:pt>
                <c:pt idx="482">
                  <c:v>39902</c:v>
                </c:pt>
                <c:pt idx="483">
                  <c:v>39909</c:v>
                </c:pt>
                <c:pt idx="484">
                  <c:v>39916</c:v>
                </c:pt>
                <c:pt idx="485">
                  <c:v>39923</c:v>
                </c:pt>
                <c:pt idx="486">
                  <c:v>39930</c:v>
                </c:pt>
                <c:pt idx="487">
                  <c:v>39937</c:v>
                </c:pt>
                <c:pt idx="488">
                  <c:v>39944</c:v>
                </c:pt>
                <c:pt idx="489">
                  <c:v>39951</c:v>
                </c:pt>
                <c:pt idx="490">
                  <c:v>39958</c:v>
                </c:pt>
                <c:pt idx="491">
                  <c:v>39965</c:v>
                </c:pt>
                <c:pt idx="492">
                  <c:v>39972</c:v>
                </c:pt>
                <c:pt idx="493">
                  <c:v>39979</c:v>
                </c:pt>
                <c:pt idx="494">
                  <c:v>39986</c:v>
                </c:pt>
                <c:pt idx="495">
                  <c:v>39993</c:v>
                </c:pt>
                <c:pt idx="496">
                  <c:v>40000</c:v>
                </c:pt>
                <c:pt idx="497">
                  <c:v>40007</c:v>
                </c:pt>
                <c:pt idx="498">
                  <c:v>40014</c:v>
                </c:pt>
                <c:pt idx="499">
                  <c:v>40021</c:v>
                </c:pt>
                <c:pt idx="500">
                  <c:v>40028</c:v>
                </c:pt>
                <c:pt idx="501">
                  <c:v>40035</c:v>
                </c:pt>
                <c:pt idx="502">
                  <c:v>40042</c:v>
                </c:pt>
                <c:pt idx="503">
                  <c:v>40049</c:v>
                </c:pt>
                <c:pt idx="504">
                  <c:v>40056</c:v>
                </c:pt>
                <c:pt idx="505">
                  <c:v>40063</c:v>
                </c:pt>
                <c:pt idx="506">
                  <c:v>40070</c:v>
                </c:pt>
                <c:pt idx="507">
                  <c:v>40077</c:v>
                </c:pt>
                <c:pt idx="508">
                  <c:v>40084</c:v>
                </c:pt>
                <c:pt idx="509">
                  <c:v>40091</c:v>
                </c:pt>
                <c:pt idx="510">
                  <c:v>40098</c:v>
                </c:pt>
                <c:pt idx="511">
                  <c:v>40105</c:v>
                </c:pt>
                <c:pt idx="512">
                  <c:v>40112</c:v>
                </c:pt>
                <c:pt idx="513">
                  <c:v>40119</c:v>
                </c:pt>
                <c:pt idx="514">
                  <c:v>40126</c:v>
                </c:pt>
                <c:pt idx="515">
                  <c:v>40133</c:v>
                </c:pt>
                <c:pt idx="516">
                  <c:v>40140</c:v>
                </c:pt>
                <c:pt idx="517">
                  <c:v>40147</c:v>
                </c:pt>
                <c:pt idx="518">
                  <c:v>40154</c:v>
                </c:pt>
                <c:pt idx="519">
                  <c:v>40161</c:v>
                </c:pt>
                <c:pt idx="520">
                  <c:v>40168</c:v>
                </c:pt>
                <c:pt idx="521">
                  <c:v>40175</c:v>
                </c:pt>
                <c:pt idx="522">
                  <c:v>40182</c:v>
                </c:pt>
                <c:pt idx="523">
                  <c:v>40189</c:v>
                </c:pt>
                <c:pt idx="524">
                  <c:v>40196</c:v>
                </c:pt>
                <c:pt idx="525">
                  <c:v>40203</c:v>
                </c:pt>
                <c:pt idx="526">
                  <c:v>40210</c:v>
                </c:pt>
                <c:pt idx="527">
                  <c:v>40217</c:v>
                </c:pt>
                <c:pt idx="528">
                  <c:v>40224</c:v>
                </c:pt>
                <c:pt idx="529">
                  <c:v>40231</c:v>
                </c:pt>
                <c:pt idx="530">
                  <c:v>40238</c:v>
                </c:pt>
                <c:pt idx="531">
                  <c:v>40245</c:v>
                </c:pt>
                <c:pt idx="532">
                  <c:v>40252</c:v>
                </c:pt>
                <c:pt idx="533">
                  <c:v>40259</c:v>
                </c:pt>
                <c:pt idx="534">
                  <c:v>40266</c:v>
                </c:pt>
                <c:pt idx="535">
                  <c:v>40273</c:v>
                </c:pt>
                <c:pt idx="536">
                  <c:v>40280</c:v>
                </c:pt>
                <c:pt idx="537">
                  <c:v>40287</c:v>
                </c:pt>
                <c:pt idx="538">
                  <c:v>40294</c:v>
                </c:pt>
                <c:pt idx="539">
                  <c:v>40301</c:v>
                </c:pt>
                <c:pt idx="540">
                  <c:v>40308</c:v>
                </c:pt>
                <c:pt idx="541">
                  <c:v>40315</c:v>
                </c:pt>
                <c:pt idx="542">
                  <c:v>40322</c:v>
                </c:pt>
                <c:pt idx="543">
                  <c:v>40329</c:v>
                </c:pt>
                <c:pt idx="544">
                  <c:v>40336</c:v>
                </c:pt>
                <c:pt idx="545">
                  <c:v>40343</c:v>
                </c:pt>
                <c:pt idx="546">
                  <c:v>40350</c:v>
                </c:pt>
                <c:pt idx="547">
                  <c:v>40357</c:v>
                </c:pt>
                <c:pt idx="548">
                  <c:v>40364</c:v>
                </c:pt>
                <c:pt idx="549">
                  <c:v>40371</c:v>
                </c:pt>
                <c:pt idx="550">
                  <c:v>40378</c:v>
                </c:pt>
                <c:pt idx="551">
                  <c:v>40385</c:v>
                </c:pt>
                <c:pt idx="552">
                  <c:v>40392</c:v>
                </c:pt>
                <c:pt idx="553">
                  <c:v>40399</c:v>
                </c:pt>
                <c:pt idx="554">
                  <c:v>40406</c:v>
                </c:pt>
                <c:pt idx="555">
                  <c:v>40413</c:v>
                </c:pt>
                <c:pt idx="556">
                  <c:v>40420</c:v>
                </c:pt>
                <c:pt idx="557">
                  <c:v>40427</c:v>
                </c:pt>
                <c:pt idx="558">
                  <c:v>40434</c:v>
                </c:pt>
                <c:pt idx="559">
                  <c:v>40441</c:v>
                </c:pt>
                <c:pt idx="560">
                  <c:v>40448</c:v>
                </c:pt>
                <c:pt idx="561">
                  <c:v>40455</c:v>
                </c:pt>
                <c:pt idx="562">
                  <c:v>40462</c:v>
                </c:pt>
                <c:pt idx="563">
                  <c:v>40469</c:v>
                </c:pt>
                <c:pt idx="564">
                  <c:v>40476</c:v>
                </c:pt>
                <c:pt idx="565">
                  <c:v>40483</c:v>
                </c:pt>
                <c:pt idx="566">
                  <c:v>40490</c:v>
                </c:pt>
                <c:pt idx="567">
                  <c:v>40497</c:v>
                </c:pt>
                <c:pt idx="568">
                  <c:v>40504</c:v>
                </c:pt>
                <c:pt idx="569">
                  <c:v>40511</c:v>
                </c:pt>
                <c:pt idx="570">
                  <c:v>40518</c:v>
                </c:pt>
                <c:pt idx="571">
                  <c:v>40525</c:v>
                </c:pt>
                <c:pt idx="572">
                  <c:v>40532</c:v>
                </c:pt>
                <c:pt idx="573">
                  <c:v>40539</c:v>
                </c:pt>
                <c:pt idx="574">
                  <c:v>40546</c:v>
                </c:pt>
                <c:pt idx="575">
                  <c:v>40553</c:v>
                </c:pt>
                <c:pt idx="576">
                  <c:v>40560</c:v>
                </c:pt>
                <c:pt idx="577">
                  <c:v>40567</c:v>
                </c:pt>
                <c:pt idx="578">
                  <c:v>40574</c:v>
                </c:pt>
                <c:pt idx="579">
                  <c:v>40581</c:v>
                </c:pt>
                <c:pt idx="580">
                  <c:v>40588</c:v>
                </c:pt>
                <c:pt idx="581">
                  <c:v>40595</c:v>
                </c:pt>
                <c:pt idx="582">
                  <c:v>40602</c:v>
                </c:pt>
                <c:pt idx="583">
                  <c:v>40609</c:v>
                </c:pt>
                <c:pt idx="584">
                  <c:v>40616</c:v>
                </c:pt>
                <c:pt idx="585">
                  <c:v>40623</c:v>
                </c:pt>
                <c:pt idx="586">
                  <c:v>40630</c:v>
                </c:pt>
                <c:pt idx="587">
                  <c:v>40637</c:v>
                </c:pt>
                <c:pt idx="588">
                  <c:v>40644</c:v>
                </c:pt>
                <c:pt idx="589">
                  <c:v>40651</c:v>
                </c:pt>
                <c:pt idx="590">
                  <c:v>40658</c:v>
                </c:pt>
                <c:pt idx="591">
                  <c:v>40665</c:v>
                </c:pt>
                <c:pt idx="592">
                  <c:v>40672</c:v>
                </c:pt>
                <c:pt idx="593">
                  <c:v>40679</c:v>
                </c:pt>
                <c:pt idx="594">
                  <c:v>40686</c:v>
                </c:pt>
                <c:pt idx="595">
                  <c:v>40693</c:v>
                </c:pt>
                <c:pt idx="596">
                  <c:v>40700</c:v>
                </c:pt>
                <c:pt idx="597">
                  <c:v>40707</c:v>
                </c:pt>
                <c:pt idx="598">
                  <c:v>40714</c:v>
                </c:pt>
                <c:pt idx="599">
                  <c:v>40721</c:v>
                </c:pt>
                <c:pt idx="600">
                  <c:v>40728</c:v>
                </c:pt>
                <c:pt idx="601">
                  <c:v>40735</c:v>
                </c:pt>
                <c:pt idx="602">
                  <c:v>40742</c:v>
                </c:pt>
                <c:pt idx="603">
                  <c:v>40749</c:v>
                </c:pt>
                <c:pt idx="604">
                  <c:v>40756</c:v>
                </c:pt>
                <c:pt idx="605">
                  <c:v>40763</c:v>
                </c:pt>
                <c:pt idx="606">
                  <c:v>40770</c:v>
                </c:pt>
                <c:pt idx="607">
                  <c:v>40777</c:v>
                </c:pt>
                <c:pt idx="608">
                  <c:v>40784</c:v>
                </c:pt>
                <c:pt idx="609">
                  <c:v>40791</c:v>
                </c:pt>
                <c:pt idx="610">
                  <c:v>40798</c:v>
                </c:pt>
                <c:pt idx="611">
                  <c:v>40805</c:v>
                </c:pt>
                <c:pt idx="612">
                  <c:v>40812</c:v>
                </c:pt>
                <c:pt idx="613">
                  <c:v>40819</c:v>
                </c:pt>
                <c:pt idx="614">
                  <c:v>40826</c:v>
                </c:pt>
                <c:pt idx="615">
                  <c:v>40833</c:v>
                </c:pt>
                <c:pt idx="616">
                  <c:v>40840</c:v>
                </c:pt>
                <c:pt idx="617">
                  <c:v>40847</c:v>
                </c:pt>
                <c:pt idx="618">
                  <c:v>40854</c:v>
                </c:pt>
                <c:pt idx="619">
                  <c:v>40861</c:v>
                </c:pt>
                <c:pt idx="620">
                  <c:v>40868</c:v>
                </c:pt>
                <c:pt idx="621">
                  <c:v>40875</c:v>
                </c:pt>
                <c:pt idx="622">
                  <c:v>40882</c:v>
                </c:pt>
                <c:pt idx="623">
                  <c:v>40889</c:v>
                </c:pt>
                <c:pt idx="624">
                  <c:v>40896</c:v>
                </c:pt>
                <c:pt idx="625">
                  <c:v>40903</c:v>
                </c:pt>
                <c:pt idx="626">
                  <c:v>40910</c:v>
                </c:pt>
                <c:pt idx="627">
                  <c:v>40917</c:v>
                </c:pt>
                <c:pt idx="628">
                  <c:v>40924</c:v>
                </c:pt>
                <c:pt idx="629">
                  <c:v>40931</c:v>
                </c:pt>
                <c:pt idx="630">
                  <c:v>40938</c:v>
                </c:pt>
                <c:pt idx="631">
                  <c:v>40945</c:v>
                </c:pt>
                <c:pt idx="632">
                  <c:v>40952</c:v>
                </c:pt>
                <c:pt idx="633">
                  <c:v>40959</c:v>
                </c:pt>
                <c:pt idx="634">
                  <c:v>40966</c:v>
                </c:pt>
                <c:pt idx="635">
                  <c:v>40973</c:v>
                </c:pt>
                <c:pt idx="636">
                  <c:v>40980</c:v>
                </c:pt>
                <c:pt idx="637">
                  <c:v>40987</c:v>
                </c:pt>
                <c:pt idx="638">
                  <c:v>40994</c:v>
                </c:pt>
                <c:pt idx="639">
                  <c:v>41001</c:v>
                </c:pt>
                <c:pt idx="640">
                  <c:v>41008</c:v>
                </c:pt>
                <c:pt idx="641">
                  <c:v>41015</c:v>
                </c:pt>
                <c:pt idx="642">
                  <c:v>41022</c:v>
                </c:pt>
                <c:pt idx="643">
                  <c:v>41029</c:v>
                </c:pt>
                <c:pt idx="644">
                  <c:v>41036</c:v>
                </c:pt>
                <c:pt idx="645">
                  <c:v>41043</c:v>
                </c:pt>
                <c:pt idx="646">
                  <c:v>41050</c:v>
                </c:pt>
                <c:pt idx="647">
                  <c:v>41057</c:v>
                </c:pt>
                <c:pt idx="648">
                  <c:v>41064</c:v>
                </c:pt>
                <c:pt idx="649">
                  <c:v>41071</c:v>
                </c:pt>
                <c:pt idx="650">
                  <c:v>41078</c:v>
                </c:pt>
                <c:pt idx="651">
                  <c:v>41085</c:v>
                </c:pt>
                <c:pt idx="652">
                  <c:v>41092</c:v>
                </c:pt>
                <c:pt idx="653">
                  <c:v>41099</c:v>
                </c:pt>
                <c:pt idx="654">
                  <c:v>41106</c:v>
                </c:pt>
                <c:pt idx="655">
                  <c:v>41113</c:v>
                </c:pt>
                <c:pt idx="656">
                  <c:v>41120</c:v>
                </c:pt>
                <c:pt idx="657">
                  <c:v>41127</c:v>
                </c:pt>
                <c:pt idx="658">
                  <c:v>41134</c:v>
                </c:pt>
                <c:pt idx="659">
                  <c:v>41141</c:v>
                </c:pt>
                <c:pt idx="660">
                  <c:v>41148</c:v>
                </c:pt>
                <c:pt idx="661">
                  <c:v>41155</c:v>
                </c:pt>
                <c:pt idx="662">
                  <c:v>41162</c:v>
                </c:pt>
                <c:pt idx="663">
                  <c:v>41169</c:v>
                </c:pt>
                <c:pt idx="664">
                  <c:v>41176</c:v>
                </c:pt>
                <c:pt idx="665">
                  <c:v>41183</c:v>
                </c:pt>
                <c:pt idx="666">
                  <c:v>41190</c:v>
                </c:pt>
                <c:pt idx="667">
                  <c:v>41197</c:v>
                </c:pt>
                <c:pt idx="668">
                  <c:v>41204</c:v>
                </c:pt>
                <c:pt idx="669">
                  <c:v>41211</c:v>
                </c:pt>
                <c:pt idx="670">
                  <c:v>41218</c:v>
                </c:pt>
                <c:pt idx="671">
                  <c:v>41225</c:v>
                </c:pt>
                <c:pt idx="672">
                  <c:v>41232</c:v>
                </c:pt>
                <c:pt idx="673">
                  <c:v>41239</c:v>
                </c:pt>
                <c:pt idx="674">
                  <c:v>41246</c:v>
                </c:pt>
                <c:pt idx="675">
                  <c:v>41253</c:v>
                </c:pt>
                <c:pt idx="676">
                  <c:v>41260</c:v>
                </c:pt>
                <c:pt idx="677">
                  <c:v>41267</c:v>
                </c:pt>
                <c:pt idx="678">
                  <c:v>41274</c:v>
                </c:pt>
                <c:pt idx="679">
                  <c:v>41281</c:v>
                </c:pt>
                <c:pt idx="680">
                  <c:v>41288</c:v>
                </c:pt>
                <c:pt idx="681">
                  <c:v>41295</c:v>
                </c:pt>
                <c:pt idx="682">
                  <c:v>41302</c:v>
                </c:pt>
                <c:pt idx="683">
                  <c:v>41309</c:v>
                </c:pt>
                <c:pt idx="684">
                  <c:v>41316</c:v>
                </c:pt>
                <c:pt idx="685">
                  <c:v>41323</c:v>
                </c:pt>
                <c:pt idx="686">
                  <c:v>41330</c:v>
                </c:pt>
                <c:pt idx="687">
                  <c:v>41337</c:v>
                </c:pt>
                <c:pt idx="688">
                  <c:v>41344</c:v>
                </c:pt>
                <c:pt idx="689">
                  <c:v>41351</c:v>
                </c:pt>
                <c:pt idx="690">
                  <c:v>41358</c:v>
                </c:pt>
                <c:pt idx="691">
                  <c:v>41365</c:v>
                </c:pt>
                <c:pt idx="692">
                  <c:v>41372</c:v>
                </c:pt>
                <c:pt idx="693">
                  <c:v>41379</c:v>
                </c:pt>
                <c:pt idx="694">
                  <c:v>41386</c:v>
                </c:pt>
                <c:pt idx="695">
                  <c:v>41393</c:v>
                </c:pt>
                <c:pt idx="696">
                  <c:v>41400</c:v>
                </c:pt>
                <c:pt idx="697">
                  <c:v>41407</c:v>
                </c:pt>
                <c:pt idx="698">
                  <c:v>41414</c:v>
                </c:pt>
                <c:pt idx="699">
                  <c:v>41421</c:v>
                </c:pt>
                <c:pt idx="700">
                  <c:v>41428</c:v>
                </c:pt>
                <c:pt idx="701">
                  <c:v>41435</c:v>
                </c:pt>
                <c:pt idx="702">
                  <c:v>41442</c:v>
                </c:pt>
                <c:pt idx="703">
                  <c:v>41449</c:v>
                </c:pt>
                <c:pt idx="704">
                  <c:v>41456</c:v>
                </c:pt>
                <c:pt idx="705">
                  <c:v>41463</c:v>
                </c:pt>
                <c:pt idx="706">
                  <c:v>41470</c:v>
                </c:pt>
                <c:pt idx="707">
                  <c:v>41477</c:v>
                </c:pt>
                <c:pt idx="708">
                  <c:v>41484</c:v>
                </c:pt>
                <c:pt idx="709">
                  <c:v>41491</c:v>
                </c:pt>
                <c:pt idx="710">
                  <c:v>41498</c:v>
                </c:pt>
                <c:pt idx="711">
                  <c:v>41505</c:v>
                </c:pt>
                <c:pt idx="712">
                  <c:v>41512</c:v>
                </c:pt>
                <c:pt idx="713">
                  <c:v>41519</c:v>
                </c:pt>
                <c:pt idx="714">
                  <c:v>41526</c:v>
                </c:pt>
                <c:pt idx="715">
                  <c:v>41533</c:v>
                </c:pt>
                <c:pt idx="716">
                  <c:v>41540</c:v>
                </c:pt>
                <c:pt idx="717">
                  <c:v>41547</c:v>
                </c:pt>
                <c:pt idx="718">
                  <c:v>41554</c:v>
                </c:pt>
                <c:pt idx="719">
                  <c:v>41561</c:v>
                </c:pt>
                <c:pt idx="720">
                  <c:v>41568</c:v>
                </c:pt>
                <c:pt idx="721">
                  <c:v>41575</c:v>
                </c:pt>
                <c:pt idx="722">
                  <c:v>41582</c:v>
                </c:pt>
                <c:pt idx="723">
                  <c:v>41589</c:v>
                </c:pt>
                <c:pt idx="724">
                  <c:v>41596</c:v>
                </c:pt>
                <c:pt idx="725">
                  <c:v>41603</c:v>
                </c:pt>
                <c:pt idx="726">
                  <c:v>41610</c:v>
                </c:pt>
                <c:pt idx="727">
                  <c:v>41617</c:v>
                </c:pt>
                <c:pt idx="728">
                  <c:v>41624</c:v>
                </c:pt>
                <c:pt idx="729">
                  <c:v>41631</c:v>
                </c:pt>
                <c:pt idx="730">
                  <c:v>41638</c:v>
                </c:pt>
                <c:pt idx="731">
                  <c:v>41645</c:v>
                </c:pt>
                <c:pt idx="732">
                  <c:v>41652</c:v>
                </c:pt>
                <c:pt idx="733">
                  <c:v>41659</c:v>
                </c:pt>
                <c:pt idx="734">
                  <c:v>41666</c:v>
                </c:pt>
                <c:pt idx="735">
                  <c:v>41673</c:v>
                </c:pt>
                <c:pt idx="736">
                  <c:v>41680</c:v>
                </c:pt>
                <c:pt idx="737">
                  <c:v>41687</c:v>
                </c:pt>
                <c:pt idx="738">
                  <c:v>41694</c:v>
                </c:pt>
                <c:pt idx="739">
                  <c:v>41701</c:v>
                </c:pt>
                <c:pt idx="740">
                  <c:v>41708</c:v>
                </c:pt>
                <c:pt idx="741">
                  <c:v>41715</c:v>
                </c:pt>
                <c:pt idx="742">
                  <c:v>41722</c:v>
                </c:pt>
                <c:pt idx="743">
                  <c:v>41729</c:v>
                </c:pt>
                <c:pt idx="744">
                  <c:v>41736</c:v>
                </c:pt>
                <c:pt idx="745">
                  <c:v>41743</c:v>
                </c:pt>
                <c:pt idx="746">
                  <c:v>41750</c:v>
                </c:pt>
                <c:pt idx="747">
                  <c:v>41757</c:v>
                </c:pt>
                <c:pt idx="748">
                  <c:v>41764</c:v>
                </c:pt>
                <c:pt idx="749">
                  <c:v>41771</c:v>
                </c:pt>
                <c:pt idx="750">
                  <c:v>41778</c:v>
                </c:pt>
                <c:pt idx="751">
                  <c:v>41785</c:v>
                </c:pt>
                <c:pt idx="752">
                  <c:v>41792</c:v>
                </c:pt>
                <c:pt idx="753">
                  <c:v>41799</c:v>
                </c:pt>
                <c:pt idx="754">
                  <c:v>41806</c:v>
                </c:pt>
                <c:pt idx="755">
                  <c:v>41813</c:v>
                </c:pt>
                <c:pt idx="756">
                  <c:v>41820</c:v>
                </c:pt>
                <c:pt idx="757">
                  <c:v>41827</c:v>
                </c:pt>
                <c:pt idx="758">
                  <c:v>41834</c:v>
                </c:pt>
                <c:pt idx="759">
                  <c:v>41841</c:v>
                </c:pt>
                <c:pt idx="760">
                  <c:v>41848</c:v>
                </c:pt>
                <c:pt idx="761">
                  <c:v>41855</c:v>
                </c:pt>
                <c:pt idx="762">
                  <c:v>41862</c:v>
                </c:pt>
                <c:pt idx="763">
                  <c:v>41869</c:v>
                </c:pt>
                <c:pt idx="764">
                  <c:v>41876</c:v>
                </c:pt>
                <c:pt idx="765">
                  <c:v>41883</c:v>
                </c:pt>
                <c:pt idx="766">
                  <c:v>41890</c:v>
                </c:pt>
                <c:pt idx="767">
                  <c:v>41897</c:v>
                </c:pt>
                <c:pt idx="768">
                  <c:v>41904</c:v>
                </c:pt>
                <c:pt idx="769">
                  <c:v>41911</c:v>
                </c:pt>
                <c:pt idx="770">
                  <c:v>41918</c:v>
                </c:pt>
                <c:pt idx="771">
                  <c:v>41925</c:v>
                </c:pt>
                <c:pt idx="772">
                  <c:v>41932</c:v>
                </c:pt>
                <c:pt idx="773">
                  <c:v>41939</c:v>
                </c:pt>
                <c:pt idx="774">
                  <c:v>41946</c:v>
                </c:pt>
                <c:pt idx="775">
                  <c:v>41953</c:v>
                </c:pt>
                <c:pt idx="776">
                  <c:v>41960</c:v>
                </c:pt>
                <c:pt idx="777">
                  <c:v>41967</c:v>
                </c:pt>
                <c:pt idx="778">
                  <c:v>41974</c:v>
                </c:pt>
                <c:pt idx="779">
                  <c:v>41981</c:v>
                </c:pt>
                <c:pt idx="780">
                  <c:v>41988</c:v>
                </c:pt>
                <c:pt idx="781">
                  <c:v>41995</c:v>
                </c:pt>
                <c:pt idx="782">
                  <c:v>42002</c:v>
                </c:pt>
                <c:pt idx="783">
                  <c:v>42009</c:v>
                </c:pt>
                <c:pt idx="784">
                  <c:v>42016</c:v>
                </c:pt>
                <c:pt idx="785">
                  <c:v>42023</c:v>
                </c:pt>
                <c:pt idx="786">
                  <c:v>42030</c:v>
                </c:pt>
                <c:pt idx="787">
                  <c:v>42037</c:v>
                </c:pt>
                <c:pt idx="788">
                  <c:v>42044</c:v>
                </c:pt>
                <c:pt idx="789">
                  <c:v>42051</c:v>
                </c:pt>
                <c:pt idx="790">
                  <c:v>42058</c:v>
                </c:pt>
                <c:pt idx="791">
                  <c:v>42065</c:v>
                </c:pt>
                <c:pt idx="792">
                  <c:v>42072</c:v>
                </c:pt>
                <c:pt idx="793">
                  <c:v>42079</c:v>
                </c:pt>
                <c:pt idx="794">
                  <c:v>42086</c:v>
                </c:pt>
                <c:pt idx="795">
                  <c:v>42093</c:v>
                </c:pt>
                <c:pt idx="796">
                  <c:v>42100</c:v>
                </c:pt>
                <c:pt idx="797">
                  <c:v>42107</c:v>
                </c:pt>
                <c:pt idx="798">
                  <c:v>42114</c:v>
                </c:pt>
                <c:pt idx="799">
                  <c:v>42121</c:v>
                </c:pt>
                <c:pt idx="800">
                  <c:v>42128</c:v>
                </c:pt>
                <c:pt idx="801">
                  <c:v>42135</c:v>
                </c:pt>
                <c:pt idx="802">
                  <c:v>42142</c:v>
                </c:pt>
                <c:pt idx="803">
                  <c:v>42149</c:v>
                </c:pt>
                <c:pt idx="804">
                  <c:v>42156</c:v>
                </c:pt>
                <c:pt idx="805">
                  <c:v>42163</c:v>
                </c:pt>
                <c:pt idx="806">
                  <c:v>42170</c:v>
                </c:pt>
                <c:pt idx="807">
                  <c:v>42177</c:v>
                </c:pt>
                <c:pt idx="808">
                  <c:v>42184</c:v>
                </c:pt>
                <c:pt idx="809">
                  <c:v>42191</c:v>
                </c:pt>
                <c:pt idx="810">
                  <c:v>42198</c:v>
                </c:pt>
                <c:pt idx="811">
                  <c:v>42205</c:v>
                </c:pt>
                <c:pt idx="812">
                  <c:v>42212</c:v>
                </c:pt>
                <c:pt idx="813">
                  <c:v>42219</c:v>
                </c:pt>
                <c:pt idx="814">
                  <c:v>42226</c:v>
                </c:pt>
                <c:pt idx="815">
                  <c:v>42233</c:v>
                </c:pt>
                <c:pt idx="816">
                  <c:v>42240</c:v>
                </c:pt>
                <c:pt idx="817">
                  <c:v>42247</c:v>
                </c:pt>
                <c:pt idx="818">
                  <c:v>42254</c:v>
                </c:pt>
                <c:pt idx="819">
                  <c:v>42261</c:v>
                </c:pt>
                <c:pt idx="820">
                  <c:v>42268</c:v>
                </c:pt>
                <c:pt idx="821">
                  <c:v>42275</c:v>
                </c:pt>
                <c:pt idx="822">
                  <c:v>42282</c:v>
                </c:pt>
                <c:pt idx="823">
                  <c:v>42289</c:v>
                </c:pt>
                <c:pt idx="824">
                  <c:v>42296</c:v>
                </c:pt>
                <c:pt idx="825">
                  <c:v>42303</c:v>
                </c:pt>
                <c:pt idx="826">
                  <c:v>42310</c:v>
                </c:pt>
                <c:pt idx="827">
                  <c:v>42317</c:v>
                </c:pt>
                <c:pt idx="828">
                  <c:v>42324</c:v>
                </c:pt>
                <c:pt idx="829">
                  <c:v>42331</c:v>
                </c:pt>
                <c:pt idx="830">
                  <c:v>42338</c:v>
                </c:pt>
                <c:pt idx="831">
                  <c:v>42345</c:v>
                </c:pt>
                <c:pt idx="832">
                  <c:v>42352</c:v>
                </c:pt>
                <c:pt idx="833">
                  <c:v>42359</c:v>
                </c:pt>
                <c:pt idx="834">
                  <c:v>42366</c:v>
                </c:pt>
                <c:pt idx="835">
                  <c:v>42373</c:v>
                </c:pt>
                <c:pt idx="836">
                  <c:v>42380</c:v>
                </c:pt>
                <c:pt idx="837">
                  <c:v>42387</c:v>
                </c:pt>
                <c:pt idx="838">
                  <c:v>42394</c:v>
                </c:pt>
                <c:pt idx="839">
                  <c:v>42401</c:v>
                </c:pt>
                <c:pt idx="840">
                  <c:v>42408</c:v>
                </c:pt>
                <c:pt idx="841">
                  <c:v>42415</c:v>
                </c:pt>
                <c:pt idx="842">
                  <c:v>42422</c:v>
                </c:pt>
                <c:pt idx="843">
                  <c:v>42429</c:v>
                </c:pt>
                <c:pt idx="844">
                  <c:v>42436</c:v>
                </c:pt>
                <c:pt idx="845">
                  <c:v>42443</c:v>
                </c:pt>
                <c:pt idx="846">
                  <c:v>42450</c:v>
                </c:pt>
                <c:pt idx="847">
                  <c:v>42457</c:v>
                </c:pt>
                <c:pt idx="848">
                  <c:v>42464</c:v>
                </c:pt>
                <c:pt idx="849">
                  <c:v>42471</c:v>
                </c:pt>
                <c:pt idx="850">
                  <c:v>42478</c:v>
                </c:pt>
                <c:pt idx="851">
                  <c:v>42485</c:v>
                </c:pt>
                <c:pt idx="852">
                  <c:v>42492</c:v>
                </c:pt>
                <c:pt idx="853">
                  <c:v>42499</c:v>
                </c:pt>
                <c:pt idx="854">
                  <c:v>42506</c:v>
                </c:pt>
                <c:pt idx="855">
                  <c:v>42513</c:v>
                </c:pt>
                <c:pt idx="856">
                  <c:v>42520</c:v>
                </c:pt>
                <c:pt idx="857">
                  <c:v>42527</c:v>
                </c:pt>
                <c:pt idx="858">
                  <c:v>42534</c:v>
                </c:pt>
                <c:pt idx="859">
                  <c:v>42541</c:v>
                </c:pt>
                <c:pt idx="860">
                  <c:v>42548</c:v>
                </c:pt>
                <c:pt idx="861">
                  <c:v>42555</c:v>
                </c:pt>
                <c:pt idx="862">
                  <c:v>42562</c:v>
                </c:pt>
                <c:pt idx="863">
                  <c:v>42569</c:v>
                </c:pt>
                <c:pt idx="864">
                  <c:v>42576</c:v>
                </c:pt>
                <c:pt idx="865">
                  <c:v>42583</c:v>
                </c:pt>
                <c:pt idx="866">
                  <c:v>42590</c:v>
                </c:pt>
                <c:pt idx="867">
                  <c:v>42597</c:v>
                </c:pt>
                <c:pt idx="868">
                  <c:v>42604</c:v>
                </c:pt>
                <c:pt idx="869">
                  <c:v>42611</c:v>
                </c:pt>
                <c:pt idx="870">
                  <c:v>42618</c:v>
                </c:pt>
                <c:pt idx="871">
                  <c:v>42625</c:v>
                </c:pt>
                <c:pt idx="872">
                  <c:v>42632</c:v>
                </c:pt>
                <c:pt idx="873">
                  <c:v>42639</c:v>
                </c:pt>
                <c:pt idx="874">
                  <c:v>42646</c:v>
                </c:pt>
                <c:pt idx="875">
                  <c:v>42653</c:v>
                </c:pt>
                <c:pt idx="876">
                  <c:v>42660</c:v>
                </c:pt>
                <c:pt idx="877">
                  <c:v>42667</c:v>
                </c:pt>
                <c:pt idx="878">
                  <c:v>42674</c:v>
                </c:pt>
                <c:pt idx="879">
                  <c:v>42681</c:v>
                </c:pt>
                <c:pt idx="880">
                  <c:v>42688</c:v>
                </c:pt>
                <c:pt idx="881">
                  <c:v>42695</c:v>
                </c:pt>
                <c:pt idx="882">
                  <c:v>42702</c:v>
                </c:pt>
                <c:pt idx="883">
                  <c:v>42709</c:v>
                </c:pt>
                <c:pt idx="884">
                  <c:v>42716</c:v>
                </c:pt>
                <c:pt idx="885">
                  <c:v>42723</c:v>
                </c:pt>
                <c:pt idx="886">
                  <c:v>42730</c:v>
                </c:pt>
                <c:pt idx="887">
                  <c:v>42737</c:v>
                </c:pt>
                <c:pt idx="888">
                  <c:v>42744</c:v>
                </c:pt>
                <c:pt idx="889">
                  <c:v>42751</c:v>
                </c:pt>
                <c:pt idx="890">
                  <c:v>42758</c:v>
                </c:pt>
                <c:pt idx="891">
                  <c:v>42765</c:v>
                </c:pt>
                <c:pt idx="892">
                  <c:v>42772</c:v>
                </c:pt>
                <c:pt idx="893">
                  <c:v>42779</c:v>
                </c:pt>
                <c:pt idx="894">
                  <c:v>42786</c:v>
                </c:pt>
                <c:pt idx="895">
                  <c:v>42793</c:v>
                </c:pt>
                <c:pt idx="896">
                  <c:v>42800</c:v>
                </c:pt>
                <c:pt idx="897">
                  <c:v>42807</c:v>
                </c:pt>
                <c:pt idx="898">
                  <c:v>42814</c:v>
                </c:pt>
                <c:pt idx="899">
                  <c:v>42821</c:v>
                </c:pt>
                <c:pt idx="900">
                  <c:v>42828</c:v>
                </c:pt>
                <c:pt idx="901">
                  <c:v>42835</c:v>
                </c:pt>
                <c:pt idx="902">
                  <c:v>42842</c:v>
                </c:pt>
                <c:pt idx="903">
                  <c:v>42849</c:v>
                </c:pt>
                <c:pt idx="904">
                  <c:v>42856</c:v>
                </c:pt>
                <c:pt idx="905">
                  <c:v>42863</c:v>
                </c:pt>
                <c:pt idx="906">
                  <c:v>42870</c:v>
                </c:pt>
                <c:pt idx="907">
                  <c:v>42877</c:v>
                </c:pt>
                <c:pt idx="908">
                  <c:v>42884</c:v>
                </c:pt>
                <c:pt idx="909">
                  <c:v>42891</c:v>
                </c:pt>
                <c:pt idx="910">
                  <c:v>42898</c:v>
                </c:pt>
                <c:pt idx="911">
                  <c:v>42905</c:v>
                </c:pt>
                <c:pt idx="912">
                  <c:v>42912</c:v>
                </c:pt>
                <c:pt idx="913">
                  <c:v>42919</c:v>
                </c:pt>
                <c:pt idx="914">
                  <c:v>42926</c:v>
                </c:pt>
                <c:pt idx="915">
                  <c:v>42933</c:v>
                </c:pt>
                <c:pt idx="916">
                  <c:v>42940</c:v>
                </c:pt>
                <c:pt idx="917">
                  <c:v>42947</c:v>
                </c:pt>
                <c:pt idx="918">
                  <c:v>42954</c:v>
                </c:pt>
                <c:pt idx="919">
                  <c:v>42961</c:v>
                </c:pt>
                <c:pt idx="920">
                  <c:v>42968</c:v>
                </c:pt>
                <c:pt idx="921">
                  <c:v>42975</c:v>
                </c:pt>
                <c:pt idx="922">
                  <c:v>42982</c:v>
                </c:pt>
                <c:pt idx="923">
                  <c:v>42989</c:v>
                </c:pt>
                <c:pt idx="924">
                  <c:v>42996</c:v>
                </c:pt>
                <c:pt idx="925">
                  <c:v>43003</c:v>
                </c:pt>
                <c:pt idx="926">
                  <c:v>43010</c:v>
                </c:pt>
                <c:pt idx="927">
                  <c:v>43017</c:v>
                </c:pt>
                <c:pt idx="928">
                  <c:v>43024</c:v>
                </c:pt>
                <c:pt idx="929">
                  <c:v>43031</c:v>
                </c:pt>
                <c:pt idx="930">
                  <c:v>43038</c:v>
                </c:pt>
                <c:pt idx="931">
                  <c:v>43045</c:v>
                </c:pt>
                <c:pt idx="932">
                  <c:v>43052</c:v>
                </c:pt>
                <c:pt idx="933">
                  <c:v>43059</c:v>
                </c:pt>
                <c:pt idx="934">
                  <c:v>43066</c:v>
                </c:pt>
                <c:pt idx="935">
                  <c:v>43073</c:v>
                </c:pt>
                <c:pt idx="936">
                  <c:v>43080</c:v>
                </c:pt>
                <c:pt idx="937">
                  <c:v>43087</c:v>
                </c:pt>
                <c:pt idx="938">
                  <c:v>43094</c:v>
                </c:pt>
                <c:pt idx="939">
                  <c:v>43101</c:v>
                </c:pt>
                <c:pt idx="940">
                  <c:v>43108</c:v>
                </c:pt>
                <c:pt idx="941">
                  <c:v>43115</c:v>
                </c:pt>
                <c:pt idx="942">
                  <c:v>43122</c:v>
                </c:pt>
                <c:pt idx="943">
                  <c:v>43129</c:v>
                </c:pt>
                <c:pt idx="944">
                  <c:v>43136</c:v>
                </c:pt>
                <c:pt idx="945">
                  <c:v>43143</c:v>
                </c:pt>
                <c:pt idx="946">
                  <c:v>43150</c:v>
                </c:pt>
                <c:pt idx="947">
                  <c:v>43157</c:v>
                </c:pt>
                <c:pt idx="948">
                  <c:v>43164</c:v>
                </c:pt>
                <c:pt idx="949">
                  <c:v>43171</c:v>
                </c:pt>
                <c:pt idx="950">
                  <c:v>43178</c:v>
                </c:pt>
                <c:pt idx="951">
                  <c:v>43185</c:v>
                </c:pt>
                <c:pt idx="952">
                  <c:v>43192</c:v>
                </c:pt>
                <c:pt idx="953">
                  <c:v>43199</c:v>
                </c:pt>
                <c:pt idx="954">
                  <c:v>43206</c:v>
                </c:pt>
                <c:pt idx="955">
                  <c:v>43213</c:v>
                </c:pt>
                <c:pt idx="956">
                  <c:v>43220</c:v>
                </c:pt>
                <c:pt idx="957">
                  <c:v>43227</c:v>
                </c:pt>
                <c:pt idx="958">
                  <c:v>43234</c:v>
                </c:pt>
                <c:pt idx="959">
                  <c:v>43241</c:v>
                </c:pt>
                <c:pt idx="960">
                  <c:v>43248</c:v>
                </c:pt>
                <c:pt idx="961">
                  <c:v>43255</c:v>
                </c:pt>
                <c:pt idx="962">
                  <c:v>43262</c:v>
                </c:pt>
                <c:pt idx="963">
                  <c:v>43269</c:v>
                </c:pt>
                <c:pt idx="964">
                  <c:v>43276</c:v>
                </c:pt>
                <c:pt idx="965">
                  <c:v>43283</c:v>
                </c:pt>
                <c:pt idx="966">
                  <c:v>43290</c:v>
                </c:pt>
                <c:pt idx="967">
                  <c:v>43297</c:v>
                </c:pt>
                <c:pt idx="968">
                  <c:v>43304</c:v>
                </c:pt>
                <c:pt idx="969">
                  <c:v>43311</c:v>
                </c:pt>
                <c:pt idx="970">
                  <c:v>43318</c:v>
                </c:pt>
                <c:pt idx="971">
                  <c:v>43325</c:v>
                </c:pt>
                <c:pt idx="972">
                  <c:v>43332</c:v>
                </c:pt>
                <c:pt idx="973">
                  <c:v>43339</c:v>
                </c:pt>
                <c:pt idx="974">
                  <c:v>43346</c:v>
                </c:pt>
                <c:pt idx="975">
                  <c:v>43353</c:v>
                </c:pt>
                <c:pt idx="976">
                  <c:v>43360</c:v>
                </c:pt>
                <c:pt idx="977">
                  <c:v>43367</c:v>
                </c:pt>
                <c:pt idx="978">
                  <c:v>43374</c:v>
                </c:pt>
                <c:pt idx="979">
                  <c:v>43381</c:v>
                </c:pt>
                <c:pt idx="980">
                  <c:v>43388</c:v>
                </c:pt>
                <c:pt idx="981">
                  <c:v>43395</c:v>
                </c:pt>
                <c:pt idx="982">
                  <c:v>43402</c:v>
                </c:pt>
                <c:pt idx="983">
                  <c:v>43409</c:v>
                </c:pt>
                <c:pt idx="984">
                  <c:v>43416</c:v>
                </c:pt>
                <c:pt idx="985">
                  <c:v>43423</c:v>
                </c:pt>
                <c:pt idx="986">
                  <c:v>43430</c:v>
                </c:pt>
                <c:pt idx="987">
                  <c:v>43437</c:v>
                </c:pt>
                <c:pt idx="988">
                  <c:v>43444</c:v>
                </c:pt>
                <c:pt idx="989">
                  <c:v>43451</c:v>
                </c:pt>
                <c:pt idx="990">
                  <c:v>43458</c:v>
                </c:pt>
                <c:pt idx="991">
                  <c:v>43465</c:v>
                </c:pt>
                <c:pt idx="992">
                  <c:v>43472</c:v>
                </c:pt>
                <c:pt idx="993">
                  <c:v>43479</c:v>
                </c:pt>
                <c:pt idx="994">
                  <c:v>43486</c:v>
                </c:pt>
                <c:pt idx="995">
                  <c:v>43493</c:v>
                </c:pt>
                <c:pt idx="996">
                  <c:v>43500</c:v>
                </c:pt>
                <c:pt idx="997">
                  <c:v>43507</c:v>
                </c:pt>
                <c:pt idx="998">
                  <c:v>43514</c:v>
                </c:pt>
                <c:pt idx="999">
                  <c:v>43521</c:v>
                </c:pt>
                <c:pt idx="1000">
                  <c:v>43528</c:v>
                </c:pt>
                <c:pt idx="1001">
                  <c:v>43535</c:v>
                </c:pt>
                <c:pt idx="1002">
                  <c:v>43542</c:v>
                </c:pt>
                <c:pt idx="1003">
                  <c:v>43549</c:v>
                </c:pt>
                <c:pt idx="1004">
                  <c:v>43556</c:v>
                </c:pt>
                <c:pt idx="1005">
                  <c:v>43563</c:v>
                </c:pt>
                <c:pt idx="1006">
                  <c:v>43570</c:v>
                </c:pt>
                <c:pt idx="1007">
                  <c:v>43577</c:v>
                </c:pt>
                <c:pt idx="1008">
                  <c:v>43584</c:v>
                </c:pt>
                <c:pt idx="1009">
                  <c:v>43591</c:v>
                </c:pt>
                <c:pt idx="1010">
                  <c:v>43598</c:v>
                </c:pt>
                <c:pt idx="1011">
                  <c:v>43605</c:v>
                </c:pt>
                <c:pt idx="1012">
                  <c:v>43612</c:v>
                </c:pt>
                <c:pt idx="1013">
                  <c:v>43619</c:v>
                </c:pt>
                <c:pt idx="1014">
                  <c:v>43626</c:v>
                </c:pt>
                <c:pt idx="1015">
                  <c:v>43633</c:v>
                </c:pt>
                <c:pt idx="1016">
                  <c:v>43640</c:v>
                </c:pt>
                <c:pt idx="1017">
                  <c:v>43647</c:v>
                </c:pt>
                <c:pt idx="1018">
                  <c:v>43654</c:v>
                </c:pt>
                <c:pt idx="1019">
                  <c:v>43661</c:v>
                </c:pt>
                <c:pt idx="1020">
                  <c:v>43668</c:v>
                </c:pt>
                <c:pt idx="1021">
                  <c:v>43675</c:v>
                </c:pt>
                <c:pt idx="1022">
                  <c:v>43682</c:v>
                </c:pt>
                <c:pt idx="1023">
                  <c:v>43689</c:v>
                </c:pt>
                <c:pt idx="1024">
                  <c:v>43696</c:v>
                </c:pt>
                <c:pt idx="1025">
                  <c:v>43703</c:v>
                </c:pt>
                <c:pt idx="1026">
                  <c:v>43710</c:v>
                </c:pt>
                <c:pt idx="1027">
                  <c:v>43717</c:v>
                </c:pt>
                <c:pt idx="1028">
                  <c:v>43724</c:v>
                </c:pt>
                <c:pt idx="1029">
                  <c:v>43731</c:v>
                </c:pt>
                <c:pt idx="1030">
                  <c:v>43738</c:v>
                </c:pt>
                <c:pt idx="1031">
                  <c:v>43745</c:v>
                </c:pt>
                <c:pt idx="1032">
                  <c:v>43752</c:v>
                </c:pt>
                <c:pt idx="1033">
                  <c:v>43759</c:v>
                </c:pt>
                <c:pt idx="1034">
                  <c:v>43766</c:v>
                </c:pt>
                <c:pt idx="1035">
                  <c:v>43773</c:v>
                </c:pt>
                <c:pt idx="1036">
                  <c:v>43780</c:v>
                </c:pt>
                <c:pt idx="1037">
                  <c:v>43787</c:v>
                </c:pt>
                <c:pt idx="1038">
                  <c:v>43794</c:v>
                </c:pt>
                <c:pt idx="1039">
                  <c:v>43801</c:v>
                </c:pt>
                <c:pt idx="1040">
                  <c:v>43808</c:v>
                </c:pt>
                <c:pt idx="1041">
                  <c:v>43815</c:v>
                </c:pt>
                <c:pt idx="1042">
                  <c:v>43822</c:v>
                </c:pt>
                <c:pt idx="1043">
                  <c:v>43829</c:v>
                </c:pt>
                <c:pt idx="1044">
                  <c:v>43836</c:v>
                </c:pt>
                <c:pt idx="1045">
                  <c:v>43843</c:v>
                </c:pt>
                <c:pt idx="1046">
                  <c:v>43850</c:v>
                </c:pt>
                <c:pt idx="1047">
                  <c:v>43857</c:v>
                </c:pt>
                <c:pt idx="1048">
                  <c:v>43864</c:v>
                </c:pt>
                <c:pt idx="1049">
                  <c:v>43871</c:v>
                </c:pt>
                <c:pt idx="1050">
                  <c:v>43878</c:v>
                </c:pt>
                <c:pt idx="1051">
                  <c:v>43885</c:v>
                </c:pt>
                <c:pt idx="1052">
                  <c:v>43892</c:v>
                </c:pt>
                <c:pt idx="1053">
                  <c:v>43899</c:v>
                </c:pt>
                <c:pt idx="1054">
                  <c:v>43906</c:v>
                </c:pt>
                <c:pt idx="1055">
                  <c:v>43913</c:v>
                </c:pt>
                <c:pt idx="1056">
                  <c:v>43920</c:v>
                </c:pt>
                <c:pt idx="1057">
                  <c:v>43927</c:v>
                </c:pt>
                <c:pt idx="1058">
                  <c:v>43934</c:v>
                </c:pt>
                <c:pt idx="1059">
                  <c:v>43941</c:v>
                </c:pt>
                <c:pt idx="1060">
                  <c:v>43948</c:v>
                </c:pt>
                <c:pt idx="1061">
                  <c:v>43955</c:v>
                </c:pt>
                <c:pt idx="1062">
                  <c:v>43962</c:v>
                </c:pt>
                <c:pt idx="1063">
                  <c:v>43969</c:v>
                </c:pt>
                <c:pt idx="1064">
                  <c:v>43976</c:v>
                </c:pt>
                <c:pt idx="1065">
                  <c:v>43983</c:v>
                </c:pt>
                <c:pt idx="1066">
                  <c:v>43990</c:v>
                </c:pt>
                <c:pt idx="1067">
                  <c:v>43997</c:v>
                </c:pt>
                <c:pt idx="1068">
                  <c:v>44004</c:v>
                </c:pt>
                <c:pt idx="1069">
                  <c:v>44011</c:v>
                </c:pt>
                <c:pt idx="1070">
                  <c:v>44018</c:v>
                </c:pt>
                <c:pt idx="1071">
                  <c:v>44025</c:v>
                </c:pt>
                <c:pt idx="1072">
                  <c:v>44032</c:v>
                </c:pt>
                <c:pt idx="1073">
                  <c:v>44039</c:v>
                </c:pt>
                <c:pt idx="1074">
                  <c:v>44046</c:v>
                </c:pt>
                <c:pt idx="1075">
                  <c:v>44053</c:v>
                </c:pt>
                <c:pt idx="1076">
                  <c:v>44060</c:v>
                </c:pt>
                <c:pt idx="1077">
                  <c:v>44067</c:v>
                </c:pt>
                <c:pt idx="1078">
                  <c:v>44074</c:v>
                </c:pt>
                <c:pt idx="1079">
                  <c:v>44081</c:v>
                </c:pt>
                <c:pt idx="1080">
                  <c:v>44088</c:v>
                </c:pt>
                <c:pt idx="1081">
                  <c:v>44095</c:v>
                </c:pt>
                <c:pt idx="1082">
                  <c:v>44102</c:v>
                </c:pt>
                <c:pt idx="1083">
                  <c:v>44109</c:v>
                </c:pt>
                <c:pt idx="1084">
                  <c:v>44116</c:v>
                </c:pt>
                <c:pt idx="1085">
                  <c:v>44123</c:v>
                </c:pt>
                <c:pt idx="1086">
                  <c:v>44130</c:v>
                </c:pt>
                <c:pt idx="1087">
                  <c:v>44137</c:v>
                </c:pt>
                <c:pt idx="1088">
                  <c:v>44144</c:v>
                </c:pt>
                <c:pt idx="1089">
                  <c:v>44151</c:v>
                </c:pt>
                <c:pt idx="1090">
                  <c:v>44158</c:v>
                </c:pt>
                <c:pt idx="1091">
                  <c:v>44165</c:v>
                </c:pt>
                <c:pt idx="1092">
                  <c:v>44172</c:v>
                </c:pt>
                <c:pt idx="1093">
                  <c:v>44179</c:v>
                </c:pt>
                <c:pt idx="1094">
                  <c:v>44186</c:v>
                </c:pt>
                <c:pt idx="1095">
                  <c:v>44193</c:v>
                </c:pt>
                <c:pt idx="1096">
                  <c:v>44200</c:v>
                </c:pt>
                <c:pt idx="1097">
                  <c:v>44207</c:v>
                </c:pt>
                <c:pt idx="1098">
                  <c:v>44214</c:v>
                </c:pt>
                <c:pt idx="1099">
                  <c:v>44221</c:v>
                </c:pt>
                <c:pt idx="1100">
                  <c:v>44228</c:v>
                </c:pt>
                <c:pt idx="1101">
                  <c:v>44235</c:v>
                </c:pt>
                <c:pt idx="1102">
                  <c:v>44242</c:v>
                </c:pt>
                <c:pt idx="1103">
                  <c:v>44249</c:v>
                </c:pt>
                <c:pt idx="1104">
                  <c:v>44256</c:v>
                </c:pt>
                <c:pt idx="1105">
                  <c:v>44263</c:v>
                </c:pt>
                <c:pt idx="1106">
                  <c:v>44270</c:v>
                </c:pt>
                <c:pt idx="1107">
                  <c:v>44277</c:v>
                </c:pt>
                <c:pt idx="1108">
                  <c:v>44284</c:v>
                </c:pt>
                <c:pt idx="1109">
                  <c:v>44291</c:v>
                </c:pt>
                <c:pt idx="1110">
                  <c:v>44298</c:v>
                </c:pt>
                <c:pt idx="1111">
                  <c:v>44305</c:v>
                </c:pt>
                <c:pt idx="1112">
                  <c:v>44312</c:v>
                </c:pt>
                <c:pt idx="1113">
                  <c:v>44319</c:v>
                </c:pt>
                <c:pt idx="1114">
                  <c:v>44326</c:v>
                </c:pt>
                <c:pt idx="1115">
                  <c:v>44333</c:v>
                </c:pt>
                <c:pt idx="1116">
                  <c:v>44340</c:v>
                </c:pt>
                <c:pt idx="1117">
                  <c:v>44347</c:v>
                </c:pt>
                <c:pt idx="1118">
                  <c:v>44354</c:v>
                </c:pt>
                <c:pt idx="1119">
                  <c:v>44361</c:v>
                </c:pt>
                <c:pt idx="1120">
                  <c:v>44368</c:v>
                </c:pt>
                <c:pt idx="1121">
                  <c:v>44375</c:v>
                </c:pt>
                <c:pt idx="1122">
                  <c:v>44382</c:v>
                </c:pt>
                <c:pt idx="1123">
                  <c:v>44389</c:v>
                </c:pt>
                <c:pt idx="1124">
                  <c:v>44396</c:v>
                </c:pt>
                <c:pt idx="1125">
                  <c:v>44403</c:v>
                </c:pt>
                <c:pt idx="1126">
                  <c:v>44410</c:v>
                </c:pt>
                <c:pt idx="1127">
                  <c:v>44417</c:v>
                </c:pt>
                <c:pt idx="1128">
                  <c:v>44424</c:v>
                </c:pt>
                <c:pt idx="1129">
                  <c:v>44431</c:v>
                </c:pt>
                <c:pt idx="1130">
                  <c:v>44438</c:v>
                </c:pt>
                <c:pt idx="1131">
                  <c:v>44445</c:v>
                </c:pt>
                <c:pt idx="1132">
                  <c:v>44452</c:v>
                </c:pt>
                <c:pt idx="1133">
                  <c:v>44459</c:v>
                </c:pt>
                <c:pt idx="1134">
                  <c:v>44466</c:v>
                </c:pt>
                <c:pt idx="1135">
                  <c:v>44473</c:v>
                </c:pt>
                <c:pt idx="1136">
                  <c:v>44480</c:v>
                </c:pt>
                <c:pt idx="1137">
                  <c:v>44487</c:v>
                </c:pt>
                <c:pt idx="1138">
                  <c:v>44494</c:v>
                </c:pt>
                <c:pt idx="1139">
                  <c:v>44501</c:v>
                </c:pt>
                <c:pt idx="1140">
                  <c:v>44508</c:v>
                </c:pt>
                <c:pt idx="1141">
                  <c:v>44515</c:v>
                </c:pt>
                <c:pt idx="1142">
                  <c:v>44522</c:v>
                </c:pt>
                <c:pt idx="1143">
                  <c:v>44529</c:v>
                </c:pt>
                <c:pt idx="1144">
                  <c:v>44536</c:v>
                </c:pt>
                <c:pt idx="1145">
                  <c:v>44543</c:v>
                </c:pt>
                <c:pt idx="1146">
                  <c:v>44550</c:v>
                </c:pt>
                <c:pt idx="1147">
                  <c:v>44557</c:v>
                </c:pt>
                <c:pt idx="1148">
                  <c:v>44564</c:v>
                </c:pt>
                <c:pt idx="1149">
                  <c:v>44571</c:v>
                </c:pt>
                <c:pt idx="1150">
                  <c:v>44578</c:v>
                </c:pt>
                <c:pt idx="1151">
                  <c:v>44585</c:v>
                </c:pt>
                <c:pt idx="1152">
                  <c:v>44592</c:v>
                </c:pt>
                <c:pt idx="1153">
                  <c:v>44599</c:v>
                </c:pt>
                <c:pt idx="1154">
                  <c:v>44606</c:v>
                </c:pt>
                <c:pt idx="1155">
                  <c:v>44613</c:v>
                </c:pt>
                <c:pt idx="1156">
                  <c:v>44620</c:v>
                </c:pt>
                <c:pt idx="1157">
                  <c:v>44627</c:v>
                </c:pt>
                <c:pt idx="1158">
                  <c:v>44634</c:v>
                </c:pt>
                <c:pt idx="1159">
                  <c:v>44641</c:v>
                </c:pt>
                <c:pt idx="1160">
                  <c:v>44648</c:v>
                </c:pt>
                <c:pt idx="1161">
                  <c:v>44655</c:v>
                </c:pt>
                <c:pt idx="1162">
                  <c:v>44662</c:v>
                </c:pt>
                <c:pt idx="1163">
                  <c:v>44669</c:v>
                </c:pt>
                <c:pt idx="1164">
                  <c:v>44676</c:v>
                </c:pt>
                <c:pt idx="1165">
                  <c:v>44683</c:v>
                </c:pt>
                <c:pt idx="1166">
                  <c:v>44690</c:v>
                </c:pt>
                <c:pt idx="1167">
                  <c:v>44697</c:v>
                </c:pt>
                <c:pt idx="1168">
                  <c:v>44704</c:v>
                </c:pt>
                <c:pt idx="1169">
                  <c:v>44711</c:v>
                </c:pt>
                <c:pt idx="1170">
                  <c:v>44718</c:v>
                </c:pt>
                <c:pt idx="1171">
                  <c:v>44725</c:v>
                </c:pt>
                <c:pt idx="1172">
                  <c:v>44732</c:v>
                </c:pt>
                <c:pt idx="1173">
                  <c:v>44739</c:v>
                </c:pt>
                <c:pt idx="1174">
                  <c:v>44746</c:v>
                </c:pt>
                <c:pt idx="1175">
                  <c:v>44753</c:v>
                </c:pt>
                <c:pt idx="1176">
                  <c:v>44760</c:v>
                </c:pt>
                <c:pt idx="1177">
                  <c:v>44767</c:v>
                </c:pt>
                <c:pt idx="1178">
                  <c:v>44774</c:v>
                </c:pt>
                <c:pt idx="1179">
                  <c:v>44781</c:v>
                </c:pt>
                <c:pt idx="1180">
                  <c:v>44788</c:v>
                </c:pt>
                <c:pt idx="1181">
                  <c:v>44795</c:v>
                </c:pt>
                <c:pt idx="1182">
                  <c:v>44802</c:v>
                </c:pt>
                <c:pt idx="1183">
                  <c:v>44809</c:v>
                </c:pt>
                <c:pt idx="1184">
                  <c:v>44816</c:v>
                </c:pt>
                <c:pt idx="1185">
                  <c:v>44823</c:v>
                </c:pt>
                <c:pt idx="1186">
                  <c:v>44830</c:v>
                </c:pt>
                <c:pt idx="1187">
                  <c:v>44837</c:v>
                </c:pt>
                <c:pt idx="1188">
                  <c:v>44844</c:v>
                </c:pt>
                <c:pt idx="1189">
                  <c:v>44851</c:v>
                </c:pt>
                <c:pt idx="1190">
                  <c:v>44858</c:v>
                </c:pt>
                <c:pt idx="1191">
                  <c:v>44865</c:v>
                </c:pt>
                <c:pt idx="1192">
                  <c:v>44872</c:v>
                </c:pt>
              </c:numCache>
            </c:numRef>
          </c:cat>
          <c:val>
            <c:numRef>
              <c:f>'Figure 3.4'!$P$70:$P$1262</c:f>
              <c:numCache>
                <c:formatCode>General</c:formatCode>
                <c:ptCount val="1193"/>
                <c:pt idx="0">
                  <c:v>4.9999999999999822E-2</c:v>
                </c:pt>
                <c:pt idx="1">
                  <c:v>0.20000000000000018</c:v>
                </c:pt>
                <c:pt idx="2">
                  <c:v>0.10000000000000053</c:v>
                </c:pt>
                <c:pt idx="3">
                  <c:v>0.10000000000000053</c:v>
                </c:pt>
                <c:pt idx="4">
                  <c:v>0.23000000000000043</c:v>
                </c:pt>
                <c:pt idx="5">
                  <c:v>0.11000000000000032</c:v>
                </c:pt>
                <c:pt idx="6">
                  <c:v>0.10000000000000053</c:v>
                </c:pt>
                <c:pt idx="7">
                  <c:v>0.1800000000000006</c:v>
                </c:pt>
                <c:pt idx="8">
                  <c:v>0.10000000000000053</c:v>
                </c:pt>
                <c:pt idx="9">
                  <c:v>0.16000000000000014</c:v>
                </c:pt>
                <c:pt idx="10">
                  <c:v>0.16000000000000014</c:v>
                </c:pt>
                <c:pt idx="11">
                  <c:v>0.16999999999999993</c:v>
                </c:pt>
                <c:pt idx="12">
                  <c:v>0.12999999999999989</c:v>
                </c:pt>
                <c:pt idx="13">
                  <c:v>8.0000000000000071E-2</c:v>
                </c:pt>
                <c:pt idx="14">
                  <c:v>0.16999999999999993</c:v>
                </c:pt>
                <c:pt idx="15">
                  <c:v>0.24000000000000021</c:v>
                </c:pt>
                <c:pt idx="16">
                  <c:v>2.9999999999999361E-2</c:v>
                </c:pt>
                <c:pt idx="17">
                  <c:v>0.13000000000000078</c:v>
                </c:pt>
                <c:pt idx="18">
                  <c:v>0.11000000000000032</c:v>
                </c:pt>
                <c:pt idx="19">
                  <c:v>8.9999999999999858E-2</c:v>
                </c:pt>
                <c:pt idx="20">
                  <c:v>4.0000000000000036E-2</c:v>
                </c:pt>
                <c:pt idx="21">
                  <c:v>6.0000000000000497E-2</c:v>
                </c:pt>
                <c:pt idx="22">
                  <c:v>0.11000000000000032</c:v>
                </c:pt>
                <c:pt idx="23">
                  <c:v>8.0000000000000071E-2</c:v>
                </c:pt>
                <c:pt idx="24">
                  <c:v>0.10999999999999943</c:v>
                </c:pt>
                <c:pt idx="25">
                  <c:v>0.15000000000000036</c:v>
                </c:pt>
                <c:pt idx="26">
                  <c:v>7.0000000000000284E-2</c:v>
                </c:pt>
                <c:pt idx="27">
                  <c:v>0.19000000000000039</c:v>
                </c:pt>
                <c:pt idx="28">
                  <c:v>0.14999999999999947</c:v>
                </c:pt>
                <c:pt idx="29">
                  <c:v>0.12000000000000011</c:v>
                </c:pt>
                <c:pt idx="30">
                  <c:v>0.13999999999999968</c:v>
                </c:pt>
                <c:pt idx="31">
                  <c:v>0.13999999999999968</c:v>
                </c:pt>
                <c:pt idx="32">
                  <c:v>0.16000000000000014</c:v>
                </c:pt>
                <c:pt idx="33">
                  <c:v>0.1800000000000006</c:v>
                </c:pt>
                <c:pt idx="34">
                  <c:v>0.12000000000000011</c:v>
                </c:pt>
                <c:pt idx="35">
                  <c:v>0.21999999999999975</c:v>
                </c:pt>
                <c:pt idx="36">
                  <c:v>0.21999999999999975</c:v>
                </c:pt>
                <c:pt idx="37">
                  <c:v>0.17000000000000082</c:v>
                </c:pt>
                <c:pt idx="38">
                  <c:v>0.15000000000000036</c:v>
                </c:pt>
                <c:pt idx="39">
                  <c:v>0.16000000000000014</c:v>
                </c:pt>
                <c:pt idx="40">
                  <c:v>0.20999999999999996</c:v>
                </c:pt>
                <c:pt idx="41">
                  <c:v>0.17999999999999972</c:v>
                </c:pt>
                <c:pt idx="42">
                  <c:v>0.16999999999999993</c:v>
                </c:pt>
                <c:pt idx="43">
                  <c:v>0.19000000000000039</c:v>
                </c:pt>
                <c:pt idx="44">
                  <c:v>0.14000000000000057</c:v>
                </c:pt>
                <c:pt idx="45">
                  <c:v>0.15000000000000036</c:v>
                </c:pt>
                <c:pt idx="46">
                  <c:v>0.17999999999999972</c:v>
                </c:pt>
                <c:pt idx="47">
                  <c:v>0.12000000000000011</c:v>
                </c:pt>
                <c:pt idx="48">
                  <c:v>0.10999999999999943</c:v>
                </c:pt>
                <c:pt idx="49">
                  <c:v>8.9999999999999858E-2</c:v>
                </c:pt>
                <c:pt idx="50">
                  <c:v>0.14999999999999947</c:v>
                </c:pt>
                <c:pt idx="51">
                  <c:v>0.12000000000000011</c:v>
                </c:pt>
                <c:pt idx="52">
                  <c:v>0.12000000000000011</c:v>
                </c:pt>
                <c:pt idx="53">
                  <c:v>0.1899999999999995</c:v>
                </c:pt>
                <c:pt idx="54">
                  <c:v>0.15000000000000036</c:v>
                </c:pt>
                <c:pt idx="55">
                  <c:v>0.12999999999999989</c:v>
                </c:pt>
                <c:pt idx="56">
                  <c:v>8.0000000000000071E-2</c:v>
                </c:pt>
                <c:pt idx="57">
                  <c:v>0.10000000000000053</c:v>
                </c:pt>
                <c:pt idx="58">
                  <c:v>0.11999999999999922</c:v>
                </c:pt>
                <c:pt idx="59">
                  <c:v>7.0000000000000284E-2</c:v>
                </c:pt>
                <c:pt idx="60">
                  <c:v>0.14000000000000057</c:v>
                </c:pt>
                <c:pt idx="61">
                  <c:v>0.16000000000000014</c:v>
                </c:pt>
                <c:pt idx="62">
                  <c:v>0.12999999999999989</c:v>
                </c:pt>
                <c:pt idx="63">
                  <c:v>9.9999999999999645E-2</c:v>
                </c:pt>
                <c:pt idx="64">
                  <c:v>8.9999999999999858E-2</c:v>
                </c:pt>
                <c:pt idx="65">
                  <c:v>6.9999999999999396E-2</c:v>
                </c:pt>
                <c:pt idx="66">
                  <c:v>0.23000000000000043</c:v>
                </c:pt>
                <c:pt idx="67">
                  <c:v>8.0000000000000071E-2</c:v>
                </c:pt>
                <c:pt idx="68">
                  <c:v>0.15000000000000036</c:v>
                </c:pt>
                <c:pt idx="69">
                  <c:v>7.0000000000000284E-2</c:v>
                </c:pt>
                <c:pt idx="70">
                  <c:v>0.15000000000000036</c:v>
                </c:pt>
                <c:pt idx="71">
                  <c:v>5.9999999999999609E-2</c:v>
                </c:pt>
                <c:pt idx="72">
                  <c:v>1.9999999999999574E-2</c:v>
                </c:pt>
                <c:pt idx="73">
                  <c:v>-9.9999999999997868E-3</c:v>
                </c:pt>
                <c:pt idx="74">
                  <c:v>-1.0000000000000675E-2</c:v>
                </c:pt>
                <c:pt idx="75">
                  <c:v>1.9999999999999574E-2</c:v>
                </c:pt>
                <c:pt idx="76">
                  <c:v>3.0000000000000249E-2</c:v>
                </c:pt>
                <c:pt idx="77">
                  <c:v>8.0000000000000071E-2</c:v>
                </c:pt>
                <c:pt idx="78">
                  <c:v>0</c:v>
                </c:pt>
                <c:pt idx="79">
                  <c:v>-1.0000000000000675E-2</c:v>
                </c:pt>
                <c:pt idx="80">
                  <c:v>5.0000000000000711E-2</c:v>
                </c:pt>
                <c:pt idx="81">
                  <c:v>-6.0000000000000497E-2</c:v>
                </c:pt>
                <c:pt idx="82">
                  <c:v>2.0000000000000462E-2</c:v>
                </c:pt>
                <c:pt idx="83">
                  <c:v>-5.9999999999999609E-2</c:v>
                </c:pt>
                <c:pt idx="84">
                  <c:v>-8.0000000000000071E-2</c:v>
                </c:pt>
                <c:pt idx="85">
                  <c:v>-9.9999999999997868E-3</c:v>
                </c:pt>
                <c:pt idx="86">
                  <c:v>-9.9999999999997868E-3</c:v>
                </c:pt>
                <c:pt idx="87">
                  <c:v>-4.9999999999999822E-2</c:v>
                </c:pt>
                <c:pt idx="88">
                  <c:v>-7.0000000000000284E-2</c:v>
                </c:pt>
                <c:pt idx="89">
                  <c:v>-8.9999999999999858E-2</c:v>
                </c:pt>
                <c:pt idx="90">
                  <c:v>-3.0000000000000249E-2</c:v>
                </c:pt>
                <c:pt idx="91">
                  <c:v>0.12999999999999989</c:v>
                </c:pt>
                <c:pt idx="92">
                  <c:v>0.14999999999999947</c:v>
                </c:pt>
                <c:pt idx="93">
                  <c:v>0.16999999999999993</c:v>
                </c:pt>
                <c:pt idx="94">
                  <c:v>0.13999999999999968</c:v>
                </c:pt>
                <c:pt idx="95">
                  <c:v>0.16000000000000014</c:v>
                </c:pt>
                <c:pt idx="96">
                  <c:v>0.14000000000000057</c:v>
                </c:pt>
                <c:pt idx="97">
                  <c:v>0.15000000000000036</c:v>
                </c:pt>
                <c:pt idx="98">
                  <c:v>0.17999999999999972</c:v>
                </c:pt>
                <c:pt idx="99">
                  <c:v>0.16000000000000014</c:v>
                </c:pt>
                <c:pt idx="100">
                  <c:v>0.24000000000000021</c:v>
                </c:pt>
                <c:pt idx="101">
                  <c:v>0.12999999999999989</c:v>
                </c:pt>
                <c:pt idx="102">
                  <c:v>0.15000000000000036</c:v>
                </c:pt>
                <c:pt idx="103">
                  <c:v>0.15999999999999925</c:v>
                </c:pt>
                <c:pt idx="104">
                  <c:v>9.9999999999999645E-2</c:v>
                </c:pt>
                <c:pt idx="105">
                  <c:v>7.0000000000000284E-2</c:v>
                </c:pt>
                <c:pt idx="106">
                  <c:v>0.12000000000000011</c:v>
                </c:pt>
                <c:pt idx="107">
                  <c:v>0.27999999999999936</c:v>
                </c:pt>
                <c:pt idx="108">
                  <c:v>0.13999999999999968</c:v>
                </c:pt>
                <c:pt idx="109">
                  <c:v>0.16999999999999993</c:v>
                </c:pt>
                <c:pt idx="110">
                  <c:v>0.13999999999999968</c:v>
                </c:pt>
                <c:pt idx="111">
                  <c:v>0.14000000000000057</c:v>
                </c:pt>
                <c:pt idx="112">
                  <c:v>0.20000000000000018</c:v>
                </c:pt>
                <c:pt idx="113">
                  <c:v>0.13999999999999968</c:v>
                </c:pt>
                <c:pt idx="114">
                  <c:v>0.10999999999999943</c:v>
                </c:pt>
                <c:pt idx="115">
                  <c:v>0.14999999999999947</c:v>
                </c:pt>
                <c:pt idx="116">
                  <c:v>0.16999999999999993</c:v>
                </c:pt>
                <c:pt idx="117">
                  <c:v>0.10999999999999943</c:v>
                </c:pt>
                <c:pt idx="118">
                  <c:v>0.11999999999999922</c:v>
                </c:pt>
                <c:pt idx="119">
                  <c:v>0.14999999999999947</c:v>
                </c:pt>
                <c:pt idx="120">
                  <c:v>9.9999999999999645E-2</c:v>
                </c:pt>
                <c:pt idx="121">
                  <c:v>0.1899999999999995</c:v>
                </c:pt>
                <c:pt idx="122">
                  <c:v>0.27000000000000046</c:v>
                </c:pt>
                <c:pt idx="123">
                  <c:v>0.23000000000000043</c:v>
                </c:pt>
                <c:pt idx="124">
                  <c:v>0.21999999999999975</c:v>
                </c:pt>
                <c:pt idx="125">
                  <c:v>0.25999999999999979</c:v>
                </c:pt>
                <c:pt idx="126">
                  <c:v>0.25999999999999979</c:v>
                </c:pt>
                <c:pt idx="127">
                  <c:v>0.20999999999999996</c:v>
                </c:pt>
                <c:pt idx="128">
                  <c:v>0.20999999999999996</c:v>
                </c:pt>
                <c:pt idx="129">
                  <c:v>0.21999999999999975</c:v>
                </c:pt>
                <c:pt idx="130">
                  <c:v>0.12000000000000011</c:v>
                </c:pt>
                <c:pt idx="131">
                  <c:v>0.16999999999999993</c:v>
                </c:pt>
                <c:pt idx="132">
                  <c:v>0.20999999999999996</c:v>
                </c:pt>
                <c:pt idx="133">
                  <c:v>0.23000000000000043</c:v>
                </c:pt>
                <c:pt idx="134">
                  <c:v>0.20000000000000018</c:v>
                </c:pt>
                <c:pt idx="135">
                  <c:v>0.22999999999999954</c:v>
                </c:pt>
                <c:pt idx="136">
                  <c:v>0.24000000000000021</c:v>
                </c:pt>
                <c:pt idx="137">
                  <c:v>0.20999999999999996</c:v>
                </c:pt>
                <c:pt idx="138">
                  <c:v>0.25999999999999979</c:v>
                </c:pt>
                <c:pt idx="139">
                  <c:v>0.25999999999999979</c:v>
                </c:pt>
                <c:pt idx="140">
                  <c:v>0.23999999999999932</c:v>
                </c:pt>
                <c:pt idx="141">
                  <c:v>0.22999999999999954</c:v>
                </c:pt>
                <c:pt idx="142">
                  <c:v>0.25</c:v>
                </c:pt>
                <c:pt idx="143">
                  <c:v>0.21999999999999975</c:v>
                </c:pt>
                <c:pt idx="144">
                  <c:v>0.26000000000000068</c:v>
                </c:pt>
                <c:pt idx="145">
                  <c:v>0.24000000000000021</c:v>
                </c:pt>
                <c:pt idx="146">
                  <c:v>0.1899999999999995</c:v>
                </c:pt>
                <c:pt idx="147">
                  <c:v>0.25999999999999979</c:v>
                </c:pt>
                <c:pt idx="148">
                  <c:v>0.15000000000000036</c:v>
                </c:pt>
                <c:pt idx="149">
                  <c:v>0.14999999999999947</c:v>
                </c:pt>
                <c:pt idx="150">
                  <c:v>0.1899999999999995</c:v>
                </c:pt>
                <c:pt idx="151">
                  <c:v>0.11000000000000032</c:v>
                </c:pt>
                <c:pt idx="152">
                  <c:v>8.9999999999999858E-2</c:v>
                </c:pt>
                <c:pt idx="153">
                  <c:v>0.13999999999999968</c:v>
                </c:pt>
                <c:pt idx="154">
                  <c:v>0.11000000000000032</c:v>
                </c:pt>
                <c:pt idx="155">
                  <c:v>0.15999999999999925</c:v>
                </c:pt>
                <c:pt idx="156">
                  <c:v>0.12000000000000011</c:v>
                </c:pt>
                <c:pt idx="157">
                  <c:v>7.0000000000000284E-2</c:v>
                </c:pt>
                <c:pt idx="158">
                  <c:v>4.9999999999999822E-2</c:v>
                </c:pt>
                <c:pt idx="159">
                  <c:v>2.9999999999999361E-2</c:v>
                </c:pt>
                <c:pt idx="160">
                  <c:v>0.12000000000000011</c:v>
                </c:pt>
                <c:pt idx="161">
                  <c:v>5.9999999999999609E-2</c:v>
                </c:pt>
                <c:pt idx="162">
                  <c:v>9.9999999999999645E-2</c:v>
                </c:pt>
                <c:pt idx="163">
                  <c:v>0.13999999999999968</c:v>
                </c:pt>
                <c:pt idx="164">
                  <c:v>2.9999999999999805E-2</c:v>
                </c:pt>
                <c:pt idx="165">
                  <c:v>4.0000000000000036E-2</c:v>
                </c:pt>
                <c:pt idx="166">
                  <c:v>8.9999999999999858E-2</c:v>
                </c:pt>
                <c:pt idx="167">
                  <c:v>8.9999999999999858E-2</c:v>
                </c:pt>
                <c:pt idx="168">
                  <c:v>6.0000000000000497E-2</c:v>
                </c:pt>
                <c:pt idx="169">
                  <c:v>8.0000000000000071E-2</c:v>
                </c:pt>
                <c:pt idx="170">
                  <c:v>5.9999999999999609E-2</c:v>
                </c:pt>
                <c:pt idx="171">
                  <c:v>4.0000000000000036E-2</c:v>
                </c:pt>
                <c:pt idx="172">
                  <c:v>4.0000000000000036E-2</c:v>
                </c:pt>
                <c:pt idx="173">
                  <c:v>8.0000000000000071E-2</c:v>
                </c:pt>
                <c:pt idx="174">
                  <c:v>5.0000000000000266E-2</c:v>
                </c:pt>
                <c:pt idx="175">
                  <c:v>9.9999999999997868E-3</c:v>
                </c:pt>
                <c:pt idx="176">
                  <c:v>2.9999999999999805E-2</c:v>
                </c:pt>
                <c:pt idx="177">
                  <c:v>0.12999999999999989</c:v>
                </c:pt>
                <c:pt idx="178">
                  <c:v>0.12000000000000011</c:v>
                </c:pt>
                <c:pt idx="179">
                  <c:v>9.9999999999997868E-3</c:v>
                </c:pt>
                <c:pt idx="180">
                  <c:v>0.11000000000000032</c:v>
                </c:pt>
                <c:pt idx="181">
                  <c:v>5.0000000000000266E-2</c:v>
                </c:pt>
                <c:pt idx="182">
                  <c:v>-2.9999999999999805E-2</c:v>
                </c:pt>
                <c:pt idx="183">
                  <c:v>-3.0000000000000249E-2</c:v>
                </c:pt>
                <c:pt idx="184">
                  <c:v>2.0000000000000462E-2</c:v>
                </c:pt>
                <c:pt idx="185">
                  <c:v>-4.0000000000000036E-2</c:v>
                </c:pt>
                <c:pt idx="186">
                  <c:v>-1.9999999999999574E-2</c:v>
                </c:pt>
                <c:pt idx="187">
                  <c:v>-4.9999999999999822E-2</c:v>
                </c:pt>
                <c:pt idx="188">
                  <c:v>0</c:v>
                </c:pt>
                <c:pt idx="189">
                  <c:v>2.0000000000000462E-2</c:v>
                </c:pt>
                <c:pt idx="190">
                  <c:v>0</c:v>
                </c:pt>
                <c:pt idx="191">
                  <c:v>0</c:v>
                </c:pt>
                <c:pt idx="192">
                  <c:v>-8.9999999999999858E-2</c:v>
                </c:pt>
                <c:pt idx="193">
                  <c:v>0</c:v>
                </c:pt>
                <c:pt idx="194">
                  <c:v>-4.9999999999999822E-2</c:v>
                </c:pt>
                <c:pt idx="195">
                  <c:v>9.9999999999999645E-2</c:v>
                </c:pt>
                <c:pt idx="196">
                  <c:v>-4.9999999999999822E-2</c:v>
                </c:pt>
                <c:pt idx="197">
                  <c:v>-5.0000000000000711E-2</c:v>
                </c:pt>
                <c:pt idx="198">
                  <c:v>0</c:v>
                </c:pt>
                <c:pt idx="199">
                  <c:v>-4.9999999999999822E-2</c:v>
                </c:pt>
                <c:pt idx="200">
                  <c:v>1.9999999999999574E-2</c:v>
                </c:pt>
                <c:pt idx="201">
                  <c:v>-4.0000000000000036E-2</c:v>
                </c:pt>
                <c:pt idx="202">
                  <c:v>-4.0000000000000036E-2</c:v>
                </c:pt>
                <c:pt idx="203">
                  <c:v>0</c:v>
                </c:pt>
                <c:pt idx="204">
                  <c:v>-0.10999999999999943</c:v>
                </c:pt>
                <c:pt idx="205">
                  <c:v>-7.0000000000000284E-2</c:v>
                </c:pt>
                <c:pt idx="206">
                  <c:v>0</c:v>
                </c:pt>
                <c:pt idx="207">
                  <c:v>-4.9999999999999822E-2</c:v>
                </c:pt>
                <c:pt idx="208">
                  <c:v>4.0000000000000036E-2</c:v>
                </c:pt>
                <c:pt idx="209">
                  <c:v>-0.12000000000000011</c:v>
                </c:pt>
                <c:pt idx="210">
                  <c:v>-2.0000000000000462E-2</c:v>
                </c:pt>
                <c:pt idx="211">
                  <c:v>-5.9999999999999609E-2</c:v>
                </c:pt>
                <c:pt idx="212">
                  <c:v>-4.0000000000000036E-2</c:v>
                </c:pt>
                <c:pt idx="213">
                  <c:v>-0.10999999999999943</c:v>
                </c:pt>
                <c:pt idx="214">
                  <c:v>-2.9999999999999361E-2</c:v>
                </c:pt>
                <c:pt idx="215">
                  <c:v>-3.0000000000000249E-2</c:v>
                </c:pt>
                <c:pt idx="216">
                  <c:v>-5.9999999999999609E-2</c:v>
                </c:pt>
                <c:pt idx="217">
                  <c:v>-0.13999999999999968</c:v>
                </c:pt>
                <c:pt idx="218">
                  <c:v>-4.0000000000000036E-2</c:v>
                </c:pt>
                <c:pt idx="219">
                  <c:v>-6.0000000000000053E-2</c:v>
                </c:pt>
                <c:pt idx="220">
                  <c:v>-2.0000000000000018E-2</c:v>
                </c:pt>
                <c:pt idx="221">
                  <c:v>8.9999999999999858E-2</c:v>
                </c:pt>
                <c:pt idx="222">
                  <c:v>-5.0000000000000711E-2</c:v>
                </c:pt>
                <c:pt idx="223">
                  <c:v>-5.9999999999999609E-2</c:v>
                </c:pt>
                <c:pt idx="224">
                  <c:v>-9.9999999999997868E-3</c:v>
                </c:pt>
                <c:pt idx="225">
                  <c:v>-7.0000000000000284E-2</c:v>
                </c:pt>
                <c:pt idx="226">
                  <c:v>3.0000000000000249E-2</c:v>
                </c:pt>
                <c:pt idx="227">
                  <c:v>-6.9999999999999396E-2</c:v>
                </c:pt>
                <c:pt idx="228">
                  <c:v>-3.0000000000000249E-2</c:v>
                </c:pt>
                <c:pt idx="229">
                  <c:v>-6.9999999999999396E-2</c:v>
                </c:pt>
                <c:pt idx="230">
                  <c:v>-4.9999999999999822E-2</c:v>
                </c:pt>
                <c:pt idx="231">
                  <c:v>-6.0000000000000497E-2</c:v>
                </c:pt>
                <c:pt idx="232">
                  <c:v>-8.9999999999999858E-2</c:v>
                </c:pt>
                <c:pt idx="233">
                  <c:v>-6.9999999999999396E-2</c:v>
                </c:pt>
                <c:pt idx="234">
                  <c:v>-0.12000000000000011</c:v>
                </c:pt>
                <c:pt idx="235">
                  <c:v>-9.0000000000000746E-2</c:v>
                </c:pt>
                <c:pt idx="236">
                  <c:v>-0.16000000000000014</c:v>
                </c:pt>
                <c:pt idx="237">
                  <c:v>-9.9999999999999645E-2</c:v>
                </c:pt>
                <c:pt idx="238">
                  <c:v>-0.12999999999999989</c:v>
                </c:pt>
                <c:pt idx="239">
                  <c:v>-0.18000000000000016</c:v>
                </c:pt>
                <c:pt idx="240">
                  <c:v>-0.10999999999999943</c:v>
                </c:pt>
                <c:pt idx="241">
                  <c:v>-0.10999999999999943</c:v>
                </c:pt>
                <c:pt idx="242">
                  <c:v>-8.9999999999999858E-2</c:v>
                </c:pt>
                <c:pt idx="243">
                  <c:v>-4.0000000000000036E-2</c:v>
                </c:pt>
                <c:pt idx="244">
                  <c:v>-0.13000000000000034</c:v>
                </c:pt>
                <c:pt idx="245">
                  <c:v>-8.9999999999999858E-2</c:v>
                </c:pt>
                <c:pt idx="246">
                  <c:v>-0.10000000000000009</c:v>
                </c:pt>
                <c:pt idx="247">
                  <c:v>-0.10000000000000009</c:v>
                </c:pt>
                <c:pt idx="248">
                  <c:v>-0.16000000000000014</c:v>
                </c:pt>
                <c:pt idx="249">
                  <c:v>-0.10000000000000009</c:v>
                </c:pt>
                <c:pt idx="250">
                  <c:v>-0.14000000000000012</c:v>
                </c:pt>
                <c:pt idx="251">
                  <c:v>-0.12999999999999989</c:v>
                </c:pt>
                <c:pt idx="252">
                  <c:v>-8.0000000000000071E-2</c:v>
                </c:pt>
                <c:pt idx="253">
                  <c:v>-0.14999999999999991</c:v>
                </c:pt>
                <c:pt idx="254">
                  <c:v>-0.12000000000000011</c:v>
                </c:pt>
                <c:pt idx="255">
                  <c:v>-0.2200000000000002</c:v>
                </c:pt>
                <c:pt idx="256">
                  <c:v>-0.27</c:v>
                </c:pt>
                <c:pt idx="257">
                  <c:v>-0.2200000000000002</c:v>
                </c:pt>
                <c:pt idx="258">
                  <c:v>-0.17999999999999972</c:v>
                </c:pt>
                <c:pt idx="259">
                  <c:v>-0.20999999999999996</c:v>
                </c:pt>
                <c:pt idx="260">
                  <c:v>-0.22999999999999998</c:v>
                </c:pt>
                <c:pt idx="261">
                  <c:v>5.0000000000000266E-2</c:v>
                </c:pt>
                <c:pt idx="262">
                  <c:v>5.0000000000000266E-2</c:v>
                </c:pt>
                <c:pt idx="263">
                  <c:v>6.0000000000000053E-2</c:v>
                </c:pt>
                <c:pt idx="264">
                  <c:v>2.0000000000000018E-2</c:v>
                </c:pt>
                <c:pt idx="265">
                  <c:v>-2.0000000000000018E-2</c:v>
                </c:pt>
                <c:pt idx="266">
                  <c:v>5.9999999999999609E-2</c:v>
                </c:pt>
                <c:pt idx="267">
                  <c:v>0.10000000000000009</c:v>
                </c:pt>
                <c:pt idx="268">
                  <c:v>4.9999999999999822E-2</c:v>
                </c:pt>
                <c:pt idx="269">
                  <c:v>-9.9999999999997868E-3</c:v>
                </c:pt>
                <c:pt idx="270">
                  <c:v>6.0000000000000053E-2</c:v>
                </c:pt>
                <c:pt idx="271">
                  <c:v>6.0000000000000053E-2</c:v>
                </c:pt>
                <c:pt idx="272">
                  <c:v>3.9999999999999591E-2</c:v>
                </c:pt>
                <c:pt idx="273">
                  <c:v>6.0000000000000053E-2</c:v>
                </c:pt>
                <c:pt idx="274">
                  <c:v>6.999999999999984E-2</c:v>
                </c:pt>
                <c:pt idx="275">
                  <c:v>6.999999999999984E-2</c:v>
                </c:pt>
                <c:pt idx="276">
                  <c:v>4.0000000000000036E-2</c:v>
                </c:pt>
                <c:pt idx="277">
                  <c:v>7.0000000000000284E-2</c:v>
                </c:pt>
                <c:pt idx="278">
                  <c:v>0.12000000000000011</c:v>
                </c:pt>
                <c:pt idx="279">
                  <c:v>5.0000000000000266E-2</c:v>
                </c:pt>
                <c:pt idx="280">
                  <c:v>9.9999999999997868E-3</c:v>
                </c:pt>
                <c:pt idx="281">
                  <c:v>5.0000000000000266E-2</c:v>
                </c:pt>
                <c:pt idx="282">
                  <c:v>4.0000000000000036E-2</c:v>
                </c:pt>
                <c:pt idx="283">
                  <c:v>3.0000000000000249E-2</c:v>
                </c:pt>
                <c:pt idx="284">
                  <c:v>2.9999999999999805E-2</c:v>
                </c:pt>
                <c:pt idx="285">
                  <c:v>4.0000000000000036E-2</c:v>
                </c:pt>
                <c:pt idx="286">
                  <c:v>2.0000000000000018E-2</c:v>
                </c:pt>
                <c:pt idx="287">
                  <c:v>1.0000000000000231E-2</c:v>
                </c:pt>
                <c:pt idx="288">
                  <c:v>4.0000000000000036E-2</c:v>
                </c:pt>
                <c:pt idx="289">
                  <c:v>1.0000000000000231E-2</c:v>
                </c:pt>
                <c:pt idx="290">
                  <c:v>5.9999999999999609E-2</c:v>
                </c:pt>
                <c:pt idx="291">
                  <c:v>6.999999999999984E-2</c:v>
                </c:pt>
                <c:pt idx="292">
                  <c:v>2.0000000000000018E-2</c:v>
                </c:pt>
                <c:pt idx="293">
                  <c:v>4.9999999999999822E-2</c:v>
                </c:pt>
                <c:pt idx="294">
                  <c:v>3.0000000000000249E-2</c:v>
                </c:pt>
                <c:pt idx="295">
                  <c:v>4.0000000000000036E-2</c:v>
                </c:pt>
                <c:pt idx="296">
                  <c:v>1.0000000000000231E-2</c:v>
                </c:pt>
                <c:pt idx="297">
                  <c:v>5.0000000000000266E-2</c:v>
                </c:pt>
                <c:pt idx="298">
                  <c:v>4.9999999999999822E-2</c:v>
                </c:pt>
                <c:pt idx="299">
                  <c:v>2.9999999999999805E-2</c:v>
                </c:pt>
                <c:pt idx="300">
                  <c:v>1.0000000000000231E-2</c:v>
                </c:pt>
                <c:pt idx="301">
                  <c:v>2.9999999999999805E-2</c:v>
                </c:pt>
                <c:pt idx="302">
                  <c:v>-2.0000000000000018E-2</c:v>
                </c:pt>
                <c:pt idx="303">
                  <c:v>4.0000000000000036E-2</c:v>
                </c:pt>
                <c:pt idx="304">
                  <c:v>2.0000000000000018E-2</c:v>
                </c:pt>
                <c:pt idx="305">
                  <c:v>2.0000000000000018E-2</c:v>
                </c:pt>
                <c:pt idx="306">
                  <c:v>8.9999999999999858E-2</c:v>
                </c:pt>
                <c:pt idx="307">
                  <c:v>-1.0000000000000231E-2</c:v>
                </c:pt>
                <c:pt idx="308">
                  <c:v>-2.0000000000000018E-2</c:v>
                </c:pt>
                <c:pt idx="309">
                  <c:v>6.0000000000000053E-2</c:v>
                </c:pt>
                <c:pt idx="310">
                  <c:v>-9.9999999999997868E-3</c:v>
                </c:pt>
                <c:pt idx="311">
                  <c:v>9.9999999999997868E-3</c:v>
                </c:pt>
                <c:pt idx="312">
                  <c:v>1.0000000000000231E-2</c:v>
                </c:pt>
                <c:pt idx="313">
                  <c:v>-2.0000000000000018E-2</c:v>
                </c:pt>
                <c:pt idx="314">
                  <c:v>-2.0000000000000018E-2</c:v>
                </c:pt>
                <c:pt idx="315">
                  <c:v>4.0000000000000036E-2</c:v>
                </c:pt>
                <c:pt idx="316">
                  <c:v>2.0000000000000018E-2</c:v>
                </c:pt>
                <c:pt idx="317">
                  <c:v>-2.0000000000000018E-2</c:v>
                </c:pt>
                <c:pt idx="318">
                  <c:v>0</c:v>
                </c:pt>
                <c:pt idx="319">
                  <c:v>-2.0000000000000018E-2</c:v>
                </c:pt>
                <c:pt idx="320">
                  <c:v>0</c:v>
                </c:pt>
                <c:pt idx="321">
                  <c:v>2.0000000000000018E-2</c:v>
                </c:pt>
                <c:pt idx="322">
                  <c:v>3.0000000000000249E-2</c:v>
                </c:pt>
                <c:pt idx="323">
                  <c:v>2.0000000000000018E-2</c:v>
                </c:pt>
                <c:pt idx="324">
                  <c:v>-2.0000000000000018E-2</c:v>
                </c:pt>
                <c:pt idx="325">
                  <c:v>0</c:v>
                </c:pt>
                <c:pt idx="326">
                  <c:v>2.0000000000000018E-2</c:v>
                </c:pt>
                <c:pt idx="327">
                  <c:v>6.999999999999984E-2</c:v>
                </c:pt>
                <c:pt idx="328">
                  <c:v>4.0000000000000036E-2</c:v>
                </c:pt>
                <c:pt idx="329">
                  <c:v>-4.0000000000000036E-2</c:v>
                </c:pt>
                <c:pt idx="330">
                  <c:v>-3.0000000000000249E-2</c:v>
                </c:pt>
                <c:pt idx="331">
                  <c:v>-2.0000000000000462E-2</c:v>
                </c:pt>
                <c:pt idx="332">
                  <c:v>-5.9999999999999609E-2</c:v>
                </c:pt>
                <c:pt idx="333">
                  <c:v>-3.0000000000000249E-2</c:v>
                </c:pt>
                <c:pt idx="334">
                  <c:v>-8.9999999999999858E-2</c:v>
                </c:pt>
                <c:pt idx="335">
                  <c:v>-2.0000000000000018E-2</c:v>
                </c:pt>
                <c:pt idx="336">
                  <c:v>-1.0000000000000231E-2</c:v>
                </c:pt>
                <c:pt idx="337">
                  <c:v>2.0000000000000462E-2</c:v>
                </c:pt>
                <c:pt idx="338">
                  <c:v>-4.0000000000000036E-2</c:v>
                </c:pt>
                <c:pt idx="339">
                  <c:v>-4.9999999999999822E-2</c:v>
                </c:pt>
                <c:pt idx="340">
                  <c:v>-2.9999999999999805E-2</c:v>
                </c:pt>
                <c:pt idx="341">
                  <c:v>-2.9999999999999805E-2</c:v>
                </c:pt>
                <c:pt idx="342">
                  <c:v>-4.0000000000000036E-2</c:v>
                </c:pt>
                <c:pt idx="343">
                  <c:v>-8.9999999999999858E-2</c:v>
                </c:pt>
                <c:pt idx="344">
                  <c:v>1.0000000000000231E-2</c:v>
                </c:pt>
                <c:pt idx="345">
                  <c:v>-4.0000000000000036E-2</c:v>
                </c:pt>
                <c:pt idx="346">
                  <c:v>0</c:v>
                </c:pt>
                <c:pt idx="347">
                  <c:v>-1.9999999999999574E-2</c:v>
                </c:pt>
                <c:pt idx="348">
                  <c:v>-1.0000000000000231E-2</c:v>
                </c:pt>
                <c:pt idx="349">
                  <c:v>-4.0000000000000036E-2</c:v>
                </c:pt>
                <c:pt idx="350">
                  <c:v>-1.0000000000000231E-2</c:v>
                </c:pt>
                <c:pt idx="351">
                  <c:v>4.0000000000000036E-2</c:v>
                </c:pt>
                <c:pt idx="352">
                  <c:v>5.0000000000000266E-2</c:v>
                </c:pt>
                <c:pt idx="353">
                  <c:v>2.0000000000000018E-2</c:v>
                </c:pt>
                <c:pt idx="354">
                  <c:v>2.0000000000000018E-2</c:v>
                </c:pt>
                <c:pt idx="355">
                  <c:v>-2.9999999999999805E-2</c:v>
                </c:pt>
                <c:pt idx="356">
                  <c:v>4.9999999999999822E-2</c:v>
                </c:pt>
                <c:pt idx="357">
                  <c:v>-1.0000000000000231E-2</c:v>
                </c:pt>
                <c:pt idx="358">
                  <c:v>-4.9999999999999822E-2</c:v>
                </c:pt>
                <c:pt idx="359">
                  <c:v>-2.0000000000000018E-2</c:v>
                </c:pt>
                <c:pt idx="360">
                  <c:v>-5.0000000000000266E-2</c:v>
                </c:pt>
                <c:pt idx="361">
                  <c:v>1.0000000000000231E-2</c:v>
                </c:pt>
                <c:pt idx="362">
                  <c:v>2.0000000000000018E-2</c:v>
                </c:pt>
                <c:pt idx="363">
                  <c:v>2.9999999999999805E-2</c:v>
                </c:pt>
                <c:pt idx="364">
                  <c:v>1.0000000000000231E-2</c:v>
                </c:pt>
                <c:pt idx="365">
                  <c:v>6.0000000000000053E-2</c:v>
                </c:pt>
                <c:pt idx="366">
                  <c:v>3.0000000000000249E-2</c:v>
                </c:pt>
                <c:pt idx="367">
                  <c:v>2.9999999999999361E-2</c:v>
                </c:pt>
                <c:pt idx="368">
                  <c:v>9.9999999999997868E-3</c:v>
                </c:pt>
                <c:pt idx="369">
                  <c:v>-4.0000000000000036E-2</c:v>
                </c:pt>
                <c:pt idx="370">
                  <c:v>3.0000000000000249E-2</c:v>
                </c:pt>
                <c:pt idx="371">
                  <c:v>1.9999999999999574E-2</c:v>
                </c:pt>
                <c:pt idx="372">
                  <c:v>-9.9999999999997868E-3</c:v>
                </c:pt>
                <c:pt idx="373">
                  <c:v>0</c:v>
                </c:pt>
                <c:pt idx="374">
                  <c:v>3.0000000000000249E-2</c:v>
                </c:pt>
                <c:pt idx="375">
                  <c:v>9.9999999999997868E-3</c:v>
                </c:pt>
                <c:pt idx="376">
                  <c:v>4.0000000000000036E-2</c:v>
                </c:pt>
                <c:pt idx="377">
                  <c:v>2.0000000000000462E-2</c:v>
                </c:pt>
                <c:pt idx="378">
                  <c:v>1.9999999999999574E-2</c:v>
                </c:pt>
                <c:pt idx="379">
                  <c:v>4.9999999999999822E-2</c:v>
                </c:pt>
                <c:pt idx="380">
                  <c:v>2.9999999999999361E-2</c:v>
                </c:pt>
                <c:pt idx="381">
                  <c:v>2.0000000000000462E-2</c:v>
                </c:pt>
                <c:pt idx="382">
                  <c:v>0</c:v>
                </c:pt>
                <c:pt idx="383">
                  <c:v>5.9999999999999609E-2</c:v>
                </c:pt>
                <c:pt idx="384">
                  <c:v>1.0000000000000675E-2</c:v>
                </c:pt>
                <c:pt idx="385">
                  <c:v>4.0000000000000036E-2</c:v>
                </c:pt>
                <c:pt idx="386">
                  <c:v>6.0000000000000497E-2</c:v>
                </c:pt>
                <c:pt idx="387">
                  <c:v>2.9999999999999361E-2</c:v>
                </c:pt>
                <c:pt idx="388">
                  <c:v>0</c:v>
                </c:pt>
                <c:pt idx="389">
                  <c:v>5.0000000000000711E-2</c:v>
                </c:pt>
                <c:pt idx="390">
                  <c:v>7.0000000000000284E-2</c:v>
                </c:pt>
                <c:pt idx="391">
                  <c:v>6.9999999999999396E-2</c:v>
                </c:pt>
                <c:pt idx="392">
                  <c:v>5.0000000000000711E-2</c:v>
                </c:pt>
                <c:pt idx="393">
                  <c:v>9.9999999999997868E-3</c:v>
                </c:pt>
                <c:pt idx="394">
                  <c:v>6.0000000000000497E-2</c:v>
                </c:pt>
                <c:pt idx="395">
                  <c:v>4.0000000000000036E-2</c:v>
                </c:pt>
                <c:pt idx="396">
                  <c:v>0.10000000000000053</c:v>
                </c:pt>
                <c:pt idx="397">
                  <c:v>0.12000000000000011</c:v>
                </c:pt>
                <c:pt idx="398">
                  <c:v>8.9999999999999858E-2</c:v>
                </c:pt>
                <c:pt idx="399">
                  <c:v>5.0000000000000711E-2</c:v>
                </c:pt>
                <c:pt idx="400">
                  <c:v>9.9999999999997868E-3</c:v>
                </c:pt>
                <c:pt idx="401">
                  <c:v>0.11000000000000032</c:v>
                </c:pt>
                <c:pt idx="402">
                  <c:v>8.9999999999999858E-2</c:v>
                </c:pt>
                <c:pt idx="403">
                  <c:v>5.0000000000000711E-2</c:v>
                </c:pt>
                <c:pt idx="404">
                  <c:v>0.12000000000000011</c:v>
                </c:pt>
                <c:pt idx="405">
                  <c:v>0.10000000000000053</c:v>
                </c:pt>
                <c:pt idx="406">
                  <c:v>0</c:v>
                </c:pt>
                <c:pt idx="407">
                  <c:v>8.9999999999999858E-2</c:v>
                </c:pt>
                <c:pt idx="408">
                  <c:v>0.13999999999999968</c:v>
                </c:pt>
                <c:pt idx="409">
                  <c:v>0.13999999999999968</c:v>
                </c:pt>
                <c:pt idx="410">
                  <c:v>0.19000000000000039</c:v>
                </c:pt>
                <c:pt idx="411">
                  <c:v>0.22999999999999954</c:v>
                </c:pt>
                <c:pt idx="412">
                  <c:v>0.28000000000000025</c:v>
                </c:pt>
                <c:pt idx="413">
                  <c:v>0.30000000000000071</c:v>
                </c:pt>
                <c:pt idx="414">
                  <c:v>0.20000000000000018</c:v>
                </c:pt>
                <c:pt idx="415">
                  <c:v>0.22999999999999954</c:v>
                </c:pt>
                <c:pt idx="416">
                  <c:v>9.9999999999999645E-2</c:v>
                </c:pt>
                <c:pt idx="417">
                  <c:v>0.11000000000000032</c:v>
                </c:pt>
                <c:pt idx="418">
                  <c:v>0.16999999999999993</c:v>
                </c:pt>
                <c:pt idx="419">
                  <c:v>0.20000000000000018</c:v>
                </c:pt>
                <c:pt idx="420">
                  <c:v>0.1800000000000006</c:v>
                </c:pt>
                <c:pt idx="421">
                  <c:v>0.18000000000000016</c:v>
                </c:pt>
                <c:pt idx="422">
                  <c:v>0.16000000000000014</c:v>
                </c:pt>
                <c:pt idx="423">
                  <c:v>0.17999999999999972</c:v>
                </c:pt>
                <c:pt idx="424">
                  <c:v>0.23000000000000043</c:v>
                </c:pt>
                <c:pt idx="425">
                  <c:v>0.17999999999999972</c:v>
                </c:pt>
                <c:pt idx="426">
                  <c:v>0.41999999999999993</c:v>
                </c:pt>
                <c:pt idx="427">
                  <c:v>0.37000000000000011</c:v>
                </c:pt>
                <c:pt idx="428">
                  <c:v>0.37999999999999989</c:v>
                </c:pt>
                <c:pt idx="429">
                  <c:v>0.35999999999999988</c:v>
                </c:pt>
                <c:pt idx="430">
                  <c:v>0.35999999999999988</c:v>
                </c:pt>
                <c:pt idx="431">
                  <c:v>0.29999999999999982</c:v>
                </c:pt>
                <c:pt idx="432">
                  <c:v>0.41999999999999993</c:v>
                </c:pt>
                <c:pt idx="433">
                  <c:v>0.28000000000000025</c:v>
                </c:pt>
                <c:pt idx="434">
                  <c:v>0.38999999999999968</c:v>
                </c:pt>
                <c:pt idx="435">
                  <c:v>0.29000000000000004</c:v>
                </c:pt>
                <c:pt idx="436">
                  <c:v>0.24000000000000021</c:v>
                </c:pt>
                <c:pt idx="437">
                  <c:v>0.29000000000000004</c:v>
                </c:pt>
                <c:pt idx="438">
                  <c:v>0.26999999999999957</c:v>
                </c:pt>
                <c:pt idx="439">
                  <c:v>0.23000000000000043</c:v>
                </c:pt>
                <c:pt idx="440">
                  <c:v>0.36000000000000032</c:v>
                </c:pt>
                <c:pt idx="441">
                  <c:v>0.29000000000000004</c:v>
                </c:pt>
                <c:pt idx="442">
                  <c:v>0.33999999999999986</c:v>
                </c:pt>
                <c:pt idx="443">
                  <c:v>0.30999999999999961</c:v>
                </c:pt>
                <c:pt idx="444">
                  <c:v>0.36000000000000032</c:v>
                </c:pt>
                <c:pt idx="445">
                  <c:v>0.5</c:v>
                </c:pt>
                <c:pt idx="446">
                  <c:v>0.44999999999999929</c:v>
                </c:pt>
                <c:pt idx="447">
                  <c:v>0.33000000000000007</c:v>
                </c:pt>
                <c:pt idx="448">
                  <c:v>0.33000000000000007</c:v>
                </c:pt>
                <c:pt idx="449">
                  <c:v>0.3199999999999994</c:v>
                </c:pt>
                <c:pt idx="450">
                  <c:v>0.39000000000000057</c:v>
                </c:pt>
                <c:pt idx="451">
                  <c:v>0.40000000000000036</c:v>
                </c:pt>
                <c:pt idx="452">
                  <c:v>0.35999999999999943</c:v>
                </c:pt>
                <c:pt idx="453">
                  <c:v>0.45999999999999996</c:v>
                </c:pt>
                <c:pt idx="454">
                  <c:v>0.52000000000000046</c:v>
                </c:pt>
                <c:pt idx="455">
                  <c:v>0.41000000000000014</c:v>
                </c:pt>
                <c:pt idx="456">
                  <c:v>0.67000000000000037</c:v>
                </c:pt>
                <c:pt idx="457">
                  <c:v>0.73999999999999977</c:v>
                </c:pt>
                <c:pt idx="458">
                  <c:v>0.58999999999999986</c:v>
                </c:pt>
                <c:pt idx="459">
                  <c:v>0.77</c:v>
                </c:pt>
                <c:pt idx="460">
                  <c:v>1.1000000000000001</c:v>
                </c:pt>
                <c:pt idx="461">
                  <c:v>0.96</c:v>
                </c:pt>
                <c:pt idx="462">
                  <c:v>0.7799999999999998</c:v>
                </c:pt>
                <c:pt idx="463">
                  <c:v>0.84999999999999964</c:v>
                </c:pt>
                <c:pt idx="464">
                  <c:v>0.92999999999999972</c:v>
                </c:pt>
                <c:pt idx="465">
                  <c:v>1.0499999999999998</c:v>
                </c:pt>
                <c:pt idx="466">
                  <c:v>1.3400000000000003</c:v>
                </c:pt>
                <c:pt idx="467">
                  <c:v>1.29</c:v>
                </c:pt>
                <c:pt idx="468">
                  <c:v>1.2500000000000004</c:v>
                </c:pt>
                <c:pt idx="469">
                  <c:v>1.1800000000000002</c:v>
                </c:pt>
                <c:pt idx="470">
                  <c:v>1.4299999999999997</c:v>
                </c:pt>
                <c:pt idx="471">
                  <c:v>1.8799999999999994</c:v>
                </c:pt>
                <c:pt idx="472">
                  <c:v>2.93</c:v>
                </c:pt>
                <c:pt idx="473">
                  <c:v>2.2799999999999998</c:v>
                </c:pt>
                <c:pt idx="474">
                  <c:v>2.0199999999999996</c:v>
                </c:pt>
                <c:pt idx="475">
                  <c:v>2.3200000000000003</c:v>
                </c:pt>
                <c:pt idx="476">
                  <c:v>2.35</c:v>
                </c:pt>
                <c:pt idx="477">
                  <c:v>2.41</c:v>
                </c:pt>
                <c:pt idx="478">
                  <c:v>2.7600000000000002</c:v>
                </c:pt>
                <c:pt idx="479">
                  <c:v>2.7199999999999998</c:v>
                </c:pt>
                <c:pt idx="480">
                  <c:v>2.72</c:v>
                </c:pt>
                <c:pt idx="481">
                  <c:v>2.2799999999999998</c:v>
                </c:pt>
                <c:pt idx="482">
                  <c:v>2.19</c:v>
                </c:pt>
                <c:pt idx="483">
                  <c:v>2.13</c:v>
                </c:pt>
                <c:pt idx="484">
                  <c:v>2.1800000000000002</c:v>
                </c:pt>
                <c:pt idx="485">
                  <c:v>1.9900000000000002</c:v>
                </c:pt>
                <c:pt idx="486">
                  <c:v>2</c:v>
                </c:pt>
                <c:pt idx="487">
                  <c:v>1.6400000000000001</c:v>
                </c:pt>
                <c:pt idx="488">
                  <c:v>1.9200000000000004</c:v>
                </c:pt>
                <c:pt idx="489">
                  <c:v>1.7700000000000005</c:v>
                </c:pt>
                <c:pt idx="490">
                  <c:v>1.85</c:v>
                </c:pt>
                <c:pt idx="491">
                  <c:v>2.0499999999999998</c:v>
                </c:pt>
                <c:pt idx="492">
                  <c:v>1.9599999999999995</c:v>
                </c:pt>
                <c:pt idx="493">
                  <c:v>2.1200000000000006</c:v>
                </c:pt>
                <c:pt idx="494">
                  <c:v>2.2600000000000002</c:v>
                </c:pt>
                <c:pt idx="495">
                  <c:v>2.12</c:v>
                </c:pt>
                <c:pt idx="496">
                  <c:v>2.0499999999999998</c:v>
                </c:pt>
                <c:pt idx="497">
                  <c:v>2.0499999999999998</c:v>
                </c:pt>
                <c:pt idx="498">
                  <c:v>1.5899999999999999</c:v>
                </c:pt>
                <c:pt idx="499">
                  <c:v>1.4299999999999997</c:v>
                </c:pt>
                <c:pt idx="500">
                  <c:v>1.5</c:v>
                </c:pt>
                <c:pt idx="501">
                  <c:v>1.3399999999999999</c:v>
                </c:pt>
                <c:pt idx="502">
                  <c:v>1.4300000000000002</c:v>
                </c:pt>
                <c:pt idx="503">
                  <c:v>1.3900000000000001</c:v>
                </c:pt>
                <c:pt idx="504">
                  <c:v>1.5300000000000002</c:v>
                </c:pt>
                <c:pt idx="505">
                  <c:v>1.44</c:v>
                </c:pt>
                <c:pt idx="506">
                  <c:v>1.3700000000000006</c:v>
                </c:pt>
                <c:pt idx="507">
                  <c:v>1.2600000000000002</c:v>
                </c:pt>
                <c:pt idx="508">
                  <c:v>1.5</c:v>
                </c:pt>
                <c:pt idx="509">
                  <c:v>1.4399999999999995</c:v>
                </c:pt>
                <c:pt idx="510">
                  <c:v>1.3599999999999999</c:v>
                </c:pt>
                <c:pt idx="511">
                  <c:v>1.3800000000000003</c:v>
                </c:pt>
                <c:pt idx="512">
                  <c:v>1.2900000000000005</c:v>
                </c:pt>
                <c:pt idx="513">
                  <c:v>1.4100000000000001</c:v>
                </c:pt>
                <c:pt idx="514">
                  <c:v>1.4299999999999997</c:v>
                </c:pt>
                <c:pt idx="515">
                  <c:v>1.4999999999999996</c:v>
                </c:pt>
                <c:pt idx="516">
                  <c:v>1.7200000000000002</c:v>
                </c:pt>
                <c:pt idx="517">
                  <c:v>1.6500000000000004</c:v>
                </c:pt>
                <c:pt idx="518">
                  <c:v>1.63</c:v>
                </c:pt>
                <c:pt idx="519">
                  <c:v>1.5900000000000003</c:v>
                </c:pt>
                <c:pt idx="520">
                  <c:v>1.5100000000000002</c:v>
                </c:pt>
                <c:pt idx="521">
                  <c:v>1.4699999999999998</c:v>
                </c:pt>
                <c:pt idx="522">
                  <c:v>1.3799999999999994</c:v>
                </c:pt>
                <c:pt idx="523">
                  <c:v>1.5299999999999998</c:v>
                </c:pt>
                <c:pt idx="524">
                  <c:v>1.5300000000000002</c:v>
                </c:pt>
                <c:pt idx="525">
                  <c:v>1.5699999999999994</c:v>
                </c:pt>
                <c:pt idx="526">
                  <c:v>1.7299999999999995</c:v>
                </c:pt>
                <c:pt idx="527">
                  <c:v>1.4699999999999998</c:v>
                </c:pt>
                <c:pt idx="528">
                  <c:v>1.4700000000000002</c:v>
                </c:pt>
                <c:pt idx="529">
                  <c:v>1.48</c:v>
                </c:pt>
                <c:pt idx="530">
                  <c:v>1.38</c:v>
                </c:pt>
                <c:pt idx="531">
                  <c:v>1.2399999999999998</c:v>
                </c:pt>
                <c:pt idx="532">
                  <c:v>1.4</c:v>
                </c:pt>
                <c:pt idx="533">
                  <c:v>1.3900000000000001</c:v>
                </c:pt>
                <c:pt idx="534">
                  <c:v>1.3199999999999998</c:v>
                </c:pt>
                <c:pt idx="535">
                  <c:v>1.37</c:v>
                </c:pt>
                <c:pt idx="536">
                  <c:v>1.4300000000000002</c:v>
                </c:pt>
                <c:pt idx="537">
                  <c:v>1.67</c:v>
                </c:pt>
                <c:pt idx="538">
                  <c:v>2.0499999999999998</c:v>
                </c:pt>
                <c:pt idx="539">
                  <c:v>3.1</c:v>
                </c:pt>
                <c:pt idx="540">
                  <c:v>1.71</c:v>
                </c:pt>
                <c:pt idx="541">
                  <c:v>2.0500000000000003</c:v>
                </c:pt>
                <c:pt idx="542">
                  <c:v>2.12</c:v>
                </c:pt>
                <c:pt idx="543">
                  <c:v>2.37</c:v>
                </c:pt>
                <c:pt idx="544">
                  <c:v>2.46</c:v>
                </c:pt>
                <c:pt idx="545">
                  <c:v>2.82</c:v>
                </c:pt>
                <c:pt idx="546">
                  <c:v>2.93</c:v>
                </c:pt>
                <c:pt idx="547">
                  <c:v>2.8800000000000003</c:v>
                </c:pt>
                <c:pt idx="548">
                  <c:v>2.7</c:v>
                </c:pt>
                <c:pt idx="549">
                  <c:v>2.93</c:v>
                </c:pt>
                <c:pt idx="550">
                  <c:v>2.8400000000000003</c:v>
                </c:pt>
                <c:pt idx="551">
                  <c:v>2.4599999999999995</c:v>
                </c:pt>
                <c:pt idx="552">
                  <c:v>2.4300000000000002</c:v>
                </c:pt>
                <c:pt idx="553">
                  <c:v>2.9999999999999996</c:v>
                </c:pt>
                <c:pt idx="554">
                  <c:v>3.1500000000000004</c:v>
                </c:pt>
                <c:pt idx="555">
                  <c:v>3.7500000000000004</c:v>
                </c:pt>
                <c:pt idx="556">
                  <c:v>3.6100000000000003</c:v>
                </c:pt>
                <c:pt idx="557">
                  <c:v>3.58</c:v>
                </c:pt>
                <c:pt idx="558">
                  <c:v>3.9099999999999997</c:v>
                </c:pt>
                <c:pt idx="559">
                  <c:v>4.3499999999999996</c:v>
                </c:pt>
                <c:pt idx="560">
                  <c:v>4.120000000000001</c:v>
                </c:pt>
                <c:pt idx="561">
                  <c:v>4.16</c:v>
                </c:pt>
                <c:pt idx="562">
                  <c:v>3.8000000000000003</c:v>
                </c:pt>
                <c:pt idx="563">
                  <c:v>4.0299999999999994</c:v>
                </c:pt>
                <c:pt idx="564">
                  <c:v>4.38</c:v>
                </c:pt>
                <c:pt idx="565">
                  <c:v>5.22</c:v>
                </c:pt>
                <c:pt idx="566">
                  <c:v>5.73</c:v>
                </c:pt>
                <c:pt idx="567">
                  <c:v>5.43</c:v>
                </c:pt>
                <c:pt idx="568">
                  <c:v>6.57</c:v>
                </c:pt>
                <c:pt idx="569">
                  <c:v>5.3000000000000007</c:v>
                </c:pt>
                <c:pt idx="570">
                  <c:v>5.05</c:v>
                </c:pt>
                <c:pt idx="571">
                  <c:v>5.36</c:v>
                </c:pt>
                <c:pt idx="572">
                  <c:v>6.0600000000000005</c:v>
                </c:pt>
                <c:pt idx="573">
                  <c:v>6.0399999999999991</c:v>
                </c:pt>
                <c:pt idx="574">
                  <c:v>6.1099999999999994</c:v>
                </c:pt>
                <c:pt idx="575">
                  <c:v>5.2499999999999991</c:v>
                </c:pt>
                <c:pt idx="576">
                  <c:v>5.4399999999999995</c:v>
                </c:pt>
                <c:pt idx="577">
                  <c:v>5.81</c:v>
                </c:pt>
                <c:pt idx="578">
                  <c:v>5.5299999999999994</c:v>
                </c:pt>
                <c:pt idx="579">
                  <c:v>5.66</c:v>
                </c:pt>
                <c:pt idx="580">
                  <c:v>5.7700000000000014</c:v>
                </c:pt>
                <c:pt idx="581">
                  <c:v>5.9600000000000009</c:v>
                </c:pt>
                <c:pt idx="582">
                  <c:v>5.84</c:v>
                </c:pt>
                <c:pt idx="583">
                  <c:v>6.24</c:v>
                </c:pt>
                <c:pt idx="584">
                  <c:v>6.25</c:v>
                </c:pt>
                <c:pt idx="585">
                  <c:v>6.6400000000000006</c:v>
                </c:pt>
                <c:pt idx="586">
                  <c:v>6.5699999999999994</c:v>
                </c:pt>
                <c:pt idx="587">
                  <c:v>5.7399999999999993</c:v>
                </c:pt>
                <c:pt idx="588">
                  <c:v>6.08</c:v>
                </c:pt>
                <c:pt idx="589">
                  <c:v>6.85</c:v>
                </c:pt>
                <c:pt idx="590">
                  <c:v>6.91</c:v>
                </c:pt>
                <c:pt idx="591">
                  <c:v>6.92</c:v>
                </c:pt>
                <c:pt idx="592">
                  <c:v>7.1199999999999992</c:v>
                </c:pt>
                <c:pt idx="593">
                  <c:v>7.3199999999999994</c:v>
                </c:pt>
                <c:pt idx="594">
                  <c:v>7.82</c:v>
                </c:pt>
                <c:pt idx="595">
                  <c:v>7.5600000000000005</c:v>
                </c:pt>
                <c:pt idx="596">
                  <c:v>7.7100000000000009</c:v>
                </c:pt>
                <c:pt idx="597">
                  <c:v>8.379999999999999</c:v>
                </c:pt>
                <c:pt idx="598">
                  <c:v>8.85</c:v>
                </c:pt>
                <c:pt idx="599">
                  <c:v>8.32</c:v>
                </c:pt>
                <c:pt idx="600">
                  <c:v>9.8800000000000008</c:v>
                </c:pt>
                <c:pt idx="601">
                  <c:v>11.05</c:v>
                </c:pt>
                <c:pt idx="602">
                  <c:v>8.7099999999999991</c:v>
                </c:pt>
                <c:pt idx="603">
                  <c:v>8.0500000000000007</c:v>
                </c:pt>
                <c:pt idx="604">
                  <c:v>7.3599999999999994</c:v>
                </c:pt>
                <c:pt idx="605">
                  <c:v>7.4200000000000008</c:v>
                </c:pt>
                <c:pt idx="606">
                  <c:v>7.1899999999999995</c:v>
                </c:pt>
                <c:pt idx="607">
                  <c:v>6.5300000000000011</c:v>
                </c:pt>
                <c:pt idx="608">
                  <c:v>6.42</c:v>
                </c:pt>
                <c:pt idx="609">
                  <c:v>6.6999999999999993</c:v>
                </c:pt>
                <c:pt idx="610">
                  <c:v>6.3900000000000006</c:v>
                </c:pt>
                <c:pt idx="611">
                  <c:v>6.86</c:v>
                </c:pt>
                <c:pt idx="612">
                  <c:v>5.44</c:v>
                </c:pt>
                <c:pt idx="613">
                  <c:v>5.5400000000000009</c:v>
                </c:pt>
                <c:pt idx="614">
                  <c:v>5.77</c:v>
                </c:pt>
                <c:pt idx="615">
                  <c:v>6.0600000000000005</c:v>
                </c:pt>
                <c:pt idx="616">
                  <c:v>5.77</c:v>
                </c:pt>
                <c:pt idx="617">
                  <c:v>6.1300000000000008</c:v>
                </c:pt>
                <c:pt idx="618">
                  <c:v>6.1000000000000005</c:v>
                </c:pt>
                <c:pt idx="619">
                  <c:v>6.23</c:v>
                </c:pt>
                <c:pt idx="620">
                  <c:v>7.34</c:v>
                </c:pt>
                <c:pt idx="621">
                  <c:v>6.6</c:v>
                </c:pt>
                <c:pt idx="622">
                  <c:v>6.5699999999999994</c:v>
                </c:pt>
                <c:pt idx="623">
                  <c:v>6.3900000000000006</c:v>
                </c:pt>
                <c:pt idx="624">
                  <c:v>6.3599999999999994</c:v>
                </c:pt>
                <c:pt idx="625">
                  <c:v>6.4399999999999995</c:v>
                </c:pt>
                <c:pt idx="626">
                  <c:v>6.07</c:v>
                </c:pt>
                <c:pt idx="627">
                  <c:v>5.7799999999999994</c:v>
                </c:pt>
                <c:pt idx="628">
                  <c:v>5.39</c:v>
                </c:pt>
                <c:pt idx="629">
                  <c:v>5.23</c:v>
                </c:pt>
                <c:pt idx="630">
                  <c:v>5.0600000000000005</c:v>
                </c:pt>
                <c:pt idx="631">
                  <c:v>4.8199999999999994</c:v>
                </c:pt>
                <c:pt idx="632">
                  <c:v>5</c:v>
                </c:pt>
                <c:pt idx="633">
                  <c:v>4.9400000000000004</c:v>
                </c:pt>
                <c:pt idx="634">
                  <c:v>4.95</c:v>
                </c:pt>
                <c:pt idx="635">
                  <c:v>4.99</c:v>
                </c:pt>
                <c:pt idx="636">
                  <c:v>4.8699999999999992</c:v>
                </c:pt>
                <c:pt idx="637">
                  <c:v>4.8900000000000006</c:v>
                </c:pt>
                <c:pt idx="638">
                  <c:v>4.9800000000000004</c:v>
                </c:pt>
                <c:pt idx="639">
                  <c:v>5</c:v>
                </c:pt>
                <c:pt idx="640">
                  <c:v>5</c:v>
                </c:pt>
                <c:pt idx="641">
                  <c:v>5.08</c:v>
                </c:pt>
                <c:pt idx="642">
                  <c:v>5.08</c:v>
                </c:pt>
                <c:pt idx="643">
                  <c:v>5.12</c:v>
                </c:pt>
                <c:pt idx="644">
                  <c:v>5.2399999999999993</c:v>
                </c:pt>
                <c:pt idx="645">
                  <c:v>5.84</c:v>
                </c:pt>
                <c:pt idx="646">
                  <c:v>5.8100000000000005</c:v>
                </c:pt>
                <c:pt idx="647">
                  <c:v>6.08</c:v>
                </c:pt>
                <c:pt idx="648">
                  <c:v>5.8900000000000006</c:v>
                </c:pt>
                <c:pt idx="649">
                  <c:v>5.75</c:v>
                </c:pt>
                <c:pt idx="650">
                  <c:v>5.47</c:v>
                </c:pt>
                <c:pt idx="651">
                  <c:v>4.58</c:v>
                </c:pt>
                <c:pt idx="652">
                  <c:v>4.74</c:v>
                </c:pt>
                <c:pt idx="653">
                  <c:v>4.93</c:v>
                </c:pt>
                <c:pt idx="654">
                  <c:v>4.93</c:v>
                </c:pt>
                <c:pt idx="655">
                  <c:v>4.75</c:v>
                </c:pt>
                <c:pt idx="656">
                  <c:v>4.6500000000000004</c:v>
                </c:pt>
                <c:pt idx="657">
                  <c:v>4.57</c:v>
                </c:pt>
                <c:pt idx="658">
                  <c:v>4.3600000000000003</c:v>
                </c:pt>
                <c:pt idx="659">
                  <c:v>4.4700000000000006</c:v>
                </c:pt>
                <c:pt idx="660">
                  <c:v>4.5</c:v>
                </c:pt>
                <c:pt idx="661">
                  <c:v>3.8600000000000003</c:v>
                </c:pt>
                <c:pt idx="662">
                  <c:v>3.54</c:v>
                </c:pt>
                <c:pt idx="663">
                  <c:v>3.24</c:v>
                </c:pt>
                <c:pt idx="664">
                  <c:v>3.66</c:v>
                </c:pt>
                <c:pt idx="665">
                  <c:v>3.5200000000000005</c:v>
                </c:pt>
                <c:pt idx="666">
                  <c:v>3.2</c:v>
                </c:pt>
                <c:pt idx="667">
                  <c:v>3.0699999999999994</c:v>
                </c:pt>
                <c:pt idx="668">
                  <c:v>3.13</c:v>
                </c:pt>
                <c:pt idx="669">
                  <c:v>3.21</c:v>
                </c:pt>
                <c:pt idx="670">
                  <c:v>3.41</c:v>
                </c:pt>
                <c:pt idx="671">
                  <c:v>3.25</c:v>
                </c:pt>
                <c:pt idx="672">
                  <c:v>2.9299999999999997</c:v>
                </c:pt>
                <c:pt idx="673">
                  <c:v>3.0300000000000002</c:v>
                </c:pt>
                <c:pt idx="674">
                  <c:v>3.1999999999999997</c:v>
                </c:pt>
                <c:pt idx="675">
                  <c:v>3.22</c:v>
                </c:pt>
                <c:pt idx="676">
                  <c:v>3.0600000000000005</c:v>
                </c:pt>
                <c:pt idx="677">
                  <c:v>3.2</c:v>
                </c:pt>
                <c:pt idx="678">
                  <c:v>2.7899999999999996</c:v>
                </c:pt>
                <c:pt idx="679">
                  <c:v>2.6599999999999997</c:v>
                </c:pt>
                <c:pt idx="680">
                  <c:v>2.4999999999999996</c:v>
                </c:pt>
                <c:pt idx="681">
                  <c:v>2.48</c:v>
                </c:pt>
                <c:pt idx="682">
                  <c:v>2.35</c:v>
                </c:pt>
                <c:pt idx="683">
                  <c:v>2.19</c:v>
                </c:pt>
                <c:pt idx="684">
                  <c:v>2</c:v>
                </c:pt>
                <c:pt idx="685">
                  <c:v>2.12</c:v>
                </c:pt>
                <c:pt idx="686">
                  <c:v>3.02</c:v>
                </c:pt>
                <c:pt idx="687">
                  <c:v>2.88</c:v>
                </c:pt>
                <c:pt idx="688">
                  <c:v>2.8699999999999997</c:v>
                </c:pt>
                <c:pt idx="689">
                  <c:v>3.04</c:v>
                </c:pt>
                <c:pt idx="690">
                  <c:v>3.2300000000000004</c:v>
                </c:pt>
                <c:pt idx="691">
                  <c:v>2.8200000000000003</c:v>
                </c:pt>
                <c:pt idx="692">
                  <c:v>2.6100000000000003</c:v>
                </c:pt>
                <c:pt idx="693">
                  <c:v>2.5</c:v>
                </c:pt>
                <c:pt idx="694">
                  <c:v>2.4000000000000004</c:v>
                </c:pt>
                <c:pt idx="695">
                  <c:v>2.2200000000000002</c:v>
                </c:pt>
                <c:pt idx="696">
                  <c:v>2.11</c:v>
                </c:pt>
                <c:pt idx="697">
                  <c:v>2.13</c:v>
                </c:pt>
                <c:pt idx="698">
                  <c:v>2.0599999999999996</c:v>
                </c:pt>
                <c:pt idx="699">
                  <c:v>2.1900000000000004</c:v>
                </c:pt>
                <c:pt idx="700">
                  <c:v>2.4500000000000002</c:v>
                </c:pt>
                <c:pt idx="701">
                  <c:v>2.39</c:v>
                </c:pt>
                <c:pt idx="702">
                  <c:v>2.4000000000000004</c:v>
                </c:pt>
                <c:pt idx="703">
                  <c:v>2.37</c:v>
                </c:pt>
                <c:pt idx="704">
                  <c:v>2.2800000000000002</c:v>
                </c:pt>
                <c:pt idx="705">
                  <c:v>2.3200000000000003</c:v>
                </c:pt>
                <c:pt idx="706">
                  <c:v>2.3099999999999996</c:v>
                </c:pt>
                <c:pt idx="707">
                  <c:v>2.21</c:v>
                </c:pt>
                <c:pt idx="708">
                  <c:v>2.16</c:v>
                </c:pt>
                <c:pt idx="709">
                  <c:v>2.1399999999999997</c:v>
                </c:pt>
                <c:pt idx="710">
                  <c:v>2.02</c:v>
                </c:pt>
                <c:pt idx="711">
                  <c:v>2.0200000000000005</c:v>
                </c:pt>
                <c:pt idx="712">
                  <c:v>2.29</c:v>
                </c:pt>
                <c:pt idx="713">
                  <c:v>1.96</c:v>
                </c:pt>
                <c:pt idx="714">
                  <c:v>1.98</c:v>
                </c:pt>
                <c:pt idx="715">
                  <c:v>1.94</c:v>
                </c:pt>
                <c:pt idx="716">
                  <c:v>2.0499999999999998</c:v>
                </c:pt>
                <c:pt idx="717">
                  <c:v>1.91</c:v>
                </c:pt>
                <c:pt idx="718">
                  <c:v>1.83</c:v>
                </c:pt>
                <c:pt idx="719">
                  <c:v>1.74</c:v>
                </c:pt>
                <c:pt idx="720">
                  <c:v>1.76</c:v>
                </c:pt>
                <c:pt idx="721">
                  <c:v>1.8</c:v>
                </c:pt>
                <c:pt idx="722">
                  <c:v>1.8299999999999998</c:v>
                </c:pt>
                <c:pt idx="723">
                  <c:v>1.82</c:v>
                </c:pt>
                <c:pt idx="724">
                  <c:v>1.7599999999999998</c:v>
                </c:pt>
                <c:pt idx="725">
                  <c:v>1.8199999999999998</c:v>
                </c:pt>
                <c:pt idx="726">
                  <c:v>1.6999999999999997</c:v>
                </c:pt>
                <c:pt idx="727">
                  <c:v>1.61</c:v>
                </c:pt>
                <c:pt idx="728">
                  <c:v>1.5499999999999998</c:v>
                </c:pt>
                <c:pt idx="729">
                  <c:v>1.5000000000000002</c:v>
                </c:pt>
                <c:pt idx="730">
                  <c:v>1.4100000000000001</c:v>
                </c:pt>
                <c:pt idx="731">
                  <c:v>1.3699999999999999</c:v>
                </c:pt>
                <c:pt idx="732">
                  <c:v>1.4</c:v>
                </c:pt>
                <c:pt idx="733">
                  <c:v>1.3800000000000001</c:v>
                </c:pt>
                <c:pt idx="734">
                  <c:v>1.63</c:v>
                </c:pt>
                <c:pt idx="735">
                  <c:v>1.6099999999999999</c:v>
                </c:pt>
                <c:pt idx="736">
                  <c:v>1.6</c:v>
                </c:pt>
                <c:pt idx="737">
                  <c:v>1.5100000000000002</c:v>
                </c:pt>
                <c:pt idx="738">
                  <c:v>1.49</c:v>
                </c:pt>
                <c:pt idx="739">
                  <c:v>1.43</c:v>
                </c:pt>
                <c:pt idx="740">
                  <c:v>1.48</c:v>
                </c:pt>
                <c:pt idx="741">
                  <c:v>1.4200000000000002</c:v>
                </c:pt>
                <c:pt idx="742">
                  <c:v>1.45</c:v>
                </c:pt>
                <c:pt idx="743">
                  <c:v>1.3</c:v>
                </c:pt>
                <c:pt idx="744">
                  <c:v>1.39</c:v>
                </c:pt>
                <c:pt idx="745">
                  <c:v>1.3299999999999998</c:v>
                </c:pt>
                <c:pt idx="746">
                  <c:v>1.3299999999999998</c:v>
                </c:pt>
                <c:pt idx="747">
                  <c:v>1.3</c:v>
                </c:pt>
                <c:pt idx="748">
                  <c:v>1.21</c:v>
                </c:pt>
                <c:pt idx="749">
                  <c:v>1.3399999999999999</c:v>
                </c:pt>
                <c:pt idx="750">
                  <c:v>1.3499999999999999</c:v>
                </c:pt>
                <c:pt idx="751">
                  <c:v>1.23</c:v>
                </c:pt>
                <c:pt idx="752">
                  <c:v>1.06</c:v>
                </c:pt>
                <c:pt idx="753">
                  <c:v>1.0299999999999998</c:v>
                </c:pt>
                <c:pt idx="754">
                  <c:v>1.1100000000000001</c:v>
                </c:pt>
                <c:pt idx="755">
                  <c:v>1.08</c:v>
                </c:pt>
                <c:pt idx="756">
                  <c:v>1.0299999999999998</c:v>
                </c:pt>
                <c:pt idx="757">
                  <c:v>1.0899999999999999</c:v>
                </c:pt>
                <c:pt idx="758">
                  <c:v>1.1200000000000001</c:v>
                </c:pt>
                <c:pt idx="759">
                  <c:v>1.06</c:v>
                </c:pt>
                <c:pt idx="760">
                  <c:v>1.0400000000000003</c:v>
                </c:pt>
                <c:pt idx="761">
                  <c:v>1.2</c:v>
                </c:pt>
                <c:pt idx="762">
                  <c:v>0.98</c:v>
                </c:pt>
                <c:pt idx="763">
                  <c:v>0.90999999999999992</c:v>
                </c:pt>
                <c:pt idx="764">
                  <c:v>0.87</c:v>
                </c:pt>
                <c:pt idx="765">
                  <c:v>0.69</c:v>
                </c:pt>
                <c:pt idx="766">
                  <c:v>0.79</c:v>
                </c:pt>
                <c:pt idx="767">
                  <c:v>0.65999999999999992</c:v>
                </c:pt>
                <c:pt idx="768">
                  <c:v>0.71</c:v>
                </c:pt>
                <c:pt idx="769">
                  <c:v>0.73999999999999988</c:v>
                </c:pt>
                <c:pt idx="770">
                  <c:v>0.79999999999999993</c:v>
                </c:pt>
                <c:pt idx="771">
                  <c:v>0.89</c:v>
                </c:pt>
                <c:pt idx="772">
                  <c:v>0.91</c:v>
                </c:pt>
                <c:pt idx="773">
                  <c:v>0.86</c:v>
                </c:pt>
                <c:pt idx="774">
                  <c:v>0.83</c:v>
                </c:pt>
                <c:pt idx="775">
                  <c:v>0.77</c:v>
                </c:pt>
                <c:pt idx="776">
                  <c:v>0.71</c:v>
                </c:pt>
                <c:pt idx="777">
                  <c:v>0.84000000000000008</c:v>
                </c:pt>
                <c:pt idx="778">
                  <c:v>0.77</c:v>
                </c:pt>
                <c:pt idx="779">
                  <c:v>0.78999999999999992</c:v>
                </c:pt>
                <c:pt idx="780">
                  <c:v>0.80999999999999994</c:v>
                </c:pt>
                <c:pt idx="781">
                  <c:v>0.82</c:v>
                </c:pt>
                <c:pt idx="782">
                  <c:v>0.76</c:v>
                </c:pt>
                <c:pt idx="783">
                  <c:v>0.87000000000000011</c:v>
                </c:pt>
                <c:pt idx="784">
                  <c:v>0.78</c:v>
                </c:pt>
                <c:pt idx="785">
                  <c:v>0.68</c:v>
                </c:pt>
                <c:pt idx="786">
                  <c:v>0.77999999999999992</c:v>
                </c:pt>
                <c:pt idx="787">
                  <c:v>0.82</c:v>
                </c:pt>
                <c:pt idx="788">
                  <c:v>0.80999999999999994</c:v>
                </c:pt>
                <c:pt idx="789">
                  <c:v>0.72000000000000008</c:v>
                </c:pt>
                <c:pt idx="790">
                  <c:v>0.52</c:v>
                </c:pt>
                <c:pt idx="791">
                  <c:v>0.51</c:v>
                </c:pt>
                <c:pt idx="792">
                  <c:v>0.5</c:v>
                </c:pt>
                <c:pt idx="793">
                  <c:v>0.57000000000000006</c:v>
                </c:pt>
                <c:pt idx="794">
                  <c:v>0.54</c:v>
                </c:pt>
                <c:pt idx="795">
                  <c:v>0.57999999999999996</c:v>
                </c:pt>
                <c:pt idx="796">
                  <c:v>0.54999999999999993</c:v>
                </c:pt>
                <c:pt idx="797">
                  <c:v>0.61999999999999988</c:v>
                </c:pt>
                <c:pt idx="798">
                  <c:v>0.53</c:v>
                </c:pt>
                <c:pt idx="799">
                  <c:v>0.58000000000000007</c:v>
                </c:pt>
                <c:pt idx="800">
                  <c:v>0.61</c:v>
                </c:pt>
                <c:pt idx="801">
                  <c:v>0.62</c:v>
                </c:pt>
                <c:pt idx="802">
                  <c:v>0.68</c:v>
                </c:pt>
                <c:pt idx="803">
                  <c:v>0.66999999999999993</c:v>
                </c:pt>
                <c:pt idx="804">
                  <c:v>0.75000000000000011</c:v>
                </c:pt>
                <c:pt idx="805">
                  <c:v>0.77999999999999992</c:v>
                </c:pt>
                <c:pt idx="806">
                  <c:v>0.85000000000000009</c:v>
                </c:pt>
                <c:pt idx="807">
                  <c:v>0.76999999999999991</c:v>
                </c:pt>
                <c:pt idx="808">
                  <c:v>0.75000000000000011</c:v>
                </c:pt>
                <c:pt idx="809">
                  <c:v>0.82999999999999985</c:v>
                </c:pt>
                <c:pt idx="810">
                  <c:v>0.58999999999999986</c:v>
                </c:pt>
                <c:pt idx="811">
                  <c:v>0.54</c:v>
                </c:pt>
                <c:pt idx="812">
                  <c:v>0.51999999999999991</c:v>
                </c:pt>
                <c:pt idx="813">
                  <c:v>0.5</c:v>
                </c:pt>
                <c:pt idx="814">
                  <c:v>0.62</c:v>
                </c:pt>
                <c:pt idx="815">
                  <c:v>0.68</c:v>
                </c:pt>
                <c:pt idx="816">
                  <c:v>0.65999999999999992</c:v>
                </c:pt>
                <c:pt idx="817">
                  <c:v>0.66000000000000014</c:v>
                </c:pt>
                <c:pt idx="818">
                  <c:v>0.59</c:v>
                </c:pt>
                <c:pt idx="819">
                  <c:v>0.56000000000000005</c:v>
                </c:pt>
                <c:pt idx="820">
                  <c:v>0.6</c:v>
                </c:pt>
                <c:pt idx="821">
                  <c:v>0.56000000000000005</c:v>
                </c:pt>
                <c:pt idx="822">
                  <c:v>0.57999999999999996</c:v>
                </c:pt>
                <c:pt idx="823">
                  <c:v>0.60999999999999988</c:v>
                </c:pt>
                <c:pt idx="824">
                  <c:v>0.57000000000000006</c:v>
                </c:pt>
                <c:pt idx="825">
                  <c:v>0.61999999999999988</c:v>
                </c:pt>
                <c:pt idx="826">
                  <c:v>0.66</c:v>
                </c:pt>
                <c:pt idx="827">
                  <c:v>0.52000000000000013</c:v>
                </c:pt>
                <c:pt idx="828">
                  <c:v>0.52</c:v>
                </c:pt>
                <c:pt idx="829">
                  <c:v>0.48999999999999994</c:v>
                </c:pt>
                <c:pt idx="830">
                  <c:v>0.53999999999999992</c:v>
                </c:pt>
                <c:pt idx="831">
                  <c:v>0.47</c:v>
                </c:pt>
                <c:pt idx="832">
                  <c:v>0.4900000000000001</c:v>
                </c:pt>
                <c:pt idx="833">
                  <c:v>0.54999999999999993</c:v>
                </c:pt>
                <c:pt idx="834">
                  <c:v>0.49999999999999989</c:v>
                </c:pt>
                <c:pt idx="835">
                  <c:v>0.47</c:v>
                </c:pt>
                <c:pt idx="836">
                  <c:v>0.41999999999999993</c:v>
                </c:pt>
                <c:pt idx="837">
                  <c:v>0.44000000000000006</c:v>
                </c:pt>
                <c:pt idx="838">
                  <c:v>0.59</c:v>
                </c:pt>
                <c:pt idx="839">
                  <c:v>0.69</c:v>
                </c:pt>
                <c:pt idx="840">
                  <c:v>0.82000000000000006</c:v>
                </c:pt>
                <c:pt idx="841">
                  <c:v>0.76</c:v>
                </c:pt>
                <c:pt idx="842">
                  <c:v>0.75</c:v>
                </c:pt>
                <c:pt idx="843">
                  <c:v>0.75</c:v>
                </c:pt>
                <c:pt idx="844">
                  <c:v>0.59</c:v>
                </c:pt>
                <c:pt idx="845">
                  <c:v>0.59000000000000008</c:v>
                </c:pt>
                <c:pt idx="846">
                  <c:v>0.64</c:v>
                </c:pt>
                <c:pt idx="847">
                  <c:v>0.55999999999999994</c:v>
                </c:pt>
                <c:pt idx="848">
                  <c:v>0.68</c:v>
                </c:pt>
                <c:pt idx="849">
                  <c:v>0.67</c:v>
                </c:pt>
                <c:pt idx="850">
                  <c:v>0.69000000000000006</c:v>
                </c:pt>
                <c:pt idx="851">
                  <c:v>0.72</c:v>
                </c:pt>
                <c:pt idx="852">
                  <c:v>0.75</c:v>
                </c:pt>
                <c:pt idx="853">
                  <c:v>0.68</c:v>
                </c:pt>
                <c:pt idx="854">
                  <c:v>0.66999999999999993</c:v>
                </c:pt>
                <c:pt idx="855">
                  <c:v>0.64</c:v>
                </c:pt>
                <c:pt idx="856">
                  <c:v>0.63</c:v>
                </c:pt>
                <c:pt idx="857">
                  <c:v>0.69</c:v>
                </c:pt>
                <c:pt idx="858">
                  <c:v>0.85</c:v>
                </c:pt>
                <c:pt idx="859">
                  <c:v>0.88</c:v>
                </c:pt>
                <c:pt idx="860">
                  <c:v>0.59000000000000008</c:v>
                </c:pt>
                <c:pt idx="861">
                  <c:v>0.6</c:v>
                </c:pt>
                <c:pt idx="862">
                  <c:v>0.52</c:v>
                </c:pt>
                <c:pt idx="863">
                  <c:v>0.49</c:v>
                </c:pt>
                <c:pt idx="864">
                  <c:v>0.48</c:v>
                </c:pt>
                <c:pt idx="865">
                  <c:v>0.51</c:v>
                </c:pt>
                <c:pt idx="866">
                  <c:v>0.43000000000000005</c:v>
                </c:pt>
                <c:pt idx="867">
                  <c:v>0.52</c:v>
                </c:pt>
                <c:pt idx="868">
                  <c:v>0.47000000000000003</c:v>
                </c:pt>
                <c:pt idx="869">
                  <c:v>0.53</c:v>
                </c:pt>
                <c:pt idx="870">
                  <c:v>0.51</c:v>
                </c:pt>
                <c:pt idx="871">
                  <c:v>0.47000000000000003</c:v>
                </c:pt>
                <c:pt idx="872">
                  <c:v>0.48</c:v>
                </c:pt>
                <c:pt idx="873">
                  <c:v>0.47</c:v>
                </c:pt>
                <c:pt idx="874">
                  <c:v>0.45999999999999996</c:v>
                </c:pt>
                <c:pt idx="875">
                  <c:v>0.43</c:v>
                </c:pt>
                <c:pt idx="876">
                  <c:v>0.45</c:v>
                </c:pt>
                <c:pt idx="877">
                  <c:v>0.44999999999999996</c:v>
                </c:pt>
                <c:pt idx="878">
                  <c:v>0.51</c:v>
                </c:pt>
                <c:pt idx="879">
                  <c:v>0.66999999999999993</c:v>
                </c:pt>
                <c:pt idx="880">
                  <c:v>0.69</c:v>
                </c:pt>
                <c:pt idx="881">
                  <c:v>0.67</c:v>
                </c:pt>
                <c:pt idx="882">
                  <c:v>0.49999999999999994</c:v>
                </c:pt>
                <c:pt idx="883">
                  <c:v>0.59</c:v>
                </c:pt>
                <c:pt idx="884">
                  <c:v>0.56000000000000005</c:v>
                </c:pt>
                <c:pt idx="885">
                  <c:v>0.54</c:v>
                </c:pt>
                <c:pt idx="886">
                  <c:v>0.57000000000000006</c:v>
                </c:pt>
                <c:pt idx="887">
                  <c:v>0.7</c:v>
                </c:pt>
                <c:pt idx="888">
                  <c:v>0.58000000000000007</c:v>
                </c:pt>
                <c:pt idx="889">
                  <c:v>0.64</c:v>
                </c:pt>
                <c:pt idx="890">
                  <c:v>0.69</c:v>
                </c:pt>
                <c:pt idx="891">
                  <c:v>0.72</c:v>
                </c:pt>
                <c:pt idx="892">
                  <c:v>0.74</c:v>
                </c:pt>
                <c:pt idx="893">
                  <c:v>0.76</c:v>
                </c:pt>
                <c:pt idx="894">
                  <c:v>0.71000000000000008</c:v>
                </c:pt>
                <c:pt idx="895">
                  <c:v>0.7</c:v>
                </c:pt>
                <c:pt idx="896">
                  <c:v>0.71</c:v>
                </c:pt>
                <c:pt idx="897">
                  <c:v>0.65000000000000013</c:v>
                </c:pt>
                <c:pt idx="898">
                  <c:v>0.63000000000000012</c:v>
                </c:pt>
                <c:pt idx="899">
                  <c:v>0.64999999999999991</c:v>
                </c:pt>
                <c:pt idx="900">
                  <c:v>0.64</c:v>
                </c:pt>
                <c:pt idx="901">
                  <c:v>0.73</c:v>
                </c:pt>
                <c:pt idx="902">
                  <c:v>0.71</c:v>
                </c:pt>
                <c:pt idx="903">
                  <c:v>0.49999999999999994</c:v>
                </c:pt>
                <c:pt idx="904">
                  <c:v>0.5</c:v>
                </c:pt>
                <c:pt idx="905">
                  <c:v>0.43</c:v>
                </c:pt>
                <c:pt idx="906">
                  <c:v>0.45999999999999996</c:v>
                </c:pt>
                <c:pt idx="907">
                  <c:v>0.44</c:v>
                </c:pt>
                <c:pt idx="908">
                  <c:v>0.46</c:v>
                </c:pt>
                <c:pt idx="909">
                  <c:v>0.43000000000000005</c:v>
                </c:pt>
                <c:pt idx="910">
                  <c:v>0.38000000000000006</c:v>
                </c:pt>
                <c:pt idx="911">
                  <c:v>0.38</c:v>
                </c:pt>
                <c:pt idx="912">
                  <c:v>0.44</c:v>
                </c:pt>
                <c:pt idx="913">
                  <c:v>0.39999999999999991</c:v>
                </c:pt>
                <c:pt idx="914">
                  <c:v>0.31000000000000005</c:v>
                </c:pt>
                <c:pt idx="915">
                  <c:v>0.28000000000000003</c:v>
                </c:pt>
                <c:pt idx="916">
                  <c:v>0.26</c:v>
                </c:pt>
                <c:pt idx="917">
                  <c:v>0.3</c:v>
                </c:pt>
                <c:pt idx="918">
                  <c:v>0.31999999999999995</c:v>
                </c:pt>
                <c:pt idx="919">
                  <c:v>0.32999999999999996</c:v>
                </c:pt>
                <c:pt idx="920">
                  <c:v>0.31999999999999995</c:v>
                </c:pt>
                <c:pt idx="921">
                  <c:v>0.32999999999999996</c:v>
                </c:pt>
                <c:pt idx="922">
                  <c:v>0.32</c:v>
                </c:pt>
                <c:pt idx="923">
                  <c:v>0.3</c:v>
                </c:pt>
                <c:pt idx="924">
                  <c:v>0.27</c:v>
                </c:pt>
                <c:pt idx="925">
                  <c:v>0.27999999999999997</c:v>
                </c:pt>
                <c:pt idx="926">
                  <c:v>0.21999999999999997</c:v>
                </c:pt>
                <c:pt idx="927">
                  <c:v>0.19</c:v>
                </c:pt>
                <c:pt idx="928">
                  <c:v>0.23000000000000004</c:v>
                </c:pt>
                <c:pt idx="929">
                  <c:v>0.19</c:v>
                </c:pt>
                <c:pt idx="930">
                  <c:v>0.21999999999999997</c:v>
                </c:pt>
                <c:pt idx="931">
                  <c:v>0.25</c:v>
                </c:pt>
                <c:pt idx="932">
                  <c:v>0.18999999999999995</c:v>
                </c:pt>
                <c:pt idx="933">
                  <c:v>0.21999999999999997</c:v>
                </c:pt>
                <c:pt idx="934">
                  <c:v>0.14999999999999997</c:v>
                </c:pt>
                <c:pt idx="935">
                  <c:v>0.14999999999999997</c:v>
                </c:pt>
                <c:pt idx="936">
                  <c:v>0.19</c:v>
                </c:pt>
                <c:pt idx="937">
                  <c:v>0.19</c:v>
                </c:pt>
                <c:pt idx="938">
                  <c:v>0.24000000000000005</c:v>
                </c:pt>
                <c:pt idx="939">
                  <c:v>0.21000000000000002</c:v>
                </c:pt>
                <c:pt idx="940">
                  <c:v>0.12</c:v>
                </c:pt>
                <c:pt idx="941">
                  <c:v>0.10000000000000009</c:v>
                </c:pt>
                <c:pt idx="942">
                  <c:v>0.17000000000000004</c:v>
                </c:pt>
                <c:pt idx="943">
                  <c:v>0.41999999999999993</c:v>
                </c:pt>
                <c:pt idx="944">
                  <c:v>0.37999999999999989</c:v>
                </c:pt>
                <c:pt idx="945">
                  <c:v>0.3600000000000001</c:v>
                </c:pt>
                <c:pt idx="946">
                  <c:v>0.43000000000000005</c:v>
                </c:pt>
                <c:pt idx="947">
                  <c:v>0.46000000000000008</c:v>
                </c:pt>
                <c:pt idx="948">
                  <c:v>0.41000000000000003</c:v>
                </c:pt>
                <c:pt idx="949">
                  <c:v>0.43999999999999995</c:v>
                </c:pt>
                <c:pt idx="950">
                  <c:v>0.41999999999999993</c:v>
                </c:pt>
                <c:pt idx="951">
                  <c:v>0.4</c:v>
                </c:pt>
                <c:pt idx="952">
                  <c:v>0.38</c:v>
                </c:pt>
                <c:pt idx="953">
                  <c:v>0.4</c:v>
                </c:pt>
                <c:pt idx="954">
                  <c:v>0.4</c:v>
                </c:pt>
                <c:pt idx="955">
                  <c:v>0.4</c:v>
                </c:pt>
                <c:pt idx="956">
                  <c:v>0.42999999999999994</c:v>
                </c:pt>
                <c:pt idx="957">
                  <c:v>0.41999999999999993</c:v>
                </c:pt>
                <c:pt idx="958">
                  <c:v>0.38</c:v>
                </c:pt>
                <c:pt idx="959">
                  <c:v>0.49999999999999994</c:v>
                </c:pt>
                <c:pt idx="960">
                  <c:v>0.56999999999999995</c:v>
                </c:pt>
                <c:pt idx="961">
                  <c:v>0.64000000000000012</c:v>
                </c:pt>
                <c:pt idx="962">
                  <c:v>0.49</c:v>
                </c:pt>
                <c:pt idx="963">
                  <c:v>0.49</c:v>
                </c:pt>
                <c:pt idx="964">
                  <c:v>0.47000000000000003</c:v>
                </c:pt>
                <c:pt idx="965">
                  <c:v>0.49000000000000005</c:v>
                </c:pt>
                <c:pt idx="966">
                  <c:v>0.47000000000000003</c:v>
                </c:pt>
                <c:pt idx="967">
                  <c:v>0.51</c:v>
                </c:pt>
                <c:pt idx="968">
                  <c:v>0.46</c:v>
                </c:pt>
                <c:pt idx="969">
                  <c:v>0.46</c:v>
                </c:pt>
                <c:pt idx="970">
                  <c:v>0.47999999999999993</c:v>
                </c:pt>
                <c:pt idx="971">
                  <c:v>0.53</c:v>
                </c:pt>
                <c:pt idx="972">
                  <c:v>0.51</c:v>
                </c:pt>
                <c:pt idx="973">
                  <c:v>0.5</c:v>
                </c:pt>
                <c:pt idx="974">
                  <c:v>0.52</c:v>
                </c:pt>
                <c:pt idx="975">
                  <c:v>0.49000000000000005</c:v>
                </c:pt>
                <c:pt idx="976">
                  <c:v>0.47999999999999993</c:v>
                </c:pt>
                <c:pt idx="977">
                  <c:v>0.49</c:v>
                </c:pt>
                <c:pt idx="978">
                  <c:v>0.51</c:v>
                </c:pt>
                <c:pt idx="979">
                  <c:v>0.52</c:v>
                </c:pt>
                <c:pt idx="980">
                  <c:v>0.63000000000000012</c:v>
                </c:pt>
                <c:pt idx="981">
                  <c:v>0.56000000000000005</c:v>
                </c:pt>
                <c:pt idx="982">
                  <c:v>0.57000000000000006</c:v>
                </c:pt>
                <c:pt idx="983">
                  <c:v>0.54</c:v>
                </c:pt>
                <c:pt idx="984">
                  <c:v>0.64</c:v>
                </c:pt>
                <c:pt idx="985">
                  <c:v>0.62</c:v>
                </c:pt>
                <c:pt idx="986">
                  <c:v>0.59000000000000008</c:v>
                </c:pt>
                <c:pt idx="987">
                  <c:v>0.64</c:v>
                </c:pt>
                <c:pt idx="988">
                  <c:v>0.67999999999999994</c:v>
                </c:pt>
                <c:pt idx="989">
                  <c:v>0.65</c:v>
                </c:pt>
                <c:pt idx="990">
                  <c:v>0.67</c:v>
                </c:pt>
                <c:pt idx="991">
                  <c:v>0.74</c:v>
                </c:pt>
                <c:pt idx="992">
                  <c:v>0.61</c:v>
                </c:pt>
                <c:pt idx="993">
                  <c:v>0.55999999999999994</c:v>
                </c:pt>
                <c:pt idx="994">
                  <c:v>0.57000000000000006</c:v>
                </c:pt>
                <c:pt idx="995">
                  <c:v>0.72</c:v>
                </c:pt>
                <c:pt idx="996">
                  <c:v>0.76</c:v>
                </c:pt>
                <c:pt idx="997">
                  <c:v>0.75</c:v>
                </c:pt>
                <c:pt idx="998">
                  <c:v>0.71</c:v>
                </c:pt>
                <c:pt idx="999">
                  <c:v>0.6399999999999999</c:v>
                </c:pt>
                <c:pt idx="1000">
                  <c:v>0.63</c:v>
                </c:pt>
                <c:pt idx="1001">
                  <c:v>0.59000000000000008</c:v>
                </c:pt>
                <c:pt idx="1002">
                  <c:v>0.57999999999999996</c:v>
                </c:pt>
                <c:pt idx="1003">
                  <c:v>0.6100000000000001</c:v>
                </c:pt>
                <c:pt idx="1004">
                  <c:v>0.57999999999999996</c:v>
                </c:pt>
                <c:pt idx="1005">
                  <c:v>0.57999999999999996</c:v>
                </c:pt>
                <c:pt idx="1006">
                  <c:v>0.47000000000000003</c:v>
                </c:pt>
                <c:pt idx="1007">
                  <c:v>0.57000000000000006</c:v>
                </c:pt>
                <c:pt idx="1008">
                  <c:v>0.5</c:v>
                </c:pt>
                <c:pt idx="1009">
                  <c:v>0.57000000000000006</c:v>
                </c:pt>
                <c:pt idx="1010">
                  <c:v>0.6</c:v>
                </c:pt>
                <c:pt idx="1011">
                  <c:v>0.62</c:v>
                </c:pt>
                <c:pt idx="1012">
                  <c:v>0.64</c:v>
                </c:pt>
                <c:pt idx="1013">
                  <c:v>0.5</c:v>
                </c:pt>
                <c:pt idx="1014">
                  <c:v>0.55000000000000004</c:v>
                </c:pt>
                <c:pt idx="1015">
                  <c:v>0.55000000000000004</c:v>
                </c:pt>
                <c:pt idx="1016">
                  <c:v>0.49</c:v>
                </c:pt>
                <c:pt idx="1017">
                  <c:v>0.47000000000000003</c:v>
                </c:pt>
                <c:pt idx="1018">
                  <c:v>0.45</c:v>
                </c:pt>
                <c:pt idx="1019">
                  <c:v>0.45</c:v>
                </c:pt>
                <c:pt idx="1020">
                  <c:v>0.49</c:v>
                </c:pt>
                <c:pt idx="1021">
                  <c:v>0.53</c:v>
                </c:pt>
                <c:pt idx="1022">
                  <c:v>0.6</c:v>
                </c:pt>
                <c:pt idx="1023">
                  <c:v>0.6</c:v>
                </c:pt>
                <c:pt idx="1024">
                  <c:v>0.57999999999999996</c:v>
                </c:pt>
                <c:pt idx="1025">
                  <c:v>0.61</c:v>
                </c:pt>
                <c:pt idx="1026">
                  <c:v>0.53</c:v>
                </c:pt>
                <c:pt idx="1027">
                  <c:v>0.56000000000000005</c:v>
                </c:pt>
                <c:pt idx="1028">
                  <c:v>0.54</c:v>
                </c:pt>
                <c:pt idx="1029">
                  <c:v>0.53999999999999992</c:v>
                </c:pt>
                <c:pt idx="1030">
                  <c:v>0.55999999999999994</c:v>
                </c:pt>
                <c:pt idx="1031">
                  <c:v>0.51</c:v>
                </c:pt>
                <c:pt idx="1032">
                  <c:v>0.43</c:v>
                </c:pt>
                <c:pt idx="1033">
                  <c:v>0.42000000000000004</c:v>
                </c:pt>
                <c:pt idx="1034">
                  <c:v>0.42000000000000004</c:v>
                </c:pt>
                <c:pt idx="1035">
                  <c:v>0.38</c:v>
                </c:pt>
                <c:pt idx="1036">
                  <c:v>0.4</c:v>
                </c:pt>
                <c:pt idx="1037">
                  <c:v>0.41</c:v>
                </c:pt>
                <c:pt idx="1038">
                  <c:v>0.42</c:v>
                </c:pt>
                <c:pt idx="1039">
                  <c:v>0.35</c:v>
                </c:pt>
                <c:pt idx="1040">
                  <c:v>0.24</c:v>
                </c:pt>
                <c:pt idx="1041">
                  <c:v>0.29000000000000004</c:v>
                </c:pt>
                <c:pt idx="1042">
                  <c:v>0.31</c:v>
                </c:pt>
                <c:pt idx="1043">
                  <c:v>0.32</c:v>
                </c:pt>
                <c:pt idx="1044">
                  <c:v>0.24</c:v>
                </c:pt>
                <c:pt idx="1045">
                  <c:v>0.27</c:v>
                </c:pt>
                <c:pt idx="1046">
                  <c:v>0.24</c:v>
                </c:pt>
                <c:pt idx="1047">
                  <c:v>0.30999999999999994</c:v>
                </c:pt>
                <c:pt idx="1048">
                  <c:v>0.33</c:v>
                </c:pt>
                <c:pt idx="1049">
                  <c:v>0.33</c:v>
                </c:pt>
                <c:pt idx="1050">
                  <c:v>0.33</c:v>
                </c:pt>
                <c:pt idx="1051">
                  <c:v>0.49</c:v>
                </c:pt>
                <c:pt idx="1052">
                  <c:v>0.55999999999999994</c:v>
                </c:pt>
                <c:pt idx="1053">
                  <c:v>0.79</c:v>
                </c:pt>
                <c:pt idx="1054">
                  <c:v>0.55000000000000004</c:v>
                </c:pt>
                <c:pt idx="1055">
                  <c:v>0.54</c:v>
                </c:pt>
                <c:pt idx="1056">
                  <c:v>0.73</c:v>
                </c:pt>
                <c:pt idx="1057">
                  <c:v>0.59000000000000008</c:v>
                </c:pt>
                <c:pt idx="1058">
                  <c:v>0.66999999999999993</c:v>
                </c:pt>
                <c:pt idx="1059">
                  <c:v>0.73</c:v>
                </c:pt>
                <c:pt idx="1060">
                  <c:v>0.62</c:v>
                </c:pt>
                <c:pt idx="1061">
                  <c:v>0.74</c:v>
                </c:pt>
                <c:pt idx="1062">
                  <c:v>0.71000000000000008</c:v>
                </c:pt>
                <c:pt idx="1063">
                  <c:v>0.67999999999999994</c:v>
                </c:pt>
                <c:pt idx="1064">
                  <c:v>0.57999999999999996</c:v>
                </c:pt>
                <c:pt idx="1065">
                  <c:v>0.54</c:v>
                </c:pt>
                <c:pt idx="1066">
                  <c:v>0.5</c:v>
                </c:pt>
                <c:pt idx="1067">
                  <c:v>0.41</c:v>
                </c:pt>
                <c:pt idx="1068">
                  <c:v>0.44999999999999996</c:v>
                </c:pt>
                <c:pt idx="1069">
                  <c:v>0.46</c:v>
                </c:pt>
                <c:pt idx="1070">
                  <c:v>0.45</c:v>
                </c:pt>
                <c:pt idx="1071">
                  <c:v>0.43000000000000005</c:v>
                </c:pt>
                <c:pt idx="1072">
                  <c:v>0.39999999999999997</c:v>
                </c:pt>
                <c:pt idx="1073">
                  <c:v>0.41000000000000003</c:v>
                </c:pt>
                <c:pt idx="1074">
                  <c:v>0.38</c:v>
                </c:pt>
                <c:pt idx="1075">
                  <c:v>0.33999999999999997</c:v>
                </c:pt>
                <c:pt idx="1076">
                  <c:v>0.33999999999999997</c:v>
                </c:pt>
                <c:pt idx="1077">
                  <c:v>0.32</c:v>
                </c:pt>
                <c:pt idx="1078">
                  <c:v>0.35</c:v>
                </c:pt>
                <c:pt idx="1079">
                  <c:v>0.38</c:v>
                </c:pt>
                <c:pt idx="1080">
                  <c:v>0.35</c:v>
                </c:pt>
                <c:pt idx="1081">
                  <c:v>0.35</c:v>
                </c:pt>
                <c:pt idx="1082">
                  <c:v>0.37000000000000005</c:v>
                </c:pt>
                <c:pt idx="1083">
                  <c:v>0.33000000000000007</c:v>
                </c:pt>
                <c:pt idx="1084">
                  <c:v>0.35</c:v>
                </c:pt>
                <c:pt idx="1085">
                  <c:v>0.35</c:v>
                </c:pt>
                <c:pt idx="1086">
                  <c:v>0.37</c:v>
                </c:pt>
                <c:pt idx="1087">
                  <c:v>0.38</c:v>
                </c:pt>
                <c:pt idx="1088">
                  <c:v>0.31000000000000005</c:v>
                </c:pt>
                <c:pt idx="1089">
                  <c:v>0.29999999999999993</c:v>
                </c:pt>
                <c:pt idx="1090">
                  <c:v>0.30999999999999994</c:v>
                </c:pt>
                <c:pt idx="1091">
                  <c:v>0.30000000000000004</c:v>
                </c:pt>
                <c:pt idx="1092">
                  <c:v>0.3</c:v>
                </c:pt>
                <c:pt idx="1093">
                  <c:v>0.27000000000000007</c:v>
                </c:pt>
                <c:pt idx="1094">
                  <c:v>0.33999999999999997</c:v>
                </c:pt>
                <c:pt idx="1095">
                  <c:v>0.24000000000000005</c:v>
                </c:pt>
                <c:pt idx="1096">
                  <c:v>0.22000000000000003</c:v>
                </c:pt>
                <c:pt idx="1097">
                  <c:v>0.23000000000000004</c:v>
                </c:pt>
                <c:pt idx="1098">
                  <c:v>0.24</c:v>
                </c:pt>
                <c:pt idx="1099">
                  <c:v>0.25</c:v>
                </c:pt>
                <c:pt idx="1100">
                  <c:v>0.25</c:v>
                </c:pt>
                <c:pt idx="1101">
                  <c:v>0.28000000000000003</c:v>
                </c:pt>
                <c:pt idx="1102">
                  <c:v>0.29000000000000004</c:v>
                </c:pt>
                <c:pt idx="1103">
                  <c:v>0.26</c:v>
                </c:pt>
                <c:pt idx="1104">
                  <c:v>0.27999999999999997</c:v>
                </c:pt>
                <c:pt idx="1105">
                  <c:v>0.27</c:v>
                </c:pt>
                <c:pt idx="1106">
                  <c:v>0.27</c:v>
                </c:pt>
                <c:pt idx="1107">
                  <c:v>0.27</c:v>
                </c:pt>
                <c:pt idx="1108">
                  <c:v>0.24</c:v>
                </c:pt>
                <c:pt idx="1109">
                  <c:v>0.28999999999999998</c:v>
                </c:pt>
                <c:pt idx="1110">
                  <c:v>0.29000000000000004</c:v>
                </c:pt>
                <c:pt idx="1111">
                  <c:v>0.29000000000000004</c:v>
                </c:pt>
                <c:pt idx="1112">
                  <c:v>0.30000000000000004</c:v>
                </c:pt>
                <c:pt idx="1113">
                  <c:v>0.32</c:v>
                </c:pt>
                <c:pt idx="1114">
                  <c:v>0.33999999999999997</c:v>
                </c:pt>
                <c:pt idx="1115">
                  <c:v>0.3</c:v>
                </c:pt>
                <c:pt idx="1116">
                  <c:v>0.28000000000000003</c:v>
                </c:pt>
                <c:pt idx="1117">
                  <c:v>0.27</c:v>
                </c:pt>
                <c:pt idx="1118">
                  <c:v>0.31999999999999995</c:v>
                </c:pt>
                <c:pt idx="1119">
                  <c:v>0.29000000000000004</c:v>
                </c:pt>
                <c:pt idx="1120">
                  <c:v>0.31</c:v>
                </c:pt>
                <c:pt idx="1121">
                  <c:v>0.36</c:v>
                </c:pt>
                <c:pt idx="1122">
                  <c:v>0.41000000000000003</c:v>
                </c:pt>
                <c:pt idx="1123">
                  <c:v>0.35000000000000003</c:v>
                </c:pt>
                <c:pt idx="1124">
                  <c:v>0.37</c:v>
                </c:pt>
                <c:pt idx="1125">
                  <c:v>0.39</c:v>
                </c:pt>
                <c:pt idx="1126">
                  <c:v>0.43</c:v>
                </c:pt>
                <c:pt idx="1127">
                  <c:v>0.38</c:v>
                </c:pt>
                <c:pt idx="1128">
                  <c:v>0.37</c:v>
                </c:pt>
                <c:pt idx="1129">
                  <c:v>0.38</c:v>
                </c:pt>
                <c:pt idx="1130">
                  <c:v>0.39</c:v>
                </c:pt>
                <c:pt idx="1131">
                  <c:v>0.38</c:v>
                </c:pt>
                <c:pt idx="1132">
                  <c:v>0.38</c:v>
                </c:pt>
                <c:pt idx="1133">
                  <c:v>0.38</c:v>
                </c:pt>
                <c:pt idx="1134">
                  <c:v>0.37</c:v>
                </c:pt>
                <c:pt idx="1135">
                  <c:v>0.36</c:v>
                </c:pt>
                <c:pt idx="1136">
                  <c:v>0.35</c:v>
                </c:pt>
                <c:pt idx="1137">
                  <c:v>0.36000000000000004</c:v>
                </c:pt>
                <c:pt idx="1138">
                  <c:v>0.44000000000000006</c:v>
                </c:pt>
                <c:pt idx="1139">
                  <c:v>0.36</c:v>
                </c:pt>
                <c:pt idx="1140">
                  <c:v>0.41000000000000003</c:v>
                </c:pt>
                <c:pt idx="1141">
                  <c:v>0.46</c:v>
                </c:pt>
                <c:pt idx="1142">
                  <c:v>0.47</c:v>
                </c:pt>
                <c:pt idx="1143">
                  <c:v>0.44</c:v>
                </c:pt>
                <c:pt idx="1144">
                  <c:v>0.39</c:v>
                </c:pt>
                <c:pt idx="1145">
                  <c:v>0.39</c:v>
                </c:pt>
                <c:pt idx="1146">
                  <c:v>0.45</c:v>
                </c:pt>
                <c:pt idx="1147">
                  <c:v>0.45999999999999996</c:v>
                </c:pt>
                <c:pt idx="1148">
                  <c:v>0.41</c:v>
                </c:pt>
                <c:pt idx="1149">
                  <c:v>0.38</c:v>
                </c:pt>
                <c:pt idx="1150">
                  <c:v>0.37</c:v>
                </c:pt>
                <c:pt idx="1151">
                  <c:v>0.41</c:v>
                </c:pt>
                <c:pt idx="1152">
                  <c:v>0.47</c:v>
                </c:pt>
                <c:pt idx="1153">
                  <c:v>0.47</c:v>
                </c:pt>
                <c:pt idx="1154">
                  <c:v>0.47</c:v>
                </c:pt>
                <c:pt idx="1155">
                  <c:v>0.61</c:v>
                </c:pt>
                <c:pt idx="1156">
                  <c:v>0.62</c:v>
                </c:pt>
                <c:pt idx="1157">
                  <c:v>0.67999999999999994</c:v>
                </c:pt>
                <c:pt idx="1158">
                  <c:v>0.59</c:v>
                </c:pt>
                <c:pt idx="1159">
                  <c:v>0.62999999999999989</c:v>
                </c:pt>
                <c:pt idx="1160">
                  <c:v>0.54999999999999993</c:v>
                </c:pt>
                <c:pt idx="1161">
                  <c:v>0.68</c:v>
                </c:pt>
                <c:pt idx="1162">
                  <c:v>0.60999999999999988</c:v>
                </c:pt>
                <c:pt idx="1163">
                  <c:v>0.58000000000000007</c:v>
                </c:pt>
                <c:pt idx="1164">
                  <c:v>0.69000000000000006</c:v>
                </c:pt>
                <c:pt idx="1165">
                  <c:v>0.76</c:v>
                </c:pt>
                <c:pt idx="1166">
                  <c:v>0.70000000000000007</c:v>
                </c:pt>
                <c:pt idx="1167">
                  <c:v>0.56000000000000005</c:v>
                </c:pt>
                <c:pt idx="1168">
                  <c:v>0.56000000000000005</c:v>
                </c:pt>
                <c:pt idx="1169">
                  <c:v>0.60000000000000009</c:v>
                </c:pt>
                <c:pt idx="1170">
                  <c:v>0.77000000000000024</c:v>
                </c:pt>
                <c:pt idx="1171">
                  <c:v>0.69000000000000017</c:v>
                </c:pt>
                <c:pt idx="1172">
                  <c:v>0.65000000000000013</c:v>
                </c:pt>
                <c:pt idx="1173">
                  <c:v>0.42000000000000015</c:v>
                </c:pt>
                <c:pt idx="1174">
                  <c:v>0.62999999999999989</c:v>
                </c:pt>
                <c:pt idx="1175">
                  <c:v>0.57999999999999985</c:v>
                </c:pt>
                <c:pt idx="1176">
                  <c:v>0.57999999999999985</c:v>
                </c:pt>
                <c:pt idx="1177">
                  <c:v>0.53999999999999992</c:v>
                </c:pt>
                <c:pt idx="1178">
                  <c:v>0.71</c:v>
                </c:pt>
                <c:pt idx="1179">
                  <c:v>0.60000000000000009</c:v>
                </c:pt>
                <c:pt idx="1180">
                  <c:v>0.65000000000000013</c:v>
                </c:pt>
                <c:pt idx="1181">
                  <c:v>0.66999999999999971</c:v>
                </c:pt>
                <c:pt idx="1182">
                  <c:v>0.56000000000000005</c:v>
                </c:pt>
                <c:pt idx="1183">
                  <c:v>0.55999999999999983</c:v>
                </c:pt>
                <c:pt idx="1184">
                  <c:v>0.58000000000000007</c:v>
                </c:pt>
                <c:pt idx="1185">
                  <c:v>0.60999999999999988</c:v>
                </c:pt>
                <c:pt idx="1186">
                  <c:v>0.56999999999999984</c:v>
                </c:pt>
                <c:pt idx="1187">
                  <c:v>0.60000000000000009</c:v>
                </c:pt>
                <c:pt idx="1188">
                  <c:v>0.69</c:v>
                </c:pt>
                <c:pt idx="1189">
                  <c:v>0.43999999999999995</c:v>
                </c:pt>
                <c:pt idx="1190">
                  <c:v>0.41999999999999993</c:v>
                </c:pt>
                <c:pt idx="1191">
                  <c:v>0.53999999999999959</c:v>
                </c:pt>
                <c:pt idx="1192">
                  <c:v>0.60000000000000009</c:v>
                </c:pt>
              </c:numCache>
            </c:numRef>
          </c:val>
          <c:extLst>
            <c:ext xmlns:c16="http://schemas.microsoft.com/office/drawing/2014/chart" uri="{C3380CC4-5D6E-409C-BE32-E72D297353CC}">
              <c16:uniqueId val="{00000000-EC7B-4828-B04A-2B5EE35F0BA1}"/>
            </c:ext>
          </c:extLst>
        </c:ser>
        <c:dLbls>
          <c:showLegendKey val="0"/>
          <c:showVal val="0"/>
          <c:showCatName val="0"/>
          <c:showSerName val="0"/>
          <c:showPercent val="0"/>
          <c:showBubbleSize val="0"/>
        </c:dLbls>
        <c:gapWidth val="219"/>
        <c:overlap val="-27"/>
        <c:axId val="329417344"/>
        <c:axId val="329419424"/>
      </c:barChart>
      <c:lineChart>
        <c:grouping val="standard"/>
        <c:varyColors val="0"/>
        <c:ser>
          <c:idx val="0"/>
          <c:order val="0"/>
          <c:tx>
            <c:strRef>
              <c:f>'Figure 3.4'!$O$69</c:f>
              <c:strCache>
                <c:ptCount val="1"/>
                <c:pt idx="0">
                  <c:v>Ireland</c:v>
                </c:pt>
              </c:strCache>
            </c:strRef>
          </c:tx>
          <c:spPr>
            <a:ln w="12700" cap="rnd">
              <a:solidFill>
                <a:schemeClr val="accent4"/>
              </a:solidFill>
              <a:round/>
            </a:ln>
            <a:effectLst/>
          </c:spPr>
          <c:marker>
            <c:symbol val="none"/>
          </c:marker>
          <c:cat>
            <c:numRef>
              <c:f>'Figure 3.4'!$N$70:$N$1262</c:f>
              <c:numCache>
                <c:formatCode>mmm\-yy</c:formatCode>
                <c:ptCount val="1193"/>
                <c:pt idx="0">
                  <c:v>36528</c:v>
                </c:pt>
                <c:pt idx="1">
                  <c:v>36535</c:v>
                </c:pt>
                <c:pt idx="2">
                  <c:v>36542</c:v>
                </c:pt>
                <c:pt idx="3">
                  <c:v>36549</c:v>
                </c:pt>
                <c:pt idx="4">
                  <c:v>36556</c:v>
                </c:pt>
                <c:pt idx="5">
                  <c:v>36563</c:v>
                </c:pt>
                <c:pt idx="6">
                  <c:v>36570</c:v>
                </c:pt>
                <c:pt idx="7">
                  <c:v>36577</c:v>
                </c:pt>
                <c:pt idx="8">
                  <c:v>36584</c:v>
                </c:pt>
                <c:pt idx="9">
                  <c:v>36591</c:v>
                </c:pt>
                <c:pt idx="10">
                  <c:v>36598</c:v>
                </c:pt>
                <c:pt idx="11">
                  <c:v>36605</c:v>
                </c:pt>
                <c:pt idx="12">
                  <c:v>36612</c:v>
                </c:pt>
                <c:pt idx="13">
                  <c:v>36619</c:v>
                </c:pt>
                <c:pt idx="14">
                  <c:v>36626</c:v>
                </c:pt>
                <c:pt idx="15">
                  <c:v>36633</c:v>
                </c:pt>
                <c:pt idx="16">
                  <c:v>36640</c:v>
                </c:pt>
                <c:pt idx="17">
                  <c:v>36647</c:v>
                </c:pt>
                <c:pt idx="18">
                  <c:v>36654</c:v>
                </c:pt>
                <c:pt idx="19">
                  <c:v>36661</c:v>
                </c:pt>
                <c:pt idx="20">
                  <c:v>36668</c:v>
                </c:pt>
                <c:pt idx="21">
                  <c:v>36675</c:v>
                </c:pt>
                <c:pt idx="22">
                  <c:v>36682</c:v>
                </c:pt>
                <c:pt idx="23">
                  <c:v>36689</c:v>
                </c:pt>
                <c:pt idx="24">
                  <c:v>36696</c:v>
                </c:pt>
                <c:pt idx="25">
                  <c:v>36703</c:v>
                </c:pt>
                <c:pt idx="26">
                  <c:v>36710</c:v>
                </c:pt>
                <c:pt idx="27">
                  <c:v>36717</c:v>
                </c:pt>
                <c:pt idx="28">
                  <c:v>36724</c:v>
                </c:pt>
                <c:pt idx="29">
                  <c:v>36731</c:v>
                </c:pt>
                <c:pt idx="30">
                  <c:v>36738</c:v>
                </c:pt>
                <c:pt idx="31">
                  <c:v>36745</c:v>
                </c:pt>
                <c:pt idx="32">
                  <c:v>36752</c:v>
                </c:pt>
                <c:pt idx="33">
                  <c:v>36759</c:v>
                </c:pt>
                <c:pt idx="34">
                  <c:v>36766</c:v>
                </c:pt>
                <c:pt idx="35">
                  <c:v>36773</c:v>
                </c:pt>
                <c:pt idx="36">
                  <c:v>36780</c:v>
                </c:pt>
                <c:pt idx="37">
                  <c:v>36787</c:v>
                </c:pt>
                <c:pt idx="38">
                  <c:v>36794</c:v>
                </c:pt>
                <c:pt idx="39">
                  <c:v>36801</c:v>
                </c:pt>
                <c:pt idx="40">
                  <c:v>36808</c:v>
                </c:pt>
                <c:pt idx="41">
                  <c:v>36815</c:v>
                </c:pt>
                <c:pt idx="42">
                  <c:v>36822</c:v>
                </c:pt>
                <c:pt idx="43">
                  <c:v>36829</c:v>
                </c:pt>
                <c:pt idx="44">
                  <c:v>36836</c:v>
                </c:pt>
                <c:pt idx="45">
                  <c:v>36843</c:v>
                </c:pt>
                <c:pt idx="46">
                  <c:v>36850</c:v>
                </c:pt>
                <c:pt idx="47">
                  <c:v>36857</c:v>
                </c:pt>
                <c:pt idx="48">
                  <c:v>36864</c:v>
                </c:pt>
                <c:pt idx="49">
                  <c:v>36871</c:v>
                </c:pt>
                <c:pt idx="50">
                  <c:v>36878</c:v>
                </c:pt>
                <c:pt idx="51">
                  <c:v>36885</c:v>
                </c:pt>
                <c:pt idx="52">
                  <c:v>36892</c:v>
                </c:pt>
                <c:pt idx="53">
                  <c:v>36899</c:v>
                </c:pt>
                <c:pt idx="54">
                  <c:v>36906</c:v>
                </c:pt>
                <c:pt idx="55">
                  <c:v>36913</c:v>
                </c:pt>
                <c:pt idx="56">
                  <c:v>36920</c:v>
                </c:pt>
                <c:pt idx="57">
                  <c:v>36927</c:v>
                </c:pt>
                <c:pt idx="58">
                  <c:v>36934</c:v>
                </c:pt>
                <c:pt idx="59">
                  <c:v>36941</c:v>
                </c:pt>
                <c:pt idx="60">
                  <c:v>36948</c:v>
                </c:pt>
                <c:pt idx="61">
                  <c:v>36955</c:v>
                </c:pt>
                <c:pt idx="62">
                  <c:v>36962</c:v>
                </c:pt>
                <c:pt idx="63">
                  <c:v>36969</c:v>
                </c:pt>
                <c:pt idx="64">
                  <c:v>36976</c:v>
                </c:pt>
                <c:pt idx="65">
                  <c:v>36983</c:v>
                </c:pt>
                <c:pt idx="66">
                  <c:v>36990</c:v>
                </c:pt>
                <c:pt idx="67">
                  <c:v>36997</c:v>
                </c:pt>
                <c:pt idx="68">
                  <c:v>37004</c:v>
                </c:pt>
                <c:pt idx="69">
                  <c:v>37011</c:v>
                </c:pt>
                <c:pt idx="70">
                  <c:v>37018</c:v>
                </c:pt>
                <c:pt idx="71">
                  <c:v>37025</c:v>
                </c:pt>
                <c:pt idx="72">
                  <c:v>37032</c:v>
                </c:pt>
                <c:pt idx="73">
                  <c:v>37039</c:v>
                </c:pt>
                <c:pt idx="74">
                  <c:v>37046</c:v>
                </c:pt>
                <c:pt idx="75">
                  <c:v>37053</c:v>
                </c:pt>
                <c:pt idx="76">
                  <c:v>37060</c:v>
                </c:pt>
                <c:pt idx="77">
                  <c:v>37067</c:v>
                </c:pt>
                <c:pt idx="78">
                  <c:v>37074</c:v>
                </c:pt>
                <c:pt idx="79">
                  <c:v>37081</c:v>
                </c:pt>
                <c:pt idx="80">
                  <c:v>37088</c:v>
                </c:pt>
                <c:pt idx="81">
                  <c:v>37095</c:v>
                </c:pt>
                <c:pt idx="82">
                  <c:v>37102</c:v>
                </c:pt>
                <c:pt idx="83">
                  <c:v>37109</c:v>
                </c:pt>
                <c:pt idx="84">
                  <c:v>37116</c:v>
                </c:pt>
                <c:pt idx="85">
                  <c:v>37123</c:v>
                </c:pt>
                <c:pt idx="86">
                  <c:v>37130</c:v>
                </c:pt>
                <c:pt idx="87">
                  <c:v>37137</c:v>
                </c:pt>
                <c:pt idx="88">
                  <c:v>37144</c:v>
                </c:pt>
                <c:pt idx="89">
                  <c:v>37151</c:v>
                </c:pt>
                <c:pt idx="90">
                  <c:v>37158</c:v>
                </c:pt>
                <c:pt idx="91">
                  <c:v>37165</c:v>
                </c:pt>
                <c:pt idx="92">
                  <c:v>37172</c:v>
                </c:pt>
                <c:pt idx="93">
                  <c:v>37179</c:v>
                </c:pt>
                <c:pt idx="94">
                  <c:v>37186</c:v>
                </c:pt>
                <c:pt idx="95">
                  <c:v>37193</c:v>
                </c:pt>
                <c:pt idx="96">
                  <c:v>37200</c:v>
                </c:pt>
                <c:pt idx="97">
                  <c:v>37207</c:v>
                </c:pt>
                <c:pt idx="98">
                  <c:v>37214</c:v>
                </c:pt>
                <c:pt idx="99">
                  <c:v>37221</c:v>
                </c:pt>
                <c:pt idx="100">
                  <c:v>37228</c:v>
                </c:pt>
                <c:pt idx="101">
                  <c:v>37235</c:v>
                </c:pt>
                <c:pt idx="102">
                  <c:v>37242</c:v>
                </c:pt>
                <c:pt idx="103">
                  <c:v>37249</c:v>
                </c:pt>
                <c:pt idx="104">
                  <c:v>37256</c:v>
                </c:pt>
                <c:pt idx="105">
                  <c:v>37263</c:v>
                </c:pt>
                <c:pt idx="106">
                  <c:v>37270</c:v>
                </c:pt>
                <c:pt idx="107">
                  <c:v>37277</c:v>
                </c:pt>
                <c:pt idx="108">
                  <c:v>37284</c:v>
                </c:pt>
                <c:pt idx="109">
                  <c:v>37291</c:v>
                </c:pt>
                <c:pt idx="110">
                  <c:v>37298</c:v>
                </c:pt>
                <c:pt idx="111">
                  <c:v>37305</c:v>
                </c:pt>
                <c:pt idx="112">
                  <c:v>37312</c:v>
                </c:pt>
                <c:pt idx="113">
                  <c:v>37319</c:v>
                </c:pt>
                <c:pt idx="114">
                  <c:v>37326</c:v>
                </c:pt>
                <c:pt idx="115">
                  <c:v>37333</c:v>
                </c:pt>
                <c:pt idx="116">
                  <c:v>37340</c:v>
                </c:pt>
                <c:pt idx="117">
                  <c:v>37347</c:v>
                </c:pt>
                <c:pt idx="118">
                  <c:v>37354</c:v>
                </c:pt>
                <c:pt idx="119">
                  <c:v>37361</c:v>
                </c:pt>
                <c:pt idx="120">
                  <c:v>37368</c:v>
                </c:pt>
                <c:pt idx="121">
                  <c:v>37375</c:v>
                </c:pt>
                <c:pt idx="122">
                  <c:v>37382</c:v>
                </c:pt>
                <c:pt idx="123">
                  <c:v>37389</c:v>
                </c:pt>
                <c:pt idx="124">
                  <c:v>37396</c:v>
                </c:pt>
                <c:pt idx="125">
                  <c:v>37403</c:v>
                </c:pt>
                <c:pt idx="126">
                  <c:v>37410</c:v>
                </c:pt>
                <c:pt idx="127">
                  <c:v>37417</c:v>
                </c:pt>
                <c:pt idx="128">
                  <c:v>37424</c:v>
                </c:pt>
                <c:pt idx="129">
                  <c:v>37431</c:v>
                </c:pt>
                <c:pt idx="130">
                  <c:v>37438</c:v>
                </c:pt>
                <c:pt idx="131">
                  <c:v>37445</c:v>
                </c:pt>
                <c:pt idx="132">
                  <c:v>37452</c:v>
                </c:pt>
                <c:pt idx="133">
                  <c:v>37459</c:v>
                </c:pt>
                <c:pt idx="134">
                  <c:v>37466</c:v>
                </c:pt>
                <c:pt idx="135">
                  <c:v>37473</c:v>
                </c:pt>
                <c:pt idx="136">
                  <c:v>37480</c:v>
                </c:pt>
                <c:pt idx="137">
                  <c:v>37487</c:v>
                </c:pt>
                <c:pt idx="138">
                  <c:v>37494</c:v>
                </c:pt>
                <c:pt idx="139">
                  <c:v>37501</c:v>
                </c:pt>
                <c:pt idx="140">
                  <c:v>37508</c:v>
                </c:pt>
                <c:pt idx="141">
                  <c:v>37515</c:v>
                </c:pt>
                <c:pt idx="142">
                  <c:v>37522</c:v>
                </c:pt>
                <c:pt idx="143">
                  <c:v>37529</c:v>
                </c:pt>
                <c:pt idx="144">
                  <c:v>37536</c:v>
                </c:pt>
                <c:pt idx="145">
                  <c:v>37543</c:v>
                </c:pt>
                <c:pt idx="146">
                  <c:v>37550</c:v>
                </c:pt>
                <c:pt idx="147">
                  <c:v>37557</c:v>
                </c:pt>
                <c:pt idx="148">
                  <c:v>37564</c:v>
                </c:pt>
                <c:pt idx="149">
                  <c:v>37571</c:v>
                </c:pt>
                <c:pt idx="150">
                  <c:v>37578</c:v>
                </c:pt>
                <c:pt idx="151">
                  <c:v>37585</c:v>
                </c:pt>
                <c:pt idx="152">
                  <c:v>37592</c:v>
                </c:pt>
                <c:pt idx="153">
                  <c:v>37599</c:v>
                </c:pt>
                <c:pt idx="154">
                  <c:v>37606</c:v>
                </c:pt>
                <c:pt idx="155">
                  <c:v>37613</c:v>
                </c:pt>
                <c:pt idx="156">
                  <c:v>37620</c:v>
                </c:pt>
                <c:pt idx="157">
                  <c:v>37627</c:v>
                </c:pt>
                <c:pt idx="158">
                  <c:v>37634</c:v>
                </c:pt>
                <c:pt idx="159">
                  <c:v>37641</c:v>
                </c:pt>
                <c:pt idx="160">
                  <c:v>37648</c:v>
                </c:pt>
                <c:pt idx="161">
                  <c:v>37655</c:v>
                </c:pt>
                <c:pt idx="162">
                  <c:v>37662</c:v>
                </c:pt>
                <c:pt idx="163">
                  <c:v>37669</c:v>
                </c:pt>
                <c:pt idx="164">
                  <c:v>37676</c:v>
                </c:pt>
                <c:pt idx="165">
                  <c:v>37683</c:v>
                </c:pt>
                <c:pt idx="166">
                  <c:v>37690</c:v>
                </c:pt>
                <c:pt idx="167">
                  <c:v>37697</c:v>
                </c:pt>
                <c:pt idx="168">
                  <c:v>37704</c:v>
                </c:pt>
                <c:pt idx="169">
                  <c:v>37711</c:v>
                </c:pt>
                <c:pt idx="170">
                  <c:v>37718</c:v>
                </c:pt>
                <c:pt idx="171">
                  <c:v>37725</c:v>
                </c:pt>
                <c:pt idx="172">
                  <c:v>37732</c:v>
                </c:pt>
                <c:pt idx="173">
                  <c:v>37739</c:v>
                </c:pt>
                <c:pt idx="174">
                  <c:v>37746</c:v>
                </c:pt>
                <c:pt idx="175">
                  <c:v>37753</c:v>
                </c:pt>
                <c:pt idx="176">
                  <c:v>37760</c:v>
                </c:pt>
                <c:pt idx="177">
                  <c:v>37767</c:v>
                </c:pt>
                <c:pt idx="178">
                  <c:v>37774</c:v>
                </c:pt>
                <c:pt idx="179">
                  <c:v>37781</c:v>
                </c:pt>
                <c:pt idx="180">
                  <c:v>37788</c:v>
                </c:pt>
                <c:pt idx="181">
                  <c:v>37795</c:v>
                </c:pt>
                <c:pt idx="182">
                  <c:v>37802</c:v>
                </c:pt>
                <c:pt idx="183">
                  <c:v>37809</c:v>
                </c:pt>
                <c:pt idx="184">
                  <c:v>37816</c:v>
                </c:pt>
                <c:pt idx="185">
                  <c:v>37823</c:v>
                </c:pt>
                <c:pt idx="186">
                  <c:v>37830</c:v>
                </c:pt>
                <c:pt idx="187">
                  <c:v>37837</c:v>
                </c:pt>
                <c:pt idx="188">
                  <c:v>37844</c:v>
                </c:pt>
                <c:pt idx="189">
                  <c:v>37851</c:v>
                </c:pt>
                <c:pt idx="190">
                  <c:v>37858</c:v>
                </c:pt>
                <c:pt idx="191">
                  <c:v>37865</c:v>
                </c:pt>
                <c:pt idx="192">
                  <c:v>37872</c:v>
                </c:pt>
                <c:pt idx="193">
                  <c:v>37879</c:v>
                </c:pt>
                <c:pt idx="194">
                  <c:v>37886</c:v>
                </c:pt>
                <c:pt idx="195">
                  <c:v>37893</c:v>
                </c:pt>
                <c:pt idx="196">
                  <c:v>37900</c:v>
                </c:pt>
                <c:pt idx="197">
                  <c:v>37907</c:v>
                </c:pt>
                <c:pt idx="198">
                  <c:v>37914</c:v>
                </c:pt>
                <c:pt idx="199">
                  <c:v>37921</c:v>
                </c:pt>
                <c:pt idx="200">
                  <c:v>37928</c:v>
                </c:pt>
                <c:pt idx="201">
                  <c:v>37935</c:v>
                </c:pt>
                <c:pt idx="202">
                  <c:v>37942</c:v>
                </c:pt>
                <c:pt idx="203">
                  <c:v>37949</c:v>
                </c:pt>
                <c:pt idx="204">
                  <c:v>37956</c:v>
                </c:pt>
                <c:pt idx="205">
                  <c:v>37963</c:v>
                </c:pt>
                <c:pt idx="206">
                  <c:v>37970</c:v>
                </c:pt>
                <c:pt idx="207">
                  <c:v>37977</c:v>
                </c:pt>
                <c:pt idx="208">
                  <c:v>37984</c:v>
                </c:pt>
                <c:pt idx="209">
                  <c:v>37991</c:v>
                </c:pt>
                <c:pt idx="210">
                  <c:v>37998</c:v>
                </c:pt>
                <c:pt idx="211">
                  <c:v>38005</c:v>
                </c:pt>
                <c:pt idx="212">
                  <c:v>38012</c:v>
                </c:pt>
                <c:pt idx="213">
                  <c:v>38019</c:v>
                </c:pt>
                <c:pt idx="214">
                  <c:v>38026</c:v>
                </c:pt>
                <c:pt idx="215">
                  <c:v>38033</c:v>
                </c:pt>
                <c:pt idx="216">
                  <c:v>38040</c:v>
                </c:pt>
                <c:pt idx="217">
                  <c:v>38047</c:v>
                </c:pt>
                <c:pt idx="218">
                  <c:v>38054</c:v>
                </c:pt>
                <c:pt idx="219">
                  <c:v>38061</c:v>
                </c:pt>
                <c:pt idx="220">
                  <c:v>38068</c:v>
                </c:pt>
                <c:pt idx="221">
                  <c:v>38075</c:v>
                </c:pt>
                <c:pt idx="222">
                  <c:v>38082</c:v>
                </c:pt>
                <c:pt idx="223">
                  <c:v>38089</c:v>
                </c:pt>
                <c:pt idx="224">
                  <c:v>38096</c:v>
                </c:pt>
                <c:pt idx="225">
                  <c:v>38103</c:v>
                </c:pt>
                <c:pt idx="226">
                  <c:v>38110</c:v>
                </c:pt>
                <c:pt idx="227">
                  <c:v>38117</c:v>
                </c:pt>
                <c:pt idx="228">
                  <c:v>38124</c:v>
                </c:pt>
                <c:pt idx="229">
                  <c:v>38131</c:v>
                </c:pt>
                <c:pt idx="230">
                  <c:v>38138</c:v>
                </c:pt>
                <c:pt idx="231">
                  <c:v>38145</c:v>
                </c:pt>
                <c:pt idx="232">
                  <c:v>38152</c:v>
                </c:pt>
                <c:pt idx="233">
                  <c:v>38159</c:v>
                </c:pt>
                <c:pt idx="234">
                  <c:v>38166</c:v>
                </c:pt>
                <c:pt idx="235">
                  <c:v>38173</c:v>
                </c:pt>
                <c:pt idx="236">
                  <c:v>38180</c:v>
                </c:pt>
                <c:pt idx="237">
                  <c:v>38187</c:v>
                </c:pt>
                <c:pt idx="238">
                  <c:v>38194</c:v>
                </c:pt>
                <c:pt idx="239">
                  <c:v>38201</c:v>
                </c:pt>
                <c:pt idx="240">
                  <c:v>38208</c:v>
                </c:pt>
                <c:pt idx="241">
                  <c:v>38215</c:v>
                </c:pt>
                <c:pt idx="242">
                  <c:v>38222</c:v>
                </c:pt>
                <c:pt idx="243">
                  <c:v>38229</c:v>
                </c:pt>
                <c:pt idx="244">
                  <c:v>38236</c:v>
                </c:pt>
                <c:pt idx="245">
                  <c:v>38243</c:v>
                </c:pt>
                <c:pt idx="246">
                  <c:v>38250</c:v>
                </c:pt>
                <c:pt idx="247">
                  <c:v>38257</c:v>
                </c:pt>
                <c:pt idx="248">
                  <c:v>38264</c:v>
                </c:pt>
                <c:pt idx="249">
                  <c:v>38271</c:v>
                </c:pt>
                <c:pt idx="250">
                  <c:v>38278</c:v>
                </c:pt>
                <c:pt idx="251">
                  <c:v>38285</c:v>
                </c:pt>
                <c:pt idx="252">
                  <c:v>38292</c:v>
                </c:pt>
                <c:pt idx="253">
                  <c:v>38299</c:v>
                </c:pt>
                <c:pt idx="254">
                  <c:v>38306</c:v>
                </c:pt>
                <c:pt idx="255">
                  <c:v>38313</c:v>
                </c:pt>
                <c:pt idx="256">
                  <c:v>38320</c:v>
                </c:pt>
                <c:pt idx="257">
                  <c:v>38327</c:v>
                </c:pt>
                <c:pt idx="258">
                  <c:v>38334</c:v>
                </c:pt>
                <c:pt idx="259">
                  <c:v>38341</c:v>
                </c:pt>
                <c:pt idx="260">
                  <c:v>38348</c:v>
                </c:pt>
                <c:pt idx="261">
                  <c:v>38355</c:v>
                </c:pt>
                <c:pt idx="262">
                  <c:v>38362</c:v>
                </c:pt>
                <c:pt idx="263">
                  <c:v>38369</c:v>
                </c:pt>
                <c:pt idx="264">
                  <c:v>38376</c:v>
                </c:pt>
                <c:pt idx="265">
                  <c:v>38383</c:v>
                </c:pt>
                <c:pt idx="266">
                  <c:v>38390</c:v>
                </c:pt>
                <c:pt idx="267">
                  <c:v>38397</c:v>
                </c:pt>
                <c:pt idx="268">
                  <c:v>38404</c:v>
                </c:pt>
                <c:pt idx="269">
                  <c:v>38411</c:v>
                </c:pt>
                <c:pt idx="270">
                  <c:v>38418</c:v>
                </c:pt>
                <c:pt idx="271">
                  <c:v>38425</c:v>
                </c:pt>
                <c:pt idx="272">
                  <c:v>38432</c:v>
                </c:pt>
                <c:pt idx="273">
                  <c:v>38439</c:v>
                </c:pt>
                <c:pt idx="274">
                  <c:v>38446</c:v>
                </c:pt>
                <c:pt idx="275">
                  <c:v>38453</c:v>
                </c:pt>
                <c:pt idx="276">
                  <c:v>38460</c:v>
                </c:pt>
                <c:pt idx="277">
                  <c:v>38467</c:v>
                </c:pt>
                <c:pt idx="278">
                  <c:v>38474</c:v>
                </c:pt>
                <c:pt idx="279">
                  <c:v>38481</c:v>
                </c:pt>
                <c:pt idx="280">
                  <c:v>38488</c:v>
                </c:pt>
                <c:pt idx="281">
                  <c:v>38495</c:v>
                </c:pt>
                <c:pt idx="282">
                  <c:v>38502</c:v>
                </c:pt>
                <c:pt idx="283">
                  <c:v>38509</c:v>
                </c:pt>
                <c:pt idx="284">
                  <c:v>38516</c:v>
                </c:pt>
                <c:pt idx="285">
                  <c:v>38523</c:v>
                </c:pt>
                <c:pt idx="286">
                  <c:v>38530</c:v>
                </c:pt>
                <c:pt idx="287">
                  <c:v>38537</c:v>
                </c:pt>
                <c:pt idx="288">
                  <c:v>38544</c:v>
                </c:pt>
                <c:pt idx="289">
                  <c:v>38551</c:v>
                </c:pt>
                <c:pt idx="290">
                  <c:v>38558</c:v>
                </c:pt>
                <c:pt idx="291">
                  <c:v>38565</c:v>
                </c:pt>
                <c:pt idx="292">
                  <c:v>38572</c:v>
                </c:pt>
                <c:pt idx="293">
                  <c:v>38579</c:v>
                </c:pt>
                <c:pt idx="294">
                  <c:v>38586</c:v>
                </c:pt>
                <c:pt idx="295">
                  <c:v>38593</c:v>
                </c:pt>
                <c:pt idx="296">
                  <c:v>38600</c:v>
                </c:pt>
                <c:pt idx="297">
                  <c:v>38607</c:v>
                </c:pt>
                <c:pt idx="298">
                  <c:v>38614</c:v>
                </c:pt>
                <c:pt idx="299">
                  <c:v>38621</c:v>
                </c:pt>
                <c:pt idx="300">
                  <c:v>38628</c:v>
                </c:pt>
                <c:pt idx="301">
                  <c:v>38635</c:v>
                </c:pt>
                <c:pt idx="302">
                  <c:v>38642</c:v>
                </c:pt>
                <c:pt idx="303">
                  <c:v>38649</c:v>
                </c:pt>
                <c:pt idx="304">
                  <c:v>38656</c:v>
                </c:pt>
                <c:pt idx="305">
                  <c:v>38663</c:v>
                </c:pt>
                <c:pt idx="306">
                  <c:v>38670</c:v>
                </c:pt>
                <c:pt idx="307">
                  <c:v>38677</c:v>
                </c:pt>
                <c:pt idx="308">
                  <c:v>38684</c:v>
                </c:pt>
                <c:pt idx="309">
                  <c:v>38691</c:v>
                </c:pt>
                <c:pt idx="310">
                  <c:v>38698</c:v>
                </c:pt>
                <c:pt idx="311">
                  <c:v>38705</c:v>
                </c:pt>
                <c:pt idx="312">
                  <c:v>38712</c:v>
                </c:pt>
                <c:pt idx="313">
                  <c:v>38719</c:v>
                </c:pt>
                <c:pt idx="314">
                  <c:v>38726</c:v>
                </c:pt>
                <c:pt idx="315">
                  <c:v>38733</c:v>
                </c:pt>
                <c:pt idx="316">
                  <c:v>38740</c:v>
                </c:pt>
                <c:pt idx="317">
                  <c:v>38747</c:v>
                </c:pt>
                <c:pt idx="318">
                  <c:v>38754</c:v>
                </c:pt>
                <c:pt idx="319">
                  <c:v>38761</c:v>
                </c:pt>
                <c:pt idx="320">
                  <c:v>38768</c:v>
                </c:pt>
                <c:pt idx="321">
                  <c:v>38775</c:v>
                </c:pt>
                <c:pt idx="322">
                  <c:v>38782</c:v>
                </c:pt>
                <c:pt idx="323">
                  <c:v>38789</c:v>
                </c:pt>
                <c:pt idx="324">
                  <c:v>38796</c:v>
                </c:pt>
                <c:pt idx="325">
                  <c:v>38803</c:v>
                </c:pt>
                <c:pt idx="326">
                  <c:v>38810</c:v>
                </c:pt>
                <c:pt idx="327">
                  <c:v>38817</c:v>
                </c:pt>
                <c:pt idx="328">
                  <c:v>38824</c:v>
                </c:pt>
                <c:pt idx="329">
                  <c:v>38831</c:v>
                </c:pt>
                <c:pt idx="330">
                  <c:v>38838</c:v>
                </c:pt>
                <c:pt idx="331">
                  <c:v>38845</c:v>
                </c:pt>
                <c:pt idx="332">
                  <c:v>38852</c:v>
                </c:pt>
                <c:pt idx="333">
                  <c:v>38859</c:v>
                </c:pt>
                <c:pt idx="334">
                  <c:v>38866</c:v>
                </c:pt>
                <c:pt idx="335">
                  <c:v>38873</c:v>
                </c:pt>
                <c:pt idx="336">
                  <c:v>38880</c:v>
                </c:pt>
                <c:pt idx="337">
                  <c:v>38887</c:v>
                </c:pt>
                <c:pt idx="338">
                  <c:v>38894</c:v>
                </c:pt>
                <c:pt idx="339">
                  <c:v>38901</c:v>
                </c:pt>
                <c:pt idx="340">
                  <c:v>38908</c:v>
                </c:pt>
                <c:pt idx="341">
                  <c:v>38915</c:v>
                </c:pt>
                <c:pt idx="342">
                  <c:v>38922</c:v>
                </c:pt>
                <c:pt idx="343">
                  <c:v>38929</c:v>
                </c:pt>
                <c:pt idx="344">
                  <c:v>38936</c:v>
                </c:pt>
                <c:pt idx="345">
                  <c:v>38943</c:v>
                </c:pt>
                <c:pt idx="346">
                  <c:v>38950</c:v>
                </c:pt>
                <c:pt idx="347">
                  <c:v>38957</c:v>
                </c:pt>
                <c:pt idx="348">
                  <c:v>38964</c:v>
                </c:pt>
                <c:pt idx="349">
                  <c:v>38971</c:v>
                </c:pt>
                <c:pt idx="350">
                  <c:v>38978</c:v>
                </c:pt>
                <c:pt idx="351">
                  <c:v>38985</c:v>
                </c:pt>
                <c:pt idx="352">
                  <c:v>38992</c:v>
                </c:pt>
                <c:pt idx="353">
                  <c:v>38999</c:v>
                </c:pt>
                <c:pt idx="354">
                  <c:v>39006</c:v>
                </c:pt>
                <c:pt idx="355">
                  <c:v>39013</c:v>
                </c:pt>
                <c:pt idx="356">
                  <c:v>39020</c:v>
                </c:pt>
                <c:pt idx="357">
                  <c:v>39027</c:v>
                </c:pt>
                <c:pt idx="358">
                  <c:v>39034</c:v>
                </c:pt>
                <c:pt idx="359">
                  <c:v>39041</c:v>
                </c:pt>
                <c:pt idx="360">
                  <c:v>39048</c:v>
                </c:pt>
                <c:pt idx="361">
                  <c:v>39055</c:v>
                </c:pt>
                <c:pt idx="362">
                  <c:v>39062</c:v>
                </c:pt>
                <c:pt idx="363">
                  <c:v>39069</c:v>
                </c:pt>
                <c:pt idx="364">
                  <c:v>39076</c:v>
                </c:pt>
                <c:pt idx="365">
                  <c:v>39083</c:v>
                </c:pt>
                <c:pt idx="366">
                  <c:v>39090</c:v>
                </c:pt>
                <c:pt idx="367">
                  <c:v>39097</c:v>
                </c:pt>
                <c:pt idx="368">
                  <c:v>39104</c:v>
                </c:pt>
                <c:pt idx="369">
                  <c:v>39111</c:v>
                </c:pt>
                <c:pt idx="370">
                  <c:v>39118</c:v>
                </c:pt>
                <c:pt idx="371">
                  <c:v>39125</c:v>
                </c:pt>
                <c:pt idx="372">
                  <c:v>39132</c:v>
                </c:pt>
                <c:pt idx="373">
                  <c:v>39139</c:v>
                </c:pt>
                <c:pt idx="374">
                  <c:v>39146</c:v>
                </c:pt>
                <c:pt idx="375">
                  <c:v>39153</c:v>
                </c:pt>
                <c:pt idx="376">
                  <c:v>39160</c:v>
                </c:pt>
                <c:pt idx="377">
                  <c:v>39167</c:v>
                </c:pt>
                <c:pt idx="378">
                  <c:v>39174</c:v>
                </c:pt>
                <c:pt idx="379">
                  <c:v>39181</c:v>
                </c:pt>
                <c:pt idx="380">
                  <c:v>39188</c:v>
                </c:pt>
                <c:pt idx="381">
                  <c:v>39195</c:v>
                </c:pt>
                <c:pt idx="382">
                  <c:v>39202</c:v>
                </c:pt>
                <c:pt idx="383">
                  <c:v>39209</c:v>
                </c:pt>
                <c:pt idx="384">
                  <c:v>39216</c:v>
                </c:pt>
                <c:pt idx="385">
                  <c:v>39223</c:v>
                </c:pt>
                <c:pt idx="386">
                  <c:v>39230</c:v>
                </c:pt>
                <c:pt idx="387">
                  <c:v>39237</c:v>
                </c:pt>
                <c:pt idx="388">
                  <c:v>39244</c:v>
                </c:pt>
                <c:pt idx="389">
                  <c:v>39251</c:v>
                </c:pt>
                <c:pt idx="390">
                  <c:v>39258</c:v>
                </c:pt>
                <c:pt idx="391">
                  <c:v>39265</c:v>
                </c:pt>
                <c:pt idx="392">
                  <c:v>39272</c:v>
                </c:pt>
                <c:pt idx="393">
                  <c:v>39279</c:v>
                </c:pt>
                <c:pt idx="394">
                  <c:v>39286</c:v>
                </c:pt>
                <c:pt idx="395">
                  <c:v>39293</c:v>
                </c:pt>
                <c:pt idx="396">
                  <c:v>39300</c:v>
                </c:pt>
                <c:pt idx="397">
                  <c:v>39307</c:v>
                </c:pt>
                <c:pt idx="398">
                  <c:v>39314</c:v>
                </c:pt>
                <c:pt idx="399">
                  <c:v>39321</c:v>
                </c:pt>
                <c:pt idx="400">
                  <c:v>39328</c:v>
                </c:pt>
                <c:pt idx="401">
                  <c:v>39335</c:v>
                </c:pt>
                <c:pt idx="402">
                  <c:v>39342</c:v>
                </c:pt>
                <c:pt idx="403">
                  <c:v>39349</c:v>
                </c:pt>
                <c:pt idx="404">
                  <c:v>39356</c:v>
                </c:pt>
                <c:pt idx="405">
                  <c:v>39363</c:v>
                </c:pt>
                <c:pt idx="406">
                  <c:v>39370</c:v>
                </c:pt>
                <c:pt idx="407">
                  <c:v>39377</c:v>
                </c:pt>
                <c:pt idx="408">
                  <c:v>39384</c:v>
                </c:pt>
                <c:pt idx="409">
                  <c:v>39391</c:v>
                </c:pt>
                <c:pt idx="410">
                  <c:v>39398</c:v>
                </c:pt>
                <c:pt idx="411">
                  <c:v>39405</c:v>
                </c:pt>
                <c:pt idx="412">
                  <c:v>39412</c:v>
                </c:pt>
                <c:pt idx="413">
                  <c:v>39419</c:v>
                </c:pt>
                <c:pt idx="414">
                  <c:v>39426</c:v>
                </c:pt>
                <c:pt idx="415">
                  <c:v>39433</c:v>
                </c:pt>
                <c:pt idx="416">
                  <c:v>39440</c:v>
                </c:pt>
                <c:pt idx="417">
                  <c:v>39447</c:v>
                </c:pt>
                <c:pt idx="418">
                  <c:v>39454</c:v>
                </c:pt>
                <c:pt idx="419">
                  <c:v>39461</c:v>
                </c:pt>
                <c:pt idx="420">
                  <c:v>39468</c:v>
                </c:pt>
                <c:pt idx="421">
                  <c:v>39475</c:v>
                </c:pt>
                <c:pt idx="422">
                  <c:v>39482</c:v>
                </c:pt>
                <c:pt idx="423">
                  <c:v>39489</c:v>
                </c:pt>
                <c:pt idx="424">
                  <c:v>39496</c:v>
                </c:pt>
                <c:pt idx="425">
                  <c:v>39503</c:v>
                </c:pt>
                <c:pt idx="426">
                  <c:v>39510</c:v>
                </c:pt>
                <c:pt idx="427">
                  <c:v>39517</c:v>
                </c:pt>
                <c:pt idx="428">
                  <c:v>39524</c:v>
                </c:pt>
                <c:pt idx="429">
                  <c:v>39531</c:v>
                </c:pt>
                <c:pt idx="430">
                  <c:v>39538</c:v>
                </c:pt>
                <c:pt idx="431">
                  <c:v>39545</c:v>
                </c:pt>
                <c:pt idx="432">
                  <c:v>39552</c:v>
                </c:pt>
                <c:pt idx="433">
                  <c:v>39559</c:v>
                </c:pt>
                <c:pt idx="434">
                  <c:v>39566</c:v>
                </c:pt>
                <c:pt idx="435">
                  <c:v>39573</c:v>
                </c:pt>
                <c:pt idx="436">
                  <c:v>39580</c:v>
                </c:pt>
                <c:pt idx="437">
                  <c:v>39587</c:v>
                </c:pt>
                <c:pt idx="438">
                  <c:v>39594</c:v>
                </c:pt>
                <c:pt idx="439">
                  <c:v>39601</c:v>
                </c:pt>
                <c:pt idx="440">
                  <c:v>39608</c:v>
                </c:pt>
                <c:pt idx="441">
                  <c:v>39615</c:v>
                </c:pt>
                <c:pt idx="442">
                  <c:v>39622</c:v>
                </c:pt>
                <c:pt idx="443">
                  <c:v>39629</c:v>
                </c:pt>
                <c:pt idx="444">
                  <c:v>39636</c:v>
                </c:pt>
                <c:pt idx="445">
                  <c:v>39643</c:v>
                </c:pt>
                <c:pt idx="446">
                  <c:v>39650</c:v>
                </c:pt>
                <c:pt idx="447">
                  <c:v>39657</c:v>
                </c:pt>
                <c:pt idx="448">
                  <c:v>39664</c:v>
                </c:pt>
                <c:pt idx="449">
                  <c:v>39671</c:v>
                </c:pt>
                <c:pt idx="450">
                  <c:v>39678</c:v>
                </c:pt>
                <c:pt idx="451">
                  <c:v>39685</c:v>
                </c:pt>
                <c:pt idx="452">
                  <c:v>39692</c:v>
                </c:pt>
                <c:pt idx="453">
                  <c:v>39699</c:v>
                </c:pt>
                <c:pt idx="454">
                  <c:v>39706</c:v>
                </c:pt>
                <c:pt idx="455">
                  <c:v>39713</c:v>
                </c:pt>
                <c:pt idx="456">
                  <c:v>39720</c:v>
                </c:pt>
                <c:pt idx="457">
                  <c:v>39727</c:v>
                </c:pt>
                <c:pt idx="458">
                  <c:v>39734</c:v>
                </c:pt>
                <c:pt idx="459">
                  <c:v>39741</c:v>
                </c:pt>
                <c:pt idx="460">
                  <c:v>39748</c:v>
                </c:pt>
                <c:pt idx="461">
                  <c:v>39755</c:v>
                </c:pt>
                <c:pt idx="462">
                  <c:v>39762</c:v>
                </c:pt>
                <c:pt idx="463">
                  <c:v>39769</c:v>
                </c:pt>
                <c:pt idx="464">
                  <c:v>39776</c:v>
                </c:pt>
                <c:pt idx="465">
                  <c:v>39783</c:v>
                </c:pt>
                <c:pt idx="466">
                  <c:v>39790</c:v>
                </c:pt>
                <c:pt idx="467">
                  <c:v>39797</c:v>
                </c:pt>
                <c:pt idx="468">
                  <c:v>39804</c:v>
                </c:pt>
                <c:pt idx="469">
                  <c:v>39811</c:v>
                </c:pt>
                <c:pt idx="470">
                  <c:v>39818</c:v>
                </c:pt>
                <c:pt idx="471">
                  <c:v>39825</c:v>
                </c:pt>
                <c:pt idx="472">
                  <c:v>39832</c:v>
                </c:pt>
                <c:pt idx="473">
                  <c:v>39839</c:v>
                </c:pt>
                <c:pt idx="474">
                  <c:v>39846</c:v>
                </c:pt>
                <c:pt idx="475">
                  <c:v>39853</c:v>
                </c:pt>
                <c:pt idx="476">
                  <c:v>39860</c:v>
                </c:pt>
                <c:pt idx="477">
                  <c:v>39867</c:v>
                </c:pt>
                <c:pt idx="478">
                  <c:v>39874</c:v>
                </c:pt>
                <c:pt idx="479">
                  <c:v>39881</c:v>
                </c:pt>
                <c:pt idx="480">
                  <c:v>39888</c:v>
                </c:pt>
                <c:pt idx="481">
                  <c:v>39895</c:v>
                </c:pt>
                <c:pt idx="482">
                  <c:v>39902</c:v>
                </c:pt>
                <c:pt idx="483">
                  <c:v>39909</c:v>
                </c:pt>
                <c:pt idx="484">
                  <c:v>39916</c:v>
                </c:pt>
                <c:pt idx="485">
                  <c:v>39923</c:v>
                </c:pt>
                <c:pt idx="486">
                  <c:v>39930</c:v>
                </c:pt>
                <c:pt idx="487">
                  <c:v>39937</c:v>
                </c:pt>
                <c:pt idx="488">
                  <c:v>39944</c:v>
                </c:pt>
                <c:pt idx="489">
                  <c:v>39951</c:v>
                </c:pt>
                <c:pt idx="490">
                  <c:v>39958</c:v>
                </c:pt>
                <c:pt idx="491">
                  <c:v>39965</c:v>
                </c:pt>
                <c:pt idx="492">
                  <c:v>39972</c:v>
                </c:pt>
                <c:pt idx="493">
                  <c:v>39979</c:v>
                </c:pt>
                <c:pt idx="494">
                  <c:v>39986</c:v>
                </c:pt>
                <c:pt idx="495">
                  <c:v>39993</c:v>
                </c:pt>
                <c:pt idx="496">
                  <c:v>40000</c:v>
                </c:pt>
                <c:pt idx="497">
                  <c:v>40007</c:v>
                </c:pt>
                <c:pt idx="498">
                  <c:v>40014</c:v>
                </c:pt>
                <c:pt idx="499">
                  <c:v>40021</c:v>
                </c:pt>
                <c:pt idx="500">
                  <c:v>40028</c:v>
                </c:pt>
                <c:pt idx="501">
                  <c:v>40035</c:v>
                </c:pt>
                <c:pt idx="502">
                  <c:v>40042</c:v>
                </c:pt>
                <c:pt idx="503">
                  <c:v>40049</c:v>
                </c:pt>
                <c:pt idx="504">
                  <c:v>40056</c:v>
                </c:pt>
                <c:pt idx="505">
                  <c:v>40063</c:v>
                </c:pt>
                <c:pt idx="506">
                  <c:v>40070</c:v>
                </c:pt>
                <c:pt idx="507">
                  <c:v>40077</c:v>
                </c:pt>
                <c:pt idx="508">
                  <c:v>40084</c:v>
                </c:pt>
                <c:pt idx="509">
                  <c:v>40091</c:v>
                </c:pt>
                <c:pt idx="510">
                  <c:v>40098</c:v>
                </c:pt>
                <c:pt idx="511">
                  <c:v>40105</c:v>
                </c:pt>
                <c:pt idx="512">
                  <c:v>40112</c:v>
                </c:pt>
                <c:pt idx="513">
                  <c:v>40119</c:v>
                </c:pt>
                <c:pt idx="514">
                  <c:v>40126</c:v>
                </c:pt>
                <c:pt idx="515">
                  <c:v>40133</c:v>
                </c:pt>
                <c:pt idx="516">
                  <c:v>40140</c:v>
                </c:pt>
                <c:pt idx="517">
                  <c:v>40147</c:v>
                </c:pt>
                <c:pt idx="518">
                  <c:v>40154</c:v>
                </c:pt>
                <c:pt idx="519">
                  <c:v>40161</c:v>
                </c:pt>
                <c:pt idx="520">
                  <c:v>40168</c:v>
                </c:pt>
                <c:pt idx="521">
                  <c:v>40175</c:v>
                </c:pt>
                <c:pt idx="522">
                  <c:v>40182</c:v>
                </c:pt>
                <c:pt idx="523">
                  <c:v>40189</c:v>
                </c:pt>
                <c:pt idx="524">
                  <c:v>40196</c:v>
                </c:pt>
                <c:pt idx="525">
                  <c:v>40203</c:v>
                </c:pt>
                <c:pt idx="526">
                  <c:v>40210</c:v>
                </c:pt>
                <c:pt idx="527">
                  <c:v>40217</c:v>
                </c:pt>
                <c:pt idx="528">
                  <c:v>40224</c:v>
                </c:pt>
                <c:pt idx="529">
                  <c:v>40231</c:v>
                </c:pt>
                <c:pt idx="530">
                  <c:v>40238</c:v>
                </c:pt>
                <c:pt idx="531">
                  <c:v>40245</c:v>
                </c:pt>
                <c:pt idx="532">
                  <c:v>40252</c:v>
                </c:pt>
                <c:pt idx="533">
                  <c:v>40259</c:v>
                </c:pt>
                <c:pt idx="534">
                  <c:v>40266</c:v>
                </c:pt>
                <c:pt idx="535">
                  <c:v>40273</c:v>
                </c:pt>
                <c:pt idx="536">
                  <c:v>40280</c:v>
                </c:pt>
                <c:pt idx="537">
                  <c:v>40287</c:v>
                </c:pt>
                <c:pt idx="538">
                  <c:v>40294</c:v>
                </c:pt>
                <c:pt idx="539">
                  <c:v>40301</c:v>
                </c:pt>
                <c:pt idx="540">
                  <c:v>40308</c:v>
                </c:pt>
                <c:pt idx="541">
                  <c:v>40315</c:v>
                </c:pt>
                <c:pt idx="542">
                  <c:v>40322</c:v>
                </c:pt>
                <c:pt idx="543">
                  <c:v>40329</c:v>
                </c:pt>
                <c:pt idx="544">
                  <c:v>40336</c:v>
                </c:pt>
                <c:pt idx="545">
                  <c:v>40343</c:v>
                </c:pt>
                <c:pt idx="546">
                  <c:v>40350</c:v>
                </c:pt>
                <c:pt idx="547">
                  <c:v>40357</c:v>
                </c:pt>
                <c:pt idx="548">
                  <c:v>40364</c:v>
                </c:pt>
                <c:pt idx="549">
                  <c:v>40371</c:v>
                </c:pt>
                <c:pt idx="550">
                  <c:v>40378</c:v>
                </c:pt>
                <c:pt idx="551">
                  <c:v>40385</c:v>
                </c:pt>
                <c:pt idx="552">
                  <c:v>40392</c:v>
                </c:pt>
                <c:pt idx="553">
                  <c:v>40399</c:v>
                </c:pt>
                <c:pt idx="554">
                  <c:v>40406</c:v>
                </c:pt>
                <c:pt idx="555">
                  <c:v>40413</c:v>
                </c:pt>
                <c:pt idx="556">
                  <c:v>40420</c:v>
                </c:pt>
                <c:pt idx="557">
                  <c:v>40427</c:v>
                </c:pt>
                <c:pt idx="558">
                  <c:v>40434</c:v>
                </c:pt>
                <c:pt idx="559">
                  <c:v>40441</c:v>
                </c:pt>
                <c:pt idx="560">
                  <c:v>40448</c:v>
                </c:pt>
                <c:pt idx="561">
                  <c:v>40455</c:v>
                </c:pt>
                <c:pt idx="562">
                  <c:v>40462</c:v>
                </c:pt>
                <c:pt idx="563">
                  <c:v>40469</c:v>
                </c:pt>
                <c:pt idx="564">
                  <c:v>40476</c:v>
                </c:pt>
                <c:pt idx="565">
                  <c:v>40483</c:v>
                </c:pt>
                <c:pt idx="566">
                  <c:v>40490</c:v>
                </c:pt>
                <c:pt idx="567">
                  <c:v>40497</c:v>
                </c:pt>
                <c:pt idx="568">
                  <c:v>40504</c:v>
                </c:pt>
                <c:pt idx="569">
                  <c:v>40511</c:v>
                </c:pt>
                <c:pt idx="570">
                  <c:v>40518</c:v>
                </c:pt>
                <c:pt idx="571">
                  <c:v>40525</c:v>
                </c:pt>
                <c:pt idx="572">
                  <c:v>40532</c:v>
                </c:pt>
                <c:pt idx="573">
                  <c:v>40539</c:v>
                </c:pt>
                <c:pt idx="574">
                  <c:v>40546</c:v>
                </c:pt>
                <c:pt idx="575">
                  <c:v>40553</c:v>
                </c:pt>
                <c:pt idx="576">
                  <c:v>40560</c:v>
                </c:pt>
                <c:pt idx="577">
                  <c:v>40567</c:v>
                </c:pt>
                <c:pt idx="578">
                  <c:v>40574</c:v>
                </c:pt>
                <c:pt idx="579">
                  <c:v>40581</c:v>
                </c:pt>
                <c:pt idx="580">
                  <c:v>40588</c:v>
                </c:pt>
                <c:pt idx="581">
                  <c:v>40595</c:v>
                </c:pt>
                <c:pt idx="582">
                  <c:v>40602</c:v>
                </c:pt>
                <c:pt idx="583">
                  <c:v>40609</c:v>
                </c:pt>
                <c:pt idx="584">
                  <c:v>40616</c:v>
                </c:pt>
                <c:pt idx="585">
                  <c:v>40623</c:v>
                </c:pt>
                <c:pt idx="586">
                  <c:v>40630</c:v>
                </c:pt>
                <c:pt idx="587">
                  <c:v>40637</c:v>
                </c:pt>
                <c:pt idx="588">
                  <c:v>40644</c:v>
                </c:pt>
                <c:pt idx="589">
                  <c:v>40651</c:v>
                </c:pt>
                <c:pt idx="590">
                  <c:v>40658</c:v>
                </c:pt>
                <c:pt idx="591">
                  <c:v>40665</c:v>
                </c:pt>
                <c:pt idx="592">
                  <c:v>40672</c:v>
                </c:pt>
                <c:pt idx="593">
                  <c:v>40679</c:v>
                </c:pt>
                <c:pt idx="594">
                  <c:v>40686</c:v>
                </c:pt>
                <c:pt idx="595">
                  <c:v>40693</c:v>
                </c:pt>
                <c:pt idx="596">
                  <c:v>40700</c:v>
                </c:pt>
                <c:pt idx="597">
                  <c:v>40707</c:v>
                </c:pt>
                <c:pt idx="598">
                  <c:v>40714</c:v>
                </c:pt>
                <c:pt idx="599">
                  <c:v>40721</c:v>
                </c:pt>
                <c:pt idx="600">
                  <c:v>40728</c:v>
                </c:pt>
                <c:pt idx="601">
                  <c:v>40735</c:v>
                </c:pt>
                <c:pt idx="602">
                  <c:v>40742</c:v>
                </c:pt>
                <c:pt idx="603">
                  <c:v>40749</c:v>
                </c:pt>
                <c:pt idx="604">
                  <c:v>40756</c:v>
                </c:pt>
                <c:pt idx="605">
                  <c:v>40763</c:v>
                </c:pt>
                <c:pt idx="606">
                  <c:v>40770</c:v>
                </c:pt>
                <c:pt idx="607">
                  <c:v>40777</c:v>
                </c:pt>
                <c:pt idx="608">
                  <c:v>40784</c:v>
                </c:pt>
                <c:pt idx="609">
                  <c:v>40791</c:v>
                </c:pt>
                <c:pt idx="610">
                  <c:v>40798</c:v>
                </c:pt>
                <c:pt idx="611">
                  <c:v>40805</c:v>
                </c:pt>
                <c:pt idx="612">
                  <c:v>40812</c:v>
                </c:pt>
                <c:pt idx="613">
                  <c:v>40819</c:v>
                </c:pt>
                <c:pt idx="614">
                  <c:v>40826</c:v>
                </c:pt>
                <c:pt idx="615">
                  <c:v>40833</c:v>
                </c:pt>
                <c:pt idx="616">
                  <c:v>40840</c:v>
                </c:pt>
                <c:pt idx="617">
                  <c:v>40847</c:v>
                </c:pt>
                <c:pt idx="618">
                  <c:v>40854</c:v>
                </c:pt>
                <c:pt idx="619">
                  <c:v>40861</c:v>
                </c:pt>
                <c:pt idx="620">
                  <c:v>40868</c:v>
                </c:pt>
                <c:pt idx="621">
                  <c:v>40875</c:v>
                </c:pt>
                <c:pt idx="622">
                  <c:v>40882</c:v>
                </c:pt>
                <c:pt idx="623">
                  <c:v>40889</c:v>
                </c:pt>
                <c:pt idx="624">
                  <c:v>40896</c:v>
                </c:pt>
                <c:pt idx="625">
                  <c:v>40903</c:v>
                </c:pt>
                <c:pt idx="626">
                  <c:v>40910</c:v>
                </c:pt>
                <c:pt idx="627">
                  <c:v>40917</c:v>
                </c:pt>
                <c:pt idx="628">
                  <c:v>40924</c:v>
                </c:pt>
                <c:pt idx="629">
                  <c:v>40931</c:v>
                </c:pt>
                <c:pt idx="630">
                  <c:v>40938</c:v>
                </c:pt>
                <c:pt idx="631">
                  <c:v>40945</c:v>
                </c:pt>
                <c:pt idx="632">
                  <c:v>40952</c:v>
                </c:pt>
                <c:pt idx="633">
                  <c:v>40959</c:v>
                </c:pt>
                <c:pt idx="634">
                  <c:v>40966</c:v>
                </c:pt>
                <c:pt idx="635">
                  <c:v>40973</c:v>
                </c:pt>
                <c:pt idx="636">
                  <c:v>40980</c:v>
                </c:pt>
                <c:pt idx="637">
                  <c:v>40987</c:v>
                </c:pt>
                <c:pt idx="638">
                  <c:v>40994</c:v>
                </c:pt>
                <c:pt idx="639">
                  <c:v>41001</c:v>
                </c:pt>
                <c:pt idx="640">
                  <c:v>41008</c:v>
                </c:pt>
                <c:pt idx="641">
                  <c:v>41015</c:v>
                </c:pt>
                <c:pt idx="642">
                  <c:v>41022</c:v>
                </c:pt>
                <c:pt idx="643">
                  <c:v>41029</c:v>
                </c:pt>
                <c:pt idx="644">
                  <c:v>41036</c:v>
                </c:pt>
                <c:pt idx="645">
                  <c:v>41043</c:v>
                </c:pt>
                <c:pt idx="646">
                  <c:v>41050</c:v>
                </c:pt>
                <c:pt idx="647">
                  <c:v>41057</c:v>
                </c:pt>
                <c:pt idx="648">
                  <c:v>41064</c:v>
                </c:pt>
                <c:pt idx="649">
                  <c:v>41071</c:v>
                </c:pt>
                <c:pt idx="650">
                  <c:v>41078</c:v>
                </c:pt>
                <c:pt idx="651">
                  <c:v>41085</c:v>
                </c:pt>
                <c:pt idx="652">
                  <c:v>41092</c:v>
                </c:pt>
                <c:pt idx="653">
                  <c:v>41099</c:v>
                </c:pt>
                <c:pt idx="654">
                  <c:v>41106</c:v>
                </c:pt>
                <c:pt idx="655">
                  <c:v>41113</c:v>
                </c:pt>
                <c:pt idx="656">
                  <c:v>41120</c:v>
                </c:pt>
                <c:pt idx="657">
                  <c:v>41127</c:v>
                </c:pt>
                <c:pt idx="658">
                  <c:v>41134</c:v>
                </c:pt>
                <c:pt idx="659">
                  <c:v>41141</c:v>
                </c:pt>
                <c:pt idx="660">
                  <c:v>41148</c:v>
                </c:pt>
                <c:pt idx="661">
                  <c:v>41155</c:v>
                </c:pt>
                <c:pt idx="662">
                  <c:v>41162</c:v>
                </c:pt>
                <c:pt idx="663">
                  <c:v>41169</c:v>
                </c:pt>
                <c:pt idx="664">
                  <c:v>41176</c:v>
                </c:pt>
                <c:pt idx="665">
                  <c:v>41183</c:v>
                </c:pt>
                <c:pt idx="666">
                  <c:v>41190</c:v>
                </c:pt>
                <c:pt idx="667">
                  <c:v>41197</c:v>
                </c:pt>
                <c:pt idx="668">
                  <c:v>41204</c:v>
                </c:pt>
                <c:pt idx="669">
                  <c:v>41211</c:v>
                </c:pt>
                <c:pt idx="670">
                  <c:v>41218</c:v>
                </c:pt>
                <c:pt idx="671">
                  <c:v>41225</c:v>
                </c:pt>
                <c:pt idx="672">
                  <c:v>41232</c:v>
                </c:pt>
                <c:pt idx="673">
                  <c:v>41239</c:v>
                </c:pt>
                <c:pt idx="674">
                  <c:v>41246</c:v>
                </c:pt>
                <c:pt idx="675">
                  <c:v>41253</c:v>
                </c:pt>
                <c:pt idx="676">
                  <c:v>41260</c:v>
                </c:pt>
                <c:pt idx="677">
                  <c:v>41267</c:v>
                </c:pt>
                <c:pt idx="678">
                  <c:v>41274</c:v>
                </c:pt>
                <c:pt idx="679">
                  <c:v>41281</c:v>
                </c:pt>
                <c:pt idx="680">
                  <c:v>41288</c:v>
                </c:pt>
                <c:pt idx="681">
                  <c:v>41295</c:v>
                </c:pt>
                <c:pt idx="682">
                  <c:v>41302</c:v>
                </c:pt>
                <c:pt idx="683">
                  <c:v>41309</c:v>
                </c:pt>
                <c:pt idx="684">
                  <c:v>41316</c:v>
                </c:pt>
                <c:pt idx="685">
                  <c:v>41323</c:v>
                </c:pt>
                <c:pt idx="686">
                  <c:v>41330</c:v>
                </c:pt>
                <c:pt idx="687">
                  <c:v>41337</c:v>
                </c:pt>
                <c:pt idx="688">
                  <c:v>41344</c:v>
                </c:pt>
                <c:pt idx="689">
                  <c:v>41351</c:v>
                </c:pt>
                <c:pt idx="690">
                  <c:v>41358</c:v>
                </c:pt>
                <c:pt idx="691">
                  <c:v>41365</c:v>
                </c:pt>
                <c:pt idx="692">
                  <c:v>41372</c:v>
                </c:pt>
                <c:pt idx="693">
                  <c:v>41379</c:v>
                </c:pt>
                <c:pt idx="694">
                  <c:v>41386</c:v>
                </c:pt>
                <c:pt idx="695">
                  <c:v>41393</c:v>
                </c:pt>
                <c:pt idx="696">
                  <c:v>41400</c:v>
                </c:pt>
                <c:pt idx="697">
                  <c:v>41407</c:v>
                </c:pt>
                <c:pt idx="698">
                  <c:v>41414</c:v>
                </c:pt>
                <c:pt idx="699">
                  <c:v>41421</c:v>
                </c:pt>
                <c:pt idx="700">
                  <c:v>41428</c:v>
                </c:pt>
                <c:pt idx="701">
                  <c:v>41435</c:v>
                </c:pt>
                <c:pt idx="702">
                  <c:v>41442</c:v>
                </c:pt>
                <c:pt idx="703">
                  <c:v>41449</c:v>
                </c:pt>
                <c:pt idx="704">
                  <c:v>41456</c:v>
                </c:pt>
                <c:pt idx="705">
                  <c:v>41463</c:v>
                </c:pt>
                <c:pt idx="706">
                  <c:v>41470</c:v>
                </c:pt>
                <c:pt idx="707">
                  <c:v>41477</c:v>
                </c:pt>
                <c:pt idx="708">
                  <c:v>41484</c:v>
                </c:pt>
                <c:pt idx="709">
                  <c:v>41491</c:v>
                </c:pt>
                <c:pt idx="710">
                  <c:v>41498</c:v>
                </c:pt>
                <c:pt idx="711">
                  <c:v>41505</c:v>
                </c:pt>
                <c:pt idx="712">
                  <c:v>41512</c:v>
                </c:pt>
                <c:pt idx="713">
                  <c:v>41519</c:v>
                </c:pt>
                <c:pt idx="714">
                  <c:v>41526</c:v>
                </c:pt>
                <c:pt idx="715">
                  <c:v>41533</c:v>
                </c:pt>
                <c:pt idx="716">
                  <c:v>41540</c:v>
                </c:pt>
                <c:pt idx="717">
                  <c:v>41547</c:v>
                </c:pt>
                <c:pt idx="718">
                  <c:v>41554</c:v>
                </c:pt>
                <c:pt idx="719">
                  <c:v>41561</c:v>
                </c:pt>
                <c:pt idx="720">
                  <c:v>41568</c:v>
                </c:pt>
                <c:pt idx="721">
                  <c:v>41575</c:v>
                </c:pt>
                <c:pt idx="722">
                  <c:v>41582</c:v>
                </c:pt>
                <c:pt idx="723">
                  <c:v>41589</c:v>
                </c:pt>
                <c:pt idx="724">
                  <c:v>41596</c:v>
                </c:pt>
                <c:pt idx="725">
                  <c:v>41603</c:v>
                </c:pt>
                <c:pt idx="726">
                  <c:v>41610</c:v>
                </c:pt>
                <c:pt idx="727">
                  <c:v>41617</c:v>
                </c:pt>
                <c:pt idx="728">
                  <c:v>41624</c:v>
                </c:pt>
                <c:pt idx="729">
                  <c:v>41631</c:v>
                </c:pt>
                <c:pt idx="730">
                  <c:v>41638</c:v>
                </c:pt>
                <c:pt idx="731">
                  <c:v>41645</c:v>
                </c:pt>
                <c:pt idx="732">
                  <c:v>41652</c:v>
                </c:pt>
                <c:pt idx="733">
                  <c:v>41659</c:v>
                </c:pt>
                <c:pt idx="734">
                  <c:v>41666</c:v>
                </c:pt>
                <c:pt idx="735">
                  <c:v>41673</c:v>
                </c:pt>
                <c:pt idx="736">
                  <c:v>41680</c:v>
                </c:pt>
                <c:pt idx="737">
                  <c:v>41687</c:v>
                </c:pt>
                <c:pt idx="738">
                  <c:v>41694</c:v>
                </c:pt>
                <c:pt idx="739">
                  <c:v>41701</c:v>
                </c:pt>
                <c:pt idx="740">
                  <c:v>41708</c:v>
                </c:pt>
                <c:pt idx="741">
                  <c:v>41715</c:v>
                </c:pt>
                <c:pt idx="742">
                  <c:v>41722</c:v>
                </c:pt>
                <c:pt idx="743">
                  <c:v>41729</c:v>
                </c:pt>
                <c:pt idx="744">
                  <c:v>41736</c:v>
                </c:pt>
                <c:pt idx="745">
                  <c:v>41743</c:v>
                </c:pt>
                <c:pt idx="746">
                  <c:v>41750</c:v>
                </c:pt>
                <c:pt idx="747">
                  <c:v>41757</c:v>
                </c:pt>
                <c:pt idx="748">
                  <c:v>41764</c:v>
                </c:pt>
                <c:pt idx="749">
                  <c:v>41771</c:v>
                </c:pt>
                <c:pt idx="750">
                  <c:v>41778</c:v>
                </c:pt>
                <c:pt idx="751">
                  <c:v>41785</c:v>
                </c:pt>
                <c:pt idx="752">
                  <c:v>41792</c:v>
                </c:pt>
                <c:pt idx="753">
                  <c:v>41799</c:v>
                </c:pt>
                <c:pt idx="754">
                  <c:v>41806</c:v>
                </c:pt>
                <c:pt idx="755">
                  <c:v>41813</c:v>
                </c:pt>
                <c:pt idx="756">
                  <c:v>41820</c:v>
                </c:pt>
                <c:pt idx="757">
                  <c:v>41827</c:v>
                </c:pt>
                <c:pt idx="758">
                  <c:v>41834</c:v>
                </c:pt>
                <c:pt idx="759">
                  <c:v>41841</c:v>
                </c:pt>
                <c:pt idx="760">
                  <c:v>41848</c:v>
                </c:pt>
                <c:pt idx="761">
                  <c:v>41855</c:v>
                </c:pt>
                <c:pt idx="762">
                  <c:v>41862</c:v>
                </c:pt>
                <c:pt idx="763">
                  <c:v>41869</c:v>
                </c:pt>
                <c:pt idx="764">
                  <c:v>41876</c:v>
                </c:pt>
                <c:pt idx="765">
                  <c:v>41883</c:v>
                </c:pt>
                <c:pt idx="766">
                  <c:v>41890</c:v>
                </c:pt>
                <c:pt idx="767">
                  <c:v>41897</c:v>
                </c:pt>
                <c:pt idx="768">
                  <c:v>41904</c:v>
                </c:pt>
                <c:pt idx="769">
                  <c:v>41911</c:v>
                </c:pt>
                <c:pt idx="770">
                  <c:v>41918</c:v>
                </c:pt>
                <c:pt idx="771">
                  <c:v>41925</c:v>
                </c:pt>
                <c:pt idx="772">
                  <c:v>41932</c:v>
                </c:pt>
                <c:pt idx="773">
                  <c:v>41939</c:v>
                </c:pt>
                <c:pt idx="774">
                  <c:v>41946</c:v>
                </c:pt>
                <c:pt idx="775">
                  <c:v>41953</c:v>
                </c:pt>
                <c:pt idx="776">
                  <c:v>41960</c:v>
                </c:pt>
                <c:pt idx="777">
                  <c:v>41967</c:v>
                </c:pt>
                <c:pt idx="778">
                  <c:v>41974</c:v>
                </c:pt>
                <c:pt idx="779">
                  <c:v>41981</c:v>
                </c:pt>
                <c:pt idx="780">
                  <c:v>41988</c:v>
                </c:pt>
                <c:pt idx="781">
                  <c:v>41995</c:v>
                </c:pt>
                <c:pt idx="782">
                  <c:v>42002</c:v>
                </c:pt>
                <c:pt idx="783">
                  <c:v>42009</c:v>
                </c:pt>
                <c:pt idx="784">
                  <c:v>42016</c:v>
                </c:pt>
                <c:pt idx="785">
                  <c:v>42023</c:v>
                </c:pt>
                <c:pt idx="786">
                  <c:v>42030</c:v>
                </c:pt>
                <c:pt idx="787">
                  <c:v>42037</c:v>
                </c:pt>
                <c:pt idx="788">
                  <c:v>42044</c:v>
                </c:pt>
                <c:pt idx="789">
                  <c:v>42051</c:v>
                </c:pt>
                <c:pt idx="790">
                  <c:v>42058</c:v>
                </c:pt>
                <c:pt idx="791">
                  <c:v>42065</c:v>
                </c:pt>
                <c:pt idx="792">
                  <c:v>42072</c:v>
                </c:pt>
                <c:pt idx="793">
                  <c:v>42079</c:v>
                </c:pt>
                <c:pt idx="794">
                  <c:v>42086</c:v>
                </c:pt>
                <c:pt idx="795">
                  <c:v>42093</c:v>
                </c:pt>
                <c:pt idx="796">
                  <c:v>42100</c:v>
                </c:pt>
                <c:pt idx="797">
                  <c:v>42107</c:v>
                </c:pt>
                <c:pt idx="798">
                  <c:v>42114</c:v>
                </c:pt>
                <c:pt idx="799">
                  <c:v>42121</c:v>
                </c:pt>
                <c:pt idx="800">
                  <c:v>42128</c:v>
                </c:pt>
                <c:pt idx="801">
                  <c:v>42135</c:v>
                </c:pt>
                <c:pt idx="802">
                  <c:v>42142</c:v>
                </c:pt>
                <c:pt idx="803">
                  <c:v>42149</c:v>
                </c:pt>
                <c:pt idx="804">
                  <c:v>42156</c:v>
                </c:pt>
                <c:pt idx="805">
                  <c:v>42163</c:v>
                </c:pt>
                <c:pt idx="806">
                  <c:v>42170</c:v>
                </c:pt>
                <c:pt idx="807">
                  <c:v>42177</c:v>
                </c:pt>
                <c:pt idx="808">
                  <c:v>42184</c:v>
                </c:pt>
                <c:pt idx="809">
                  <c:v>42191</c:v>
                </c:pt>
                <c:pt idx="810">
                  <c:v>42198</c:v>
                </c:pt>
                <c:pt idx="811">
                  <c:v>42205</c:v>
                </c:pt>
                <c:pt idx="812">
                  <c:v>42212</c:v>
                </c:pt>
                <c:pt idx="813">
                  <c:v>42219</c:v>
                </c:pt>
                <c:pt idx="814">
                  <c:v>42226</c:v>
                </c:pt>
                <c:pt idx="815">
                  <c:v>42233</c:v>
                </c:pt>
                <c:pt idx="816">
                  <c:v>42240</c:v>
                </c:pt>
                <c:pt idx="817">
                  <c:v>42247</c:v>
                </c:pt>
                <c:pt idx="818">
                  <c:v>42254</c:v>
                </c:pt>
                <c:pt idx="819">
                  <c:v>42261</c:v>
                </c:pt>
                <c:pt idx="820">
                  <c:v>42268</c:v>
                </c:pt>
                <c:pt idx="821">
                  <c:v>42275</c:v>
                </c:pt>
                <c:pt idx="822">
                  <c:v>42282</c:v>
                </c:pt>
                <c:pt idx="823">
                  <c:v>42289</c:v>
                </c:pt>
                <c:pt idx="824">
                  <c:v>42296</c:v>
                </c:pt>
                <c:pt idx="825">
                  <c:v>42303</c:v>
                </c:pt>
                <c:pt idx="826">
                  <c:v>42310</c:v>
                </c:pt>
                <c:pt idx="827">
                  <c:v>42317</c:v>
                </c:pt>
                <c:pt idx="828">
                  <c:v>42324</c:v>
                </c:pt>
                <c:pt idx="829">
                  <c:v>42331</c:v>
                </c:pt>
                <c:pt idx="830">
                  <c:v>42338</c:v>
                </c:pt>
                <c:pt idx="831">
                  <c:v>42345</c:v>
                </c:pt>
                <c:pt idx="832">
                  <c:v>42352</c:v>
                </c:pt>
                <c:pt idx="833">
                  <c:v>42359</c:v>
                </c:pt>
                <c:pt idx="834">
                  <c:v>42366</c:v>
                </c:pt>
                <c:pt idx="835">
                  <c:v>42373</c:v>
                </c:pt>
                <c:pt idx="836">
                  <c:v>42380</c:v>
                </c:pt>
                <c:pt idx="837">
                  <c:v>42387</c:v>
                </c:pt>
                <c:pt idx="838">
                  <c:v>42394</c:v>
                </c:pt>
                <c:pt idx="839">
                  <c:v>42401</c:v>
                </c:pt>
                <c:pt idx="840">
                  <c:v>42408</c:v>
                </c:pt>
                <c:pt idx="841">
                  <c:v>42415</c:v>
                </c:pt>
                <c:pt idx="842">
                  <c:v>42422</c:v>
                </c:pt>
                <c:pt idx="843">
                  <c:v>42429</c:v>
                </c:pt>
                <c:pt idx="844">
                  <c:v>42436</c:v>
                </c:pt>
                <c:pt idx="845">
                  <c:v>42443</c:v>
                </c:pt>
                <c:pt idx="846">
                  <c:v>42450</c:v>
                </c:pt>
                <c:pt idx="847">
                  <c:v>42457</c:v>
                </c:pt>
                <c:pt idx="848">
                  <c:v>42464</c:v>
                </c:pt>
                <c:pt idx="849">
                  <c:v>42471</c:v>
                </c:pt>
                <c:pt idx="850">
                  <c:v>42478</c:v>
                </c:pt>
                <c:pt idx="851">
                  <c:v>42485</c:v>
                </c:pt>
                <c:pt idx="852">
                  <c:v>42492</c:v>
                </c:pt>
                <c:pt idx="853">
                  <c:v>42499</c:v>
                </c:pt>
                <c:pt idx="854">
                  <c:v>42506</c:v>
                </c:pt>
                <c:pt idx="855">
                  <c:v>42513</c:v>
                </c:pt>
                <c:pt idx="856">
                  <c:v>42520</c:v>
                </c:pt>
                <c:pt idx="857">
                  <c:v>42527</c:v>
                </c:pt>
                <c:pt idx="858">
                  <c:v>42534</c:v>
                </c:pt>
                <c:pt idx="859">
                  <c:v>42541</c:v>
                </c:pt>
                <c:pt idx="860">
                  <c:v>42548</c:v>
                </c:pt>
                <c:pt idx="861">
                  <c:v>42555</c:v>
                </c:pt>
                <c:pt idx="862">
                  <c:v>42562</c:v>
                </c:pt>
                <c:pt idx="863">
                  <c:v>42569</c:v>
                </c:pt>
                <c:pt idx="864">
                  <c:v>42576</c:v>
                </c:pt>
                <c:pt idx="865">
                  <c:v>42583</c:v>
                </c:pt>
                <c:pt idx="866">
                  <c:v>42590</c:v>
                </c:pt>
                <c:pt idx="867">
                  <c:v>42597</c:v>
                </c:pt>
                <c:pt idx="868">
                  <c:v>42604</c:v>
                </c:pt>
                <c:pt idx="869">
                  <c:v>42611</c:v>
                </c:pt>
                <c:pt idx="870">
                  <c:v>42618</c:v>
                </c:pt>
                <c:pt idx="871">
                  <c:v>42625</c:v>
                </c:pt>
                <c:pt idx="872">
                  <c:v>42632</c:v>
                </c:pt>
                <c:pt idx="873">
                  <c:v>42639</c:v>
                </c:pt>
                <c:pt idx="874">
                  <c:v>42646</c:v>
                </c:pt>
                <c:pt idx="875">
                  <c:v>42653</c:v>
                </c:pt>
                <c:pt idx="876">
                  <c:v>42660</c:v>
                </c:pt>
                <c:pt idx="877">
                  <c:v>42667</c:v>
                </c:pt>
                <c:pt idx="878">
                  <c:v>42674</c:v>
                </c:pt>
                <c:pt idx="879">
                  <c:v>42681</c:v>
                </c:pt>
                <c:pt idx="880">
                  <c:v>42688</c:v>
                </c:pt>
                <c:pt idx="881">
                  <c:v>42695</c:v>
                </c:pt>
                <c:pt idx="882">
                  <c:v>42702</c:v>
                </c:pt>
                <c:pt idx="883">
                  <c:v>42709</c:v>
                </c:pt>
                <c:pt idx="884">
                  <c:v>42716</c:v>
                </c:pt>
                <c:pt idx="885">
                  <c:v>42723</c:v>
                </c:pt>
                <c:pt idx="886">
                  <c:v>42730</c:v>
                </c:pt>
                <c:pt idx="887">
                  <c:v>42737</c:v>
                </c:pt>
                <c:pt idx="888">
                  <c:v>42744</c:v>
                </c:pt>
                <c:pt idx="889">
                  <c:v>42751</c:v>
                </c:pt>
                <c:pt idx="890">
                  <c:v>42758</c:v>
                </c:pt>
                <c:pt idx="891">
                  <c:v>42765</c:v>
                </c:pt>
                <c:pt idx="892">
                  <c:v>42772</c:v>
                </c:pt>
                <c:pt idx="893">
                  <c:v>42779</c:v>
                </c:pt>
                <c:pt idx="894">
                  <c:v>42786</c:v>
                </c:pt>
                <c:pt idx="895">
                  <c:v>42793</c:v>
                </c:pt>
                <c:pt idx="896">
                  <c:v>42800</c:v>
                </c:pt>
                <c:pt idx="897">
                  <c:v>42807</c:v>
                </c:pt>
                <c:pt idx="898">
                  <c:v>42814</c:v>
                </c:pt>
                <c:pt idx="899">
                  <c:v>42821</c:v>
                </c:pt>
                <c:pt idx="900">
                  <c:v>42828</c:v>
                </c:pt>
                <c:pt idx="901">
                  <c:v>42835</c:v>
                </c:pt>
                <c:pt idx="902">
                  <c:v>42842</c:v>
                </c:pt>
                <c:pt idx="903">
                  <c:v>42849</c:v>
                </c:pt>
                <c:pt idx="904">
                  <c:v>42856</c:v>
                </c:pt>
                <c:pt idx="905">
                  <c:v>42863</c:v>
                </c:pt>
                <c:pt idx="906">
                  <c:v>42870</c:v>
                </c:pt>
                <c:pt idx="907">
                  <c:v>42877</c:v>
                </c:pt>
                <c:pt idx="908">
                  <c:v>42884</c:v>
                </c:pt>
                <c:pt idx="909">
                  <c:v>42891</c:v>
                </c:pt>
                <c:pt idx="910">
                  <c:v>42898</c:v>
                </c:pt>
                <c:pt idx="911">
                  <c:v>42905</c:v>
                </c:pt>
                <c:pt idx="912">
                  <c:v>42912</c:v>
                </c:pt>
                <c:pt idx="913">
                  <c:v>42919</c:v>
                </c:pt>
                <c:pt idx="914">
                  <c:v>42926</c:v>
                </c:pt>
                <c:pt idx="915">
                  <c:v>42933</c:v>
                </c:pt>
                <c:pt idx="916">
                  <c:v>42940</c:v>
                </c:pt>
                <c:pt idx="917">
                  <c:v>42947</c:v>
                </c:pt>
                <c:pt idx="918">
                  <c:v>42954</c:v>
                </c:pt>
                <c:pt idx="919">
                  <c:v>42961</c:v>
                </c:pt>
                <c:pt idx="920">
                  <c:v>42968</c:v>
                </c:pt>
                <c:pt idx="921">
                  <c:v>42975</c:v>
                </c:pt>
                <c:pt idx="922">
                  <c:v>42982</c:v>
                </c:pt>
                <c:pt idx="923">
                  <c:v>42989</c:v>
                </c:pt>
                <c:pt idx="924">
                  <c:v>42996</c:v>
                </c:pt>
                <c:pt idx="925">
                  <c:v>43003</c:v>
                </c:pt>
                <c:pt idx="926">
                  <c:v>43010</c:v>
                </c:pt>
                <c:pt idx="927">
                  <c:v>43017</c:v>
                </c:pt>
                <c:pt idx="928">
                  <c:v>43024</c:v>
                </c:pt>
                <c:pt idx="929">
                  <c:v>43031</c:v>
                </c:pt>
                <c:pt idx="930">
                  <c:v>43038</c:v>
                </c:pt>
                <c:pt idx="931">
                  <c:v>43045</c:v>
                </c:pt>
                <c:pt idx="932">
                  <c:v>43052</c:v>
                </c:pt>
                <c:pt idx="933">
                  <c:v>43059</c:v>
                </c:pt>
                <c:pt idx="934">
                  <c:v>43066</c:v>
                </c:pt>
                <c:pt idx="935">
                  <c:v>43073</c:v>
                </c:pt>
                <c:pt idx="936">
                  <c:v>43080</c:v>
                </c:pt>
                <c:pt idx="937">
                  <c:v>43087</c:v>
                </c:pt>
                <c:pt idx="938">
                  <c:v>43094</c:v>
                </c:pt>
                <c:pt idx="939">
                  <c:v>43101</c:v>
                </c:pt>
                <c:pt idx="940">
                  <c:v>43108</c:v>
                </c:pt>
                <c:pt idx="941">
                  <c:v>43115</c:v>
                </c:pt>
                <c:pt idx="942">
                  <c:v>43122</c:v>
                </c:pt>
                <c:pt idx="943">
                  <c:v>43129</c:v>
                </c:pt>
                <c:pt idx="944">
                  <c:v>43136</c:v>
                </c:pt>
                <c:pt idx="945">
                  <c:v>43143</c:v>
                </c:pt>
                <c:pt idx="946">
                  <c:v>43150</c:v>
                </c:pt>
                <c:pt idx="947">
                  <c:v>43157</c:v>
                </c:pt>
                <c:pt idx="948">
                  <c:v>43164</c:v>
                </c:pt>
                <c:pt idx="949">
                  <c:v>43171</c:v>
                </c:pt>
                <c:pt idx="950">
                  <c:v>43178</c:v>
                </c:pt>
                <c:pt idx="951">
                  <c:v>43185</c:v>
                </c:pt>
                <c:pt idx="952">
                  <c:v>43192</c:v>
                </c:pt>
                <c:pt idx="953">
                  <c:v>43199</c:v>
                </c:pt>
                <c:pt idx="954">
                  <c:v>43206</c:v>
                </c:pt>
                <c:pt idx="955">
                  <c:v>43213</c:v>
                </c:pt>
                <c:pt idx="956">
                  <c:v>43220</c:v>
                </c:pt>
                <c:pt idx="957">
                  <c:v>43227</c:v>
                </c:pt>
                <c:pt idx="958">
                  <c:v>43234</c:v>
                </c:pt>
                <c:pt idx="959">
                  <c:v>43241</c:v>
                </c:pt>
                <c:pt idx="960">
                  <c:v>43248</c:v>
                </c:pt>
                <c:pt idx="961">
                  <c:v>43255</c:v>
                </c:pt>
                <c:pt idx="962">
                  <c:v>43262</c:v>
                </c:pt>
                <c:pt idx="963">
                  <c:v>43269</c:v>
                </c:pt>
                <c:pt idx="964">
                  <c:v>43276</c:v>
                </c:pt>
                <c:pt idx="965">
                  <c:v>43283</c:v>
                </c:pt>
                <c:pt idx="966">
                  <c:v>43290</c:v>
                </c:pt>
                <c:pt idx="967">
                  <c:v>43297</c:v>
                </c:pt>
                <c:pt idx="968">
                  <c:v>43304</c:v>
                </c:pt>
                <c:pt idx="969">
                  <c:v>43311</c:v>
                </c:pt>
                <c:pt idx="970">
                  <c:v>43318</c:v>
                </c:pt>
                <c:pt idx="971">
                  <c:v>43325</c:v>
                </c:pt>
                <c:pt idx="972">
                  <c:v>43332</c:v>
                </c:pt>
                <c:pt idx="973">
                  <c:v>43339</c:v>
                </c:pt>
                <c:pt idx="974">
                  <c:v>43346</c:v>
                </c:pt>
                <c:pt idx="975">
                  <c:v>43353</c:v>
                </c:pt>
                <c:pt idx="976">
                  <c:v>43360</c:v>
                </c:pt>
                <c:pt idx="977">
                  <c:v>43367</c:v>
                </c:pt>
                <c:pt idx="978">
                  <c:v>43374</c:v>
                </c:pt>
                <c:pt idx="979">
                  <c:v>43381</c:v>
                </c:pt>
                <c:pt idx="980">
                  <c:v>43388</c:v>
                </c:pt>
                <c:pt idx="981">
                  <c:v>43395</c:v>
                </c:pt>
                <c:pt idx="982">
                  <c:v>43402</c:v>
                </c:pt>
                <c:pt idx="983">
                  <c:v>43409</c:v>
                </c:pt>
                <c:pt idx="984">
                  <c:v>43416</c:v>
                </c:pt>
                <c:pt idx="985">
                  <c:v>43423</c:v>
                </c:pt>
                <c:pt idx="986">
                  <c:v>43430</c:v>
                </c:pt>
                <c:pt idx="987">
                  <c:v>43437</c:v>
                </c:pt>
                <c:pt idx="988">
                  <c:v>43444</c:v>
                </c:pt>
                <c:pt idx="989">
                  <c:v>43451</c:v>
                </c:pt>
                <c:pt idx="990">
                  <c:v>43458</c:v>
                </c:pt>
                <c:pt idx="991">
                  <c:v>43465</c:v>
                </c:pt>
                <c:pt idx="992">
                  <c:v>43472</c:v>
                </c:pt>
                <c:pt idx="993">
                  <c:v>43479</c:v>
                </c:pt>
                <c:pt idx="994">
                  <c:v>43486</c:v>
                </c:pt>
                <c:pt idx="995">
                  <c:v>43493</c:v>
                </c:pt>
                <c:pt idx="996">
                  <c:v>43500</c:v>
                </c:pt>
                <c:pt idx="997">
                  <c:v>43507</c:v>
                </c:pt>
                <c:pt idx="998">
                  <c:v>43514</c:v>
                </c:pt>
                <c:pt idx="999">
                  <c:v>43521</c:v>
                </c:pt>
                <c:pt idx="1000">
                  <c:v>43528</c:v>
                </c:pt>
                <c:pt idx="1001">
                  <c:v>43535</c:v>
                </c:pt>
                <c:pt idx="1002">
                  <c:v>43542</c:v>
                </c:pt>
                <c:pt idx="1003">
                  <c:v>43549</c:v>
                </c:pt>
                <c:pt idx="1004">
                  <c:v>43556</c:v>
                </c:pt>
                <c:pt idx="1005">
                  <c:v>43563</c:v>
                </c:pt>
                <c:pt idx="1006">
                  <c:v>43570</c:v>
                </c:pt>
                <c:pt idx="1007">
                  <c:v>43577</c:v>
                </c:pt>
                <c:pt idx="1008">
                  <c:v>43584</c:v>
                </c:pt>
                <c:pt idx="1009">
                  <c:v>43591</c:v>
                </c:pt>
                <c:pt idx="1010">
                  <c:v>43598</c:v>
                </c:pt>
                <c:pt idx="1011">
                  <c:v>43605</c:v>
                </c:pt>
                <c:pt idx="1012">
                  <c:v>43612</c:v>
                </c:pt>
                <c:pt idx="1013">
                  <c:v>43619</c:v>
                </c:pt>
                <c:pt idx="1014">
                  <c:v>43626</c:v>
                </c:pt>
                <c:pt idx="1015">
                  <c:v>43633</c:v>
                </c:pt>
                <c:pt idx="1016">
                  <c:v>43640</c:v>
                </c:pt>
                <c:pt idx="1017">
                  <c:v>43647</c:v>
                </c:pt>
                <c:pt idx="1018">
                  <c:v>43654</c:v>
                </c:pt>
                <c:pt idx="1019">
                  <c:v>43661</c:v>
                </c:pt>
                <c:pt idx="1020">
                  <c:v>43668</c:v>
                </c:pt>
                <c:pt idx="1021">
                  <c:v>43675</c:v>
                </c:pt>
                <c:pt idx="1022">
                  <c:v>43682</c:v>
                </c:pt>
                <c:pt idx="1023">
                  <c:v>43689</c:v>
                </c:pt>
                <c:pt idx="1024">
                  <c:v>43696</c:v>
                </c:pt>
                <c:pt idx="1025">
                  <c:v>43703</c:v>
                </c:pt>
                <c:pt idx="1026">
                  <c:v>43710</c:v>
                </c:pt>
                <c:pt idx="1027">
                  <c:v>43717</c:v>
                </c:pt>
                <c:pt idx="1028">
                  <c:v>43724</c:v>
                </c:pt>
                <c:pt idx="1029">
                  <c:v>43731</c:v>
                </c:pt>
                <c:pt idx="1030">
                  <c:v>43738</c:v>
                </c:pt>
                <c:pt idx="1031">
                  <c:v>43745</c:v>
                </c:pt>
                <c:pt idx="1032">
                  <c:v>43752</c:v>
                </c:pt>
                <c:pt idx="1033">
                  <c:v>43759</c:v>
                </c:pt>
                <c:pt idx="1034">
                  <c:v>43766</c:v>
                </c:pt>
                <c:pt idx="1035">
                  <c:v>43773</c:v>
                </c:pt>
                <c:pt idx="1036">
                  <c:v>43780</c:v>
                </c:pt>
                <c:pt idx="1037">
                  <c:v>43787</c:v>
                </c:pt>
                <c:pt idx="1038">
                  <c:v>43794</c:v>
                </c:pt>
                <c:pt idx="1039">
                  <c:v>43801</c:v>
                </c:pt>
                <c:pt idx="1040">
                  <c:v>43808</c:v>
                </c:pt>
                <c:pt idx="1041">
                  <c:v>43815</c:v>
                </c:pt>
                <c:pt idx="1042">
                  <c:v>43822</c:v>
                </c:pt>
                <c:pt idx="1043">
                  <c:v>43829</c:v>
                </c:pt>
                <c:pt idx="1044">
                  <c:v>43836</c:v>
                </c:pt>
                <c:pt idx="1045">
                  <c:v>43843</c:v>
                </c:pt>
                <c:pt idx="1046">
                  <c:v>43850</c:v>
                </c:pt>
                <c:pt idx="1047">
                  <c:v>43857</c:v>
                </c:pt>
                <c:pt idx="1048">
                  <c:v>43864</c:v>
                </c:pt>
                <c:pt idx="1049">
                  <c:v>43871</c:v>
                </c:pt>
                <c:pt idx="1050">
                  <c:v>43878</c:v>
                </c:pt>
                <c:pt idx="1051">
                  <c:v>43885</c:v>
                </c:pt>
                <c:pt idx="1052">
                  <c:v>43892</c:v>
                </c:pt>
                <c:pt idx="1053">
                  <c:v>43899</c:v>
                </c:pt>
                <c:pt idx="1054">
                  <c:v>43906</c:v>
                </c:pt>
                <c:pt idx="1055">
                  <c:v>43913</c:v>
                </c:pt>
                <c:pt idx="1056">
                  <c:v>43920</c:v>
                </c:pt>
                <c:pt idx="1057">
                  <c:v>43927</c:v>
                </c:pt>
                <c:pt idx="1058">
                  <c:v>43934</c:v>
                </c:pt>
                <c:pt idx="1059">
                  <c:v>43941</c:v>
                </c:pt>
                <c:pt idx="1060">
                  <c:v>43948</c:v>
                </c:pt>
                <c:pt idx="1061">
                  <c:v>43955</c:v>
                </c:pt>
                <c:pt idx="1062">
                  <c:v>43962</c:v>
                </c:pt>
                <c:pt idx="1063">
                  <c:v>43969</c:v>
                </c:pt>
                <c:pt idx="1064">
                  <c:v>43976</c:v>
                </c:pt>
                <c:pt idx="1065">
                  <c:v>43983</c:v>
                </c:pt>
                <c:pt idx="1066">
                  <c:v>43990</c:v>
                </c:pt>
                <c:pt idx="1067">
                  <c:v>43997</c:v>
                </c:pt>
                <c:pt idx="1068">
                  <c:v>44004</c:v>
                </c:pt>
                <c:pt idx="1069">
                  <c:v>44011</c:v>
                </c:pt>
                <c:pt idx="1070">
                  <c:v>44018</c:v>
                </c:pt>
                <c:pt idx="1071">
                  <c:v>44025</c:v>
                </c:pt>
                <c:pt idx="1072">
                  <c:v>44032</c:v>
                </c:pt>
                <c:pt idx="1073">
                  <c:v>44039</c:v>
                </c:pt>
                <c:pt idx="1074">
                  <c:v>44046</c:v>
                </c:pt>
                <c:pt idx="1075">
                  <c:v>44053</c:v>
                </c:pt>
                <c:pt idx="1076">
                  <c:v>44060</c:v>
                </c:pt>
                <c:pt idx="1077">
                  <c:v>44067</c:v>
                </c:pt>
                <c:pt idx="1078">
                  <c:v>44074</c:v>
                </c:pt>
                <c:pt idx="1079">
                  <c:v>44081</c:v>
                </c:pt>
                <c:pt idx="1080">
                  <c:v>44088</c:v>
                </c:pt>
                <c:pt idx="1081">
                  <c:v>44095</c:v>
                </c:pt>
                <c:pt idx="1082">
                  <c:v>44102</c:v>
                </c:pt>
                <c:pt idx="1083">
                  <c:v>44109</c:v>
                </c:pt>
                <c:pt idx="1084">
                  <c:v>44116</c:v>
                </c:pt>
                <c:pt idx="1085">
                  <c:v>44123</c:v>
                </c:pt>
                <c:pt idx="1086">
                  <c:v>44130</c:v>
                </c:pt>
                <c:pt idx="1087">
                  <c:v>44137</c:v>
                </c:pt>
                <c:pt idx="1088">
                  <c:v>44144</c:v>
                </c:pt>
                <c:pt idx="1089">
                  <c:v>44151</c:v>
                </c:pt>
                <c:pt idx="1090">
                  <c:v>44158</c:v>
                </c:pt>
                <c:pt idx="1091">
                  <c:v>44165</c:v>
                </c:pt>
                <c:pt idx="1092">
                  <c:v>44172</c:v>
                </c:pt>
                <c:pt idx="1093">
                  <c:v>44179</c:v>
                </c:pt>
                <c:pt idx="1094">
                  <c:v>44186</c:v>
                </c:pt>
                <c:pt idx="1095">
                  <c:v>44193</c:v>
                </c:pt>
                <c:pt idx="1096">
                  <c:v>44200</c:v>
                </c:pt>
                <c:pt idx="1097">
                  <c:v>44207</c:v>
                </c:pt>
                <c:pt idx="1098">
                  <c:v>44214</c:v>
                </c:pt>
                <c:pt idx="1099">
                  <c:v>44221</c:v>
                </c:pt>
                <c:pt idx="1100">
                  <c:v>44228</c:v>
                </c:pt>
                <c:pt idx="1101">
                  <c:v>44235</c:v>
                </c:pt>
                <c:pt idx="1102">
                  <c:v>44242</c:v>
                </c:pt>
                <c:pt idx="1103">
                  <c:v>44249</c:v>
                </c:pt>
                <c:pt idx="1104">
                  <c:v>44256</c:v>
                </c:pt>
                <c:pt idx="1105">
                  <c:v>44263</c:v>
                </c:pt>
                <c:pt idx="1106">
                  <c:v>44270</c:v>
                </c:pt>
                <c:pt idx="1107">
                  <c:v>44277</c:v>
                </c:pt>
                <c:pt idx="1108">
                  <c:v>44284</c:v>
                </c:pt>
                <c:pt idx="1109">
                  <c:v>44291</c:v>
                </c:pt>
                <c:pt idx="1110">
                  <c:v>44298</c:v>
                </c:pt>
                <c:pt idx="1111">
                  <c:v>44305</c:v>
                </c:pt>
                <c:pt idx="1112">
                  <c:v>44312</c:v>
                </c:pt>
                <c:pt idx="1113">
                  <c:v>44319</c:v>
                </c:pt>
                <c:pt idx="1114">
                  <c:v>44326</c:v>
                </c:pt>
                <c:pt idx="1115">
                  <c:v>44333</c:v>
                </c:pt>
                <c:pt idx="1116">
                  <c:v>44340</c:v>
                </c:pt>
                <c:pt idx="1117">
                  <c:v>44347</c:v>
                </c:pt>
                <c:pt idx="1118">
                  <c:v>44354</c:v>
                </c:pt>
                <c:pt idx="1119">
                  <c:v>44361</c:v>
                </c:pt>
                <c:pt idx="1120">
                  <c:v>44368</c:v>
                </c:pt>
                <c:pt idx="1121">
                  <c:v>44375</c:v>
                </c:pt>
                <c:pt idx="1122">
                  <c:v>44382</c:v>
                </c:pt>
                <c:pt idx="1123">
                  <c:v>44389</c:v>
                </c:pt>
                <c:pt idx="1124">
                  <c:v>44396</c:v>
                </c:pt>
                <c:pt idx="1125">
                  <c:v>44403</c:v>
                </c:pt>
                <c:pt idx="1126">
                  <c:v>44410</c:v>
                </c:pt>
                <c:pt idx="1127">
                  <c:v>44417</c:v>
                </c:pt>
                <c:pt idx="1128">
                  <c:v>44424</c:v>
                </c:pt>
                <c:pt idx="1129">
                  <c:v>44431</c:v>
                </c:pt>
                <c:pt idx="1130">
                  <c:v>44438</c:v>
                </c:pt>
                <c:pt idx="1131">
                  <c:v>44445</c:v>
                </c:pt>
                <c:pt idx="1132">
                  <c:v>44452</c:v>
                </c:pt>
                <c:pt idx="1133">
                  <c:v>44459</c:v>
                </c:pt>
                <c:pt idx="1134">
                  <c:v>44466</c:v>
                </c:pt>
                <c:pt idx="1135">
                  <c:v>44473</c:v>
                </c:pt>
                <c:pt idx="1136">
                  <c:v>44480</c:v>
                </c:pt>
                <c:pt idx="1137">
                  <c:v>44487</c:v>
                </c:pt>
                <c:pt idx="1138">
                  <c:v>44494</c:v>
                </c:pt>
                <c:pt idx="1139">
                  <c:v>44501</c:v>
                </c:pt>
                <c:pt idx="1140">
                  <c:v>44508</c:v>
                </c:pt>
                <c:pt idx="1141">
                  <c:v>44515</c:v>
                </c:pt>
                <c:pt idx="1142">
                  <c:v>44522</c:v>
                </c:pt>
                <c:pt idx="1143">
                  <c:v>44529</c:v>
                </c:pt>
                <c:pt idx="1144">
                  <c:v>44536</c:v>
                </c:pt>
                <c:pt idx="1145">
                  <c:v>44543</c:v>
                </c:pt>
                <c:pt idx="1146">
                  <c:v>44550</c:v>
                </c:pt>
                <c:pt idx="1147">
                  <c:v>44557</c:v>
                </c:pt>
                <c:pt idx="1148">
                  <c:v>44564</c:v>
                </c:pt>
                <c:pt idx="1149">
                  <c:v>44571</c:v>
                </c:pt>
                <c:pt idx="1150">
                  <c:v>44578</c:v>
                </c:pt>
                <c:pt idx="1151">
                  <c:v>44585</c:v>
                </c:pt>
                <c:pt idx="1152">
                  <c:v>44592</c:v>
                </c:pt>
                <c:pt idx="1153">
                  <c:v>44599</c:v>
                </c:pt>
                <c:pt idx="1154">
                  <c:v>44606</c:v>
                </c:pt>
                <c:pt idx="1155">
                  <c:v>44613</c:v>
                </c:pt>
                <c:pt idx="1156">
                  <c:v>44620</c:v>
                </c:pt>
                <c:pt idx="1157">
                  <c:v>44627</c:v>
                </c:pt>
                <c:pt idx="1158">
                  <c:v>44634</c:v>
                </c:pt>
                <c:pt idx="1159">
                  <c:v>44641</c:v>
                </c:pt>
                <c:pt idx="1160">
                  <c:v>44648</c:v>
                </c:pt>
                <c:pt idx="1161">
                  <c:v>44655</c:v>
                </c:pt>
                <c:pt idx="1162">
                  <c:v>44662</c:v>
                </c:pt>
                <c:pt idx="1163">
                  <c:v>44669</c:v>
                </c:pt>
                <c:pt idx="1164">
                  <c:v>44676</c:v>
                </c:pt>
                <c:pt idx="1165">
                  <c:v>44683</c:v>
                </c:pt>
                <c:pt idx="1166">
                  <c:v>44690</c:v>
                </c:pt>
                <c:pt idx="1167">
                  <c:v>44697</c:v>
                </c:pt>
                <c:pt idx="1168">
                  <c:v>44704</c:v>
                </c:pt>
                <c:pt idx="1169">
                  <c:v>44711</c:v>
                </c:pt>
                <c:pt idx="1170">
                  <c:v>44718</c:v>
                </c:pt>
                <c:pt idx="1171">
                  <c:v>44725</c:v>
                </c:pt>
                <c:pt idx="1172">
                  <c:v>44732</c:v>
                </c:pt>
                <c:pt idx="1173">
                  <c:v>44739</c:v>
                </c:pt>
                <c:pt idx="1174">
                  <c:v>44746</c:v>
                </c:pt>
                <c:pt idx="1175">
                  <c:v>44753</c:v>
                </c:pt>
                <c:pt idx="1176">
                  <c:v>44760</c:v>
                </c:pt>
                <c:pt idx="1177">
                  <c:v>44767</c:v>
                </c:pt>
                <c:pt idx="1178">
                  <c:v>44774</c:v>
                </c:pt>
                <c:pt idx="1179">
                  <c:v>44781</c:v>
                </c:pt>
                <c:pt idx="1180">
                  <c:v>44788</c:v>
                </c:pt>
                <c:pt idx="1181">
                  <c:v>44795</c:v>
                </c:pt>
                <c:pt idx="1182">
                  <c:v>44802</c:v>
                </c:pt>
                <c:pt idx="1183">
                  <c:v>44809</c:v>
                </c:pt>
                <c:pt idx="1184">
                  <c:v>44816</c:v>
                </c:pt>
                <c:pt idx="1185">
                  <c:v>44823</c:v>
                </c:pt>
                <c:pt idx="1186">
                  <c:v>44830</c:v>
                </c:pt>
                <c:pt idx="1187">
                  <c:v>44837</c:v>
                </c:pt>
                <c:pt idx="1188">
                  <c:v>44844</c:v>
                </c:pt>
                <c:pt idx="1189">
                  <c:v>44851</c:v>
                </c:pt>
                <c:pt idx="1190">
                  <c:v>44858</c:v>
                </c:pt>
                <c:pt idx="1191">
                  <c:v>44865</c:v>
                </c:pt>
                <c:pt idx="1192">
                  <c:v>44872</c:v>
                </c:pt>
              </c:numCache>
            </c:numRef>
          </c:cat>
          <c:val>
            <c:numRef>
              <c:f>'Figure 3.4'!$O$70:$O$1262</c:f>
              <c:numCache>
                <c:formatCode>General</c:formatCode>
                <c:ptCount val="1193"/>
                <c:pt idx="0">
                  <c:v>5.68</c:v>
                </c:pt>
                <c:pt idx="1">
                  <c:v>5.83</c:v>
                </c:pt>
                <c:pt idx="2">
                  <c:v>5.82</c:v>
                </c:pt>
                <c:pt idx="3">
                  <c:v>5.86</c:v>
                </c:pt>
                <c:pt idx="4">
                  <c:v>5.75</c:v>
                </c:pt>
                <c:pt idx="5">
                  <c:v>5.82</c:v>
                </c:pt>
                <c:pt idx="6">
                  <c:v>5.82</c:v>
                </c:pt>
                <c:pt idx="7">
                  <c:v>5.7</c:v>
                </c:pt>
                <c:pt idx="8">
                  <c:v>5.7</c:v>
                </c:pt>
                <c:pt idx="9">
                  <c:v>5.59</c:v>
                </c:pt>
                <c:pt idx="10">
                  <c:v>5.51</c:v>
                </c:pt>
                <c:pt idx="11">
                  <c:v>5.47</c:v>
                </c:pt>
                <c:pt idx="12">
                  <c:v>5.45</c:v>
                </c:pt>
                <c:pt idx="13">
                  <c:v>5.41</c:v>
                </c:pt>
                <c:pt idx="14">
                  <c:v>5.46</c:v>
                </c:pt>
                <c:pt idx="15">
                  <c:v>5.53</c:v>
                </c:pt>
                <c:pt idx="16">
                  <c:v>5.51</c:v>
                </c:pt>
                <c:pt idx="17">
                  <c:v>5.69</c:v>
                </c:pt>
                <c:pt idx="18">
                  <c:v>5.65</c:v>
                </c:pt>
                <c:pt idx="19">
                  <c:v>5.67</c:v>
                </c:pt>
                <c:pt idx="20">
                  <c:v>5.45</c:v>
                </c:pt>
                <c:pt idx="21">
                  <c:v>5.33</c:v>
                </c:pt>
                <c:pt idx="22">
                  <c:v>5.4</c:v>
                </c:pt>
                <c:pt idx="23">
                  <c:v>5.36</c:v>
                </c:pt>
                <c:pt idx="24">
                  <c:v>5.52</c:v>
                </c:pt>
                <c:pt idx="25">
                  <c:v>5.49</c:v>
                </c:pt>
                <c:pt idx="26">
                  <c:v>5.53</c:v>
                </c:pt>
                <c:pt idx="27">
                  <c:v>5.57</c:v>
                </c:pt>
                <c:pt idx="28">
                  <c:v>5.52</c:v>
                </c:pt>
                <c:pt idx="29">
                  <c:v>5.43</c:v>
                </c:pt>
                <c:pt idx="30">
                  <c:v>5.43</c:v>
                </c:pt>
                <c:pt idx="31">
                  <c:v>5.38</c:v>
                </c:pt>
                <c:pt idx="32">
                  <c:v>5.46</c:v>
                </c:pt>
                <c:pt idx="33">
                  <c:v>5.48</c:v>
                </c:pt>
                <c:pt idx="34">
                  <c:v>5.45</c:v>
                </c:pt>
                <c:pt idx="35">
                  <c:v>5.54</c:v>
                </c:pt>
                <c:pt idx="36">
                  <c:v>5.55</c:v>
                </c:pt>
                <c:pt idx="37">
                  <c:v>5.48</c:v>
                </c:pt>
                <c:pt idx="38">
                  <c:v>5.46</c:v>
                </c:pt>
                <c:pt idx="39">
                  <c:v>5.47</c:v>
                </c:pt>
                <c:pt idx="40">
                  <c:v>5.44</c:v>
                </c:pt>
                <c:pt idx="41">
                  <c:v>5.43</c:v>
                </c:pt>
                <c:pt idx="42">
                  <c:v>5.45</c:v>
                </c:pt>
                <c:pt idx="43">
                  <c:v>5.45</c:v>
                </c:pt>
                <c:pt idx="44">
                  <c:v>5.45</c:v>
                </c:pt>
                <c:pt idx="45">
                  <c:v>5.41</c:v>
                </c:pt>
                <c:pt idx="46">
                  <c:v>5.35</c:v>
                </c:pt>
                <c:pt idx="47">
                  <c:v>5.2</c:v>
                </c:pt>
                <c:pt idx="48">
                  <c:v>5.18</c:v>
                </c:pt>
                <c:pt idx="49">
                  <c:v>5.08</c:v>
                </c:pt>
                <c:pt idx="50">
                  <c:v>5.09</c:v>
                </c:pt>
                <c:pt idx="51">
                  <c:v>5.08</c:v>
                </c:pt>
                <c:pt idx="52">
                  <c:v>4.9000000000000004</c:v>
                </c:pt>
                <c:pt idx="53">
                  <c:v>5.0599999999999996</c:v>
                </c:pt>
                <c:pt idx="54">
                  <c:v>5.07</c:v>
                </c:pt>
                <c:pt idx="55">
                  <c:v>5.07</c:v>
                </c:pt>
                <c:pt idx="56">
                  <c:v>4.9800000000000004</c:v>
                </c:pt>
                <c:pt idx="57">
                  <c:v>4.95</c:v>
                </c:pt>
                <c:pt idx="58">
                  <c:v>5.0199999999999996</c:v>
                </c:pt>
                <c:pt idx="59">
                  <c:v>5.04</c:v>
                </c:pt>
                <c:pt idx="60">
                  <c:v>4.95</c:v>
                </c:pt>
                <c:pt idx="61">
                  <c:v>4.93</c:v>
                </c:pt>
                <c:pt idx="62">
                  <c:v>4.8899999999999997</c:v>
                </c:pt>
                <c:pt idx="63">
                  <c:v>4.84</c:v>
                </c:pt>
                <c:pt idx="64">
                  <c:v>4.91</c:v>
                </c:pt>
                <c:pt idx="65">
                  <c:v>4.93</c:v>
                </c:pt>
                <c:pt idx="66">
                  <c:v>5.07</c:v>
                </c:pt>
                <c:pt idx="67">
                  <c:v>5.18</c:v>
                </c:pt>
                <c:pt idx="68">
                  <c:v>5.19</c:v>
                </c:pt>
                <c:pt idx="69">
                  <c:v>5.17</c:v>
                </c:pt>
                <c:pt idx="70">
                  <c:v>5.24</c:v>
                </c:pt>
                <c:pt idx="71">
                  <c:v>5.26</c:v>
                </c:pt>
                <c:pt idx="72">
                  <c:v>5.39</c:v>
                </c:pt>
                <c:pt idx="73">
                  <c:v>5.25</c:v>
                </c:pt>
                <c:pt idx="74">
                  <c:v>5.27</c:v>
                </c:pt>
                <c:pt idx="75">
                  <c:v>5.21</c:v>
                </c:pt>
                <c:pt idx="76">
                  <c:v>5.12</c:v>
                </c:pt>
                <c:pt idx="77">
                  <c:v>5.3</c:v>
                </c:pt>
                <c:pt idx="78">
                  <c:v>5.26</c:v>
                </c:pt>
                <c:pt idx="79">
                  <c:v>5.27</c:v>
                </c:pt>
                <c:pt idx="80">
                  <c:v>5.15</c:v>
                </c:pt>
                <c:pt idx="81">
                  <c:v>5.09</c:v>
                </c:pt>
                <c:pt idx="82">
                  <c:v>5.08</c:v>
                </c:pt>
                <c:pt idx="83">
                  <c:v>4.95</c:v>
                </c:pt>
                <c:pt idx="84">
                  <c:v>4.93</c:v>
                </c:pt>
                <c:pt idx="85">
                  <c:v>5.04</c:v>
                </c:pt>
                <c:pt idx="86">
                  <c:v>4.95</c:v>
                </c:pt>
                <c:pt idx="87">
                  <c:v>4.9800000000000004</c:v>
                </c:pt>
                <c:pt idx="88">
                  <c:v>4.93</c:v>
                </c:pt>
                <c:pt idx="89">
                  <c:v>5.04</c:v>
                </c:pt>
                <c:pt idx="90">
                  <c:v>4.96</c:v>
                </c:pt>
                <c:pt idx="91">
                  <c:v>4.79</c:v>
                </c:pt>
                <c:pt idx="92">
                  <c:v>4.8499999999999996</c:v>
                </c:pt>
                <c:pt idx="93">
                  <c:v>4.76</c:v>
                </c:pt>
                <c:pt idx="94">
                  <c:v>4.62</c:v>
                </c:pt>
                <c:pt idx="95">
                  <c:v>4.47</c:v>
                </c:pt>
                <c:pt idx="96">
                  <c:v>4.45</c:v>
                </c:pt>
                <c:pt idx="97">
                  <c:v>4.71</c:v>
                </c:pt>
                <c:pt idx="98">
                  <c:v>4.75</c:v>
                </c:pt>
                <c:pt idx="99">
                  <c:v>4.71</c:v>
                </c:pt>
                <c:pt idx="100">
                  <c:v>5</c:v>
                </c:pt>
                <c:pt idx="101">
                  <c:v>4.88</c:v>
                </c:pt>
                <c:pt idx="102">
                  <c:v>4.9400000000000004</c:v>
                </c:pt>
                <c:pt idx="103">
                  <c:v>5.0999999999999996</c:v>
                </c:pt>
                <c:pt idx="104">
                  <c:v>5.04</c:v>
                </c:pt>
                <c:pt idx="105">
                  <c:v>4.91</c:v>
                </c:pt>
                <c:pt idx="106">
                  <c:v>4.93</c:v>
                </c:pt>
                <c:pt idx="107">
                  <c:v>5.18</c:v>
                </c:pt>
                <c:pt idx="108">
                  <c:v>5.05</c:v>
                </c:pt>
                <c:pt idx="109">
                  <c:v>5.0999999999999996</c:v>
                </c:pt>
                <c:pt idx="110">
                  <c:v>5.09</c:v>
                </c:pt>
                <c:pt idx="111">
                  <c:v>5.07</c:v>
                </c:pt>
                <c:pt idx="112">
                  <c:v>5.16</c:v>
                </c:pt>
                <c:pt idx="113">
                  <c:v>5.3</c:v>
                </c:pt>
                <c:pt idx="114">
                  <c:v>5.35</c:v>
                </c:pt>
                <c:pt idx="115">
                  <c:v>5.38</c:v>
                </c:pt>
                <c:pt idx="116">
                  <c:v>5.37</c:v>
                </c:pt>
                <c:pt idx="117">
                  <c:v>5.26</c:v>
                </c:pt>
                <c:pt idx="118">
                  <c:v>5.27</c:v>
                </c:pt>
                <c:pt idx="119">
                  <c:v>5.34</c:v>
                </c:pt>
                <c:pt idx="120">
                  <c:v>5.22</c:v>
                </c:pt>
                <c:pt idx="121">
                  <c:v>5.35</c:v>
                </c:pt>
                <c:pt idx="122">
                  <c:v>5.44</c:v>
                </c:pt>
                <c:pt idx="123">
                  <c:v>5.48</c:v>
                </c:pt>
                <c:pt idx="124">
                  <c:v>5.37</c:v>
                </c:pt>
                <c:pt idx="125">
                  <c:v>5.38</c:v>
                </c:pt>
                <c:pt idx="126">
                  <c:v>5.35</c:v>
                </c:pt>
                <c:pt idx="127">
                  <c:v>5.19</c:v>
                </c:pt>
                <c:pt idx="128">
                  <c:v>5.17</c:v>
                </c:pt>
                <c:pt idx="129">
                  <c:v>5.16</c:v>
                </c:pt>
                <c:pt idx="130">
                  <c:v>5.12</c:v>
                </c:pt>
                <c:pt idx="131">
                  <c:v>5.09</c:v>
                </c:pt>
                <c:pt idx="132">
                  <c:v>5.05</c:v>
                </c:pt>
                <c:pt idx="133">
                  <c:v>4.95</c:v>
                </c:pt>
                <c:pt idx="134">
                  <c:v>4.87</c:v>
                </c:pt>
                <c:pt idx="135">
                  <c:v>4.8</c:v>
                </c:pt>
                <c:pt idx="136">
                  <c:v>4.82</c:v>
                </c:pt>
                <c:pt idx="137">
                  <c:v>4.88</c:v>
                </c:pt>
                <c:pt idx="138">
                  <c:v>4.8</c:v>
                </c:pt>
                <c:pt idx="139">
                  <c:v>4.6399999999999997</c:v>
                </c:pt>
                <c:pt idx="140">
                  <c:v>4.6399999999999997</c:v>
                </c:pt>
                <c:pt idx="141">
                  <c:v>4.59</c:v>
                </c:pt>
                <c:pt idx="142">
                  <c:v>4.58</c:v>
                </c:pt>
                <c:pt idx="143">
                  <c:v>4.58</c:v>
                </c:pt>
                <c:pt idx="144">
                  <c:v>4.6500000000000004</c:v>
                </c:pt>
                <c:pt idx="145">
                  <c:v>4.82</c:v>
                </c:pt>
                <c:pt idx="146">
                  <c:v>4.8</c:v>
                </c:pt>
                <c:pt idx="147">
                  <c:v>4.75</c:v>
                </c:pt>
                <c:pt idx="148">
                  <c:v>4.6500000000000004</c:v>
                </c:pt>
                <c:pt idx="149">
                  <c:v>4.63</c:v>
                </c:pt>
                <c:pt idx="150">
                  <c:v>4.67</c:v>
                </c:pt>
                <c:pt idx="151">
                  <c:v>4.63</c:v>
                </c:pt>
                <c:pt idx="152">
                  <c:v>4.5199999999999996</c:v>
                </c:pt>
                <c:pt idx="153">
                  <c:v>4.43</c:v>
                </c:pt>
                <c:pt idx="154">
                  <c:v>4.38</c:v>
                </c:pt>
                <c:pt idx="155">
                  <c:v>4.3899999999999997</c:v>
                </c:pt>
                <c:pt idx="156">
                  <c:v>4.43</c:v>
                </c:pt>
                <c:pt idx="157">
                  <c:v>4.33</c:v>
                </c:pt>
                <c:pt idx="158">
                  <c:v>4.25</c:v>
                </c:pt>
                <c:pt idx="159">
                  <c:v>4.0999999999999996</c:v>
                </c:pt>
                <c:pt idx="160">
                  <c:v>4.16</c:v>
                </c:pt>
                <c:pt idx="161">
                  <c:v>4.09</c:v>
                </c:pt>
                <c:pt idx="162">
                  <c:v>4.0599999999999996</c:v>
                </c:pt>
                <c:pt idx="163">
                  <c:v>4.0199999999999996</c:v>
                </c:pt>
                <c:pt idx="164">
                  <c:v>3.98</c:v>
                </c:pt>
                <c:pt idx="165">
                  <c:v>3.89</c:v>
                </c:pt>
                <c:pt idx="166">
                  <c:v>4.0999999999999996</c:v>
                </c:pt>
                <c:pt idx="167">
                  <c:v>4.33</c:v>
                </c:pt>
                <c:pt idx="168">
                  <c:v>4.2</c:v>
                </c:pt>
                <c:pt idx="169">
                  <c:v>4.25</c:v>
                </c:pt>
                <c:pt idx="170">
                  <c:v>4.26</c:v>
                </c:pt>
                <c:pt idx="171">
                  <c:v>4.1900000000000004</c:v>
                </c:pt>
                <c:pt idx="172">
                  <c:v>4.1399999999999997</c:v>
                </c:pt>
                <c:pt idx="173">
                  <c:v>4.13</c:v>
                </c:pt>
                <c:pt idx="174">
                  <c:v>3.97</c:v>
                </c:pt>
                <c:pt idx="175">
                  <c:v>3.86</c:v>
                </c:pt>
                <c:pt idx="176">
                  <c:v>3.69</c:v>
                </c:pt>
                <c:pt idx="177">
                  <c:v>3.78</c:v>
                </c:pt>
                <c:pt idx="178">
                  <c:v>3.73</c:v>
                </c:pt>
                <c:pt idx="179">
                  <c:v>3.5</c:v>
                </c:pt>
                <c:pt idx="180">
                  <c:v>3.74</c:v>
                </c:pt>
                <c:pt idx="181">
                  <c:v>3.89</c:v>
                </c:pt>
                <c:pt idx="182">
                  <c:v>3.91</c:v>
                </c:pt>
                <c:pt idx="183">
                  <c:v>3.9</c:v>
                </c:pt>
                <c:pt idx="184">
                  <c:v>4.04</c:v>
                </c:pt>
                <c:pt idx="185">
                  <c:v>4</c:v>
                </c:pt>
                <c:pt idx="186">
                  <c:v>4.1900000000000004</c:v>
                </c:pt>
                <c:pt idx="187">
                  <c:v>4.01</c:v>
                </c:pt>
                <c:pt idx="188">
                  <c:v>4.17</c:v>
                </c:pt>
                <c:pt idx="189">
                  <c:v>4.2</c:v>
                </c:pt>
                <c:pt idx="190">
                  <c:v>4.2</c:v>
                </c:pt>
                <c:pt idx="191">
                  <c:v>4.3099999999999996</c:v>
                </c:pt>
                <c:pt idx="192">
                  <c:v>4.16</c:v>
                </c:pt>
                <c:pt idx="193">
                  <c:v>4.1500000000000004</c:v>
                </c:pt>
                <c:pt idx="194">
                  <c:v>4.03</c:v>
                </c:pt>
                <c:pt idx="195">
                  <c:v>4.21</c:v>
                </c:pt>
                <c:pt idx="196">
                  <c:v>4.1900000000000004</c:v>
                </c:pt>
                <c:pt idx="197">
                  <c:v>4.3099999999999996</c:v>
                </c:pt>
                <c:pt idx="198">
                  <c:v>4.2699999999999996</c:v>
                </c:pt>
                <c:pt idx="199">
                  <c:v>4.3</c:v>
                </c:pt>
                <c:pt idx="200">
                  <c:v>4.47</c:v>
                </c:pt>
                <c:pt idx="201">
                  <c:v>4.34</c:v>
                </c:pt>
                <c:pt idx="202">
                  <c:v>4.29</c:v>
                </c:pt>
                <c:pt idx="203">
                  <c:v>4.4400000000000004</c:v>
                </c:pt>
                <c:pt idx="204">
                  <c:v>4.32</c:v>
                </c:pt>
                <c:pt idx="205">
                  <c:v>4.2699999999999996</c:v>
                </c:pt>
                <c:pt idx="206">
                  <c:v>4.25</c:v>
                </c:pt>
                <c:pt idx="207">
                  <c:v>4.2</c:v>
                </c:pt>
                <c:pt idx="208">
                  <c:v>4.29</c:v>
                </c:pt>
                <c:pt idx="209">
                  <c:v>4.09</c:v>
                </c:pt>
                <c:pt idx="210">
                  <c:v>4.0999999999999996</c:v>
                </c:pt>
                <c:pt idx="211">
                  <c:v>4.04</c:v>
                </c:pt>
                <c:pt idx="212">
                  <c:v>4.2</c:v>
                </c:pt>
                <c:pt idx="213">
                  <c:v>4.1100000000000003</c:v>
                </c:pt>
                <c:pt idx="214">
                  <c:v>4.07</c:v>
                </c:pt>
                <c:pt idx="215">
                  <c:v>4.09</c:v>
                </c:pt>
                <c:pt idx="216">
                  <c:v>4</c:v>
                </c:pt>
                <c:pt idx="217">
                  <c:v>3.95</c:v>
                </c:pt>
                <c:pt idx="218">
                  <c:v>3.86</c:v>
                </c:pt>
                <c:pt idx="219">
                  <c:v>3.84</c:v>
                </c:pt>
                <c:pt idx="220">
                  <c:v>3.82</c:v>
                </c:pt>
                <c:pt idx="221">
                  <c:v>4.04</c:v>
                </c:pt>
                <c:pt idx="222">
                  <c:v>4.0199999999999996</c:v>
                </c:pt>
                <c:pt idx="223">
                  <c:v>4.07</c:v>
                </c:pt>
                <c:pt idx="224">
                  <c:v>4.13</c:v>
                </c:pt>
                <c:pt idx="225">
                  <c:v>4.13</c:v>
                </c:pt>
                <c:pt idx="226">
                  <c:v>4.25</c:v>
                </c:pt>
                <c:pt idx="227">
                  <c:v>4.28</c:v>
                </c:pt>
                <c:pt idx="228">
                  <c:v>4.26</c:v>
                </c:pt>
                <c:pt idx="229">
                  <c:v>4.24</c:v>
                </c:pt>
                <c:pt idx="230">
                  <c:v>4.32</c:v>
                </c:pt>
                <c:pt idx="231">
                  <c:v>4.3499999999999996</c:v>
                </c:pt>
                <c:pt idx="232">
                  <c:v>4.26</c:v>
                </c:pt>
                <c:pt idx="233">
                  <c:v>4.2300000000000004</c:v>
                </c:pt>
                <c:pt idx="234">
                  <c:v>4.17</c:v>
                </c:pt>
                <c:pt idx="235">
                  <c:v>4.1399999999999997</c:v>
                </c:pt>
                <c:pt idx="236">
                  <c:v>4.09</c:v>
                </c:pt>
                <c:pt idx="237">
                  <c:v>4.16</c:v>
                </c:pt>
                <c:pt idx="238">
                  <c:v>4.12</c:v>
                </c:pt>
                <c:pt idx="239">
                  <c:v>3.97</c:v>
                </c:pt>
                <c:pt idx="240">
                  <c:v>3.95</c:v>
                </c:pt>
                <c:pt idx="241">
                  <c:v>3.95</c:v>
                </c:pt>
                <c:pt idx="242">
                  <c:v>3.96</c:v>
                </c:pt>
                <c:pt idx="243">
                  <c:v>4.05</c:v>
                </c:pt>
                <c:pt idx="244">
                  <c:v>3.94</c:v>
                </c:pt>
                <c:pt idx="245">
                  <c:v>3.92</c:v>
                </c:pt>
                <c:pt idx="246">
                  <c:v>3.86</c:v>
                </c:pt>
                <c:pt idx="247">
                  <c:v>3.9</c:v>
                </c:pt>
                <c:pt idx="248">
                  <c:v>3.83</c:v>
                </c:pt>
                <c:pt idx="249">
                  <c:v>3.78</c:v>
                </c:pt>
                <c:pt idx="250">
                  <c:v>3.73</c:v>
                </c:pt>
                <c:pt idx="251">
                  <c:v>3.75</c:v>
                </c:pt>
                <c:pt idx="252">
                  <c:v>3.77</c:v>
                </c:pt>
                <c:pt idx="253">
                  <c:v>3.64</c:v>
                </c:pt>
                <c:pt idx="254">
                  <c:v>3.65</c:v>
                </c:pt>
                <c:pt idx="255">
                  <c:v>3.57</c:v>
                </c:pt>
                <c:pt idx="256">
                  <c:v>3.56</c:v>
                </c:pt>
                <c:pt idx="257">
                  <c:v>3.42</c:v>
                </c:pt>
                <c:pt idx="258">
                  <c:v>3.41</c:v>
                </c:pt>
                <c:pt idx="259">
                  <c:v>3.39</c:v>
                </c:pt>
                <c:pt idx="260">
                  <c:v>3.48</c:v>
                </c:pt>
                <c:pt idx="261">
                  <c:v>3.66</c:v>
                </c:pt>
                <c:pt idx="262">
                  <c:v>3.6</c:v>
                </c:pt>
                <c:pt idx="263">
                  <c:v>3.62</c:v>
                </c:pt>
                <c:pt idx="264">
                  <c:v>3.59</c:v>
                </c:pt>
                <c:pt idx="265">
                  <c:v>3.53</c:v>
                </c:pt>
                <c:pt idx="266">
                  <c:v>3.51</c:v>
                </c:pt>
                <c:pt idx="267">
                  <c:v>3.71</c:v>
                </c:pt>
                <c:pt idx="268">
                  <c:v>3.76</c:v>
                </c:pt>
                <c:pt idx="269">
                  <c:v>3.74</c:v>
                </c:pt>
                <c:pt idx="270">
                  <c:v>3.82</c:v>
                </c:pt>
                <c:pt idx="271">
                  <c:v>3.75</c:v>
                </c:pt>
                <c:pt idx="272">
                  <c:v>3.76</c:v>
                </c:pt>
                <c:pt idx="273">
                  <c:v>3.67</c:v>
                </c:pt>
                <c:pt idx="274">
                  <c:v>3.65</c:v>
                </c:pt>
                <c:pt idx="275">
                  <c:v>3.55</c:v>
                </c:pt>
                <c:pt idx="276">
                  <c:v>3.52</c:v>
                </c:pt>
                <c:pt idx="277">
                  <c:v>3.45</c:v>
                </c:pt>
                <c:pt idx="278">
                  <c:v>3.5</c:v>
                </c:pt>
                <c:pt idx="279">
                  <c:v>3.35</c:v>
                </c:pt>
                <c:pt idx="280">
                  <c:v>3.38</c:v>
                </c:pt>
                <c:pt idx="281">
                  <c:v>3.35</c:v>
                </c:pt>
                <c:pt idx="282">
                  <c:v>3.24</c:v>
                </c:pt>
                <c:pt idx="283">
                  <c:v>3.16</c:v>
                </c:pt>
                <c:pt idx="284">
                  <c:v>3.3</c:v>
                </c:pt>
                <c:pt idx="285">
                  <c:v>3.16</c:v>
                </c:pt>
                <c:pt idx="286">
                  <c:v>3.17</c:v>
                </c:pt>
                <c:pt idx="287">
                  <c:v>3.2</c:v>
                </c:pt>
                <c:pt idx="288">
                  <c:v>3.32</c:v>
                </c:pt>
                <c:pt idx="289">
                  <c:v>3.27</c:v>
                </c:pt>
                <c:pt idx="290">
                  <c:v>3.28</c:v>
                </c:pt>
                <c:pt idx="291">
                  <c:v>3.4</c:v>
                </c:pt>
                <c:pt idx="292">
                  <c:v>3.32</c:v>
                </c:pt>
                <c:pt idx="293">
                  <c:v>3.23</c:v>
                </c:pt>
                <c:pt idx="294">
                  <c:v>3.18</c:v>
                </c:pt>
                <c:pt idx="295">
                  <c:v>3.09</c:v>
                </c:pt>
                <c:pt idx="296">
                  <c:v>3.08</c:v>
                </c:pt>
                <c:pt idx="297">
                  <c:v>3.18</c:v>
                </c:pt>
                <c:pt idx="298">
                  <c:v>3.09</c:v>
                </c:pt>
                <c:pt idx="299">
                  <c:v>3.17</c:v>
                </c:pt>
                <c:pt idx="300">
                  <c:v>3.2</c:v>
                </c:pt>
                <c:pt idx="301">
                  <c:v>3.3</c:v>
                </c:pt>
                <c:pt idx="302">
                  <c:v>3.25</c:v>
                </c:pt>
                <c:pt idx="303">
                  <c:v>3.42</c:v>
                </c:pt>
                <c:pt idx="304">
                  <c:v>3.5</c:v>
                </c:pt>
                <c:pt idx="305">
                  <c:v>3.52</c:v>
                </c:pt>
                <c:pt idx="306">
                  <c:v>3.55</c:v>
                </c:pt>
                <c:pt idx="307">
                  <c:v>3.4</c:v>
                </c:pt>
                <c:pt idx="308">
                  <c:v>3.39</c:v>
                </c:pt>
                <c:pt idx="309">
                  <c:v>3.44</c:v>
                </c:pt>
                <c:pt idx="310">
                  <c:v>3.35</c:v>
                </c:pt>
                <c:pt idx="311">
                  <c:v>3.36</c:v>
                </c:pt>
                <c:pt idx="312">
                  <c:v>3.31</c:v>
                </c:pt>
                <c:pt idx="313">
                  <c:v>3.25</c:v>
                </c:pt>
                <c:pt idx="314">
                  <c:v>3.25</c:v>
                </c:pt>
                <c:pt idx="315">
                  <c:v>3.36</c:v>
                </c:pt>
                <c:pt idx="316">
                  <c:v>3.49</c:v>
                </c:pt>
                <c:pt idx="317">
                  <c:v>3.48</c:v>
                </c:pt>
                <c:pt idx="318">
                  <c:v>3.46</c:v>
                </c:pt>
                <c:pt idx="319">
                  <c:v>3.45</c:v>
                </c:pt>
                <c:pt idx="320">
                  <c:v>3.48</c:v>
                </c:pt>
                <c:pt idx="321">
                  <c:v>3.6</c:v>
                </c:pt>
                <c:pt idx="322">
                  <c:v>3.68</c:v>
                </c:pt>
                <c:pt idx="323">
                  <c:v>3.65</c:v>
                </c:pt>
                <c:pt idx="324">
                  <c:v>3.64</c:v>
                </c:pt>
                <c:pt idx="325">
                  <c:v>3.77</c:v>
                </c:pt>
                <c:pt idx="326">
                  <c:v>3.89</c:v>
                </c:pt>
                <c:pt idx="327">
                  <c:v>3.96</c:v>
                </c:pt>
                <c:pt idx="328">
                  <c:v>3.95</c:v>
                </c:pt>
                <c:pt idx="329">
                  <c:v>3.95</c:v>
                </c:pt>
                <c:pt idx="330">
                  <c:v>4</c:v>
                </c:pt>
                <c:pt idx="331">
                  <c:v>4.0599999999999996</c:v>
                </c:pt>
                <c:pt idx="332">
                  <c:v>3.95</c:v>
                </c:pt>
                <c:pt idx="333">
                  <c:v>3.86</c:v>
                </c:pt>
                <c:pt idx="334">
                  <c:v>3.91</c:v>
                </c:pt>
                <c:pt idx="335">
                  <c:v>3.91</c:v>
                </c:pt>
                <c:pt idx="336">
                  <c:v>3.92</c:v>
                </c:pt>
                <c:pt idx="337">
                  <c:v>4.07</c:v>
                </c:pt>
                <c:pt idx="338">
                  <c:v>4.0599999999999996</c:v>
                </c:pt>
                <c:pt idx="339">
                  <c:v>4.05</c:v>
                </c:pt>
                <c:pt idx="340">
                  <c:v>3.97</c:v>
                </c:pt>
                <c:pt idx="341">
                  <c:v>3.93</c:v>
                </c:pt>
                <c:pt idx="342">
                  <c:v>3.91</c:v>
                </c:pt>
                <c:pt idx="343">
                  <c:v>3.89</c:v>
                </c:pt>
                <c:pt idx="344">
                  <c:v>3.97</c:v>
                </c:pt>
                <c:pt idx="345">
                  <c:v>3.89</c:v>
                </c:pt>
                <c:pt idx="346">
                  <c:v>3.79</c:v>
                </c:pt>
                <c:pt idx="347">
                  <c:v>3.74</c:v>
                </c:pt>
                <c:pt idx="348">
                  <c:v>3.78</c:v>
                </c:pt>
                <c:pt idx="349">
                  <c:v>3.77</c:v>
                </c:pt>
                <c:pt idx="350">
                  <c:v>3.69</c:v>
                </c:pt>
                <c:pt idx="351">
                  <c:v>3.7</c:v>
                </c:pt>
                <c:pt idx="352">
                  <c:v>3.74</c:v>
                </c:pt>
                <c:pt idx="353">
                  <c:v>3.83</c:v>
                </c:pt>
                <c:pt idx="354">
                  <c:v>3.84</c:v>
                </c:pt>
                <c:pt idx="355">
                  <c:v>3.81</c:v>
                </c:pt>
                <c:pt idx="356">
                  <c:v>3.77</c:v>
                </c:pt>
                <c:pt idx="357">
                  <c:v>3.71</c:v>
                </c:pt>
                <c:pt idx="358">
                  <c:v>3.72</c:v>
                </c:pt>
                <c:pt idx="359">
                  <c:v>3.68</c:v>
                </c:pt>
                <c:pt idx="360">
                  <c:v>3.65</c:v>
                </c:pt>
                <c:pt idx="361">
                  <c:v>3.72</c:v>
                </c:pt>
                <c:pt idx="362">
                  <c:v>3.8</c:v>
                </c:pt>
                <c:pt idx="363">
                  <c:v>3.88</c:v>
                </c:pt>
                <c:pt idx="364">
                  <c:v>3.95</c:v>
                </c:pt>
                <c:pt idx="365">
                  <c:v>3.98</c:v>
                </c:pt>
                <c:pt idx="366">
                  <c:v>4.07</c:v>
                </c:pt>
                <c:pt idx="367">
                  <c:v>4.0599999999999996</c:v>
                </c:pt>
                <c:pt idx="368">
                  <c:v>4.09</c:v>
                </c:pt>
                <c:pt idx="369">
                  <c:v>4.0599999999999996</c:v>
                </c:pt>
                <c:pt idx="370">
                  <c:v>4.09</c:v>
                </c:pt>
                <c:pt idx="371">
                  <c:v>4.05</c:v>
                </c:pt>
                <c:pt idx="372">
                  <c:v>4.05</c:v>
                </c:pt>
                <c:pt idx="373">
                  <c:v>3.94</c:v>
                </c:pt>
                <c:pt idx="374">
                  <c:v>3.95</c:v>
                </c:pt>
                <c:pt idx="375">
                  <c:v>3.9</c:v>
                </c:pt>
                <c:pt idx="376">
                  <c:v>3.99</c:v>
                </c:pt>
                <c:pt idx="377">
                  <c:v>4.07</c:v>
                </c:pt>
                <c:pt idx="378">
                  <c:v>4.0999999999999996</c:v>
                </c:pt>
                <c:pt idx="379">
                  <c:v>4.25</c:v>
                </c:pt>
                <c:pt idx="380">
                  <c:v>4.22</c:v>
                </c:pt>
                <c:pt idx="381">
                  <c:v>4.2300000000000004</c:v>
                </c:pt>
                <c:pt idx="382">
                  <c:v>4.21</c:v>
                </c:pt>
                <c:pt idx="383">
                  <c:v>4.22</c:v>
                </c:pt>
                <c:pt idx="384">
                  <c:v>4.32</c:v>
                </c:pt>
                <c:pt idx="385">
                  <c:v>4.4000000000000004</c:v>
                </c:pt>
                <c:pt idx="386">
                  <c:v>4.4800000000000004</c:v>
                </c:pt>
                <c:pt idx="387">
                  <c:v>4.5999999999999996</c:v>
                </c:pt>
                <c:pt idx="388">
                  <c:v>4.67</c:v>
                </c:pt>
                <c:pt idx="389">
                  <c:v>4.6900000000000004</c:v>
                </c:pt>
                <c:pt idx="390">
                  <c:v>4.62</c:v>
                </c:pt>
                <c:pt idx="391">
                  <c:v>4.72</c:v>
                </c:pt>
                <c:pt idx="392">
                  <c:v>4.6900000000000004</c:v>
                </c:pt>
                <c:pt idx="393">
                  <c:v>4.51</c:v>
                </c:pt>
                <c:pt idx="394">
                  <c:v>4.4000000000000004</c:v>
                </c:pt>
                <c:pt idx="395">
                  <c:v>4.4000000000000004</c:v>
                </c:pt>
                <c:pt idx="396">
                  <c:v>4.4400000000000004</c:v>
                </c:pt>
                <c:pt idx="397">
                  <c:v>4.37</c:v>
                </c:pt>
                <c:pt idx="398">
                  <c:v>4.34</c:v>
                </c:pt>
                <c:pt idx="399">
                  <c:v>4.32</c:v>
                </c:pt>
                <c:pt idx="400">
                  <c:v>4.21</c:v>
                </c:pt>
                <c:pt idx="401">
                  <c:v>4.25</c:v>
                </c:pt>
                <c:pt idx="402">
                  <c:v>4.43</c:v>
                </c:pt>
                <c:pt idx="403">
                  <c:v>4.4000000000000004</c:v>
                </c:pt>
                <c:pt idx="404">
                  <c:v>4.41</c:v>
                </c:pt>
                <c:pt idx="405">
                  <c:v>4.4800000000000004</c:v>
                </c:pt>
                <c:pt idx="406">
                  <c:v>4.29</c:v>
                </c:pt>
                <c:pt idx="407">
                  <c:v>4.25</c:v>
                </c:pt>
                <c:pt idx="408">
                  <c:v>4.33</c:v>
                </c:pt>
                <c:pt idx="409">
                  <c:v>4.26</c:v>
                </c:pt>
                <c:pt idx="410">
                  <c:v>4.28</c:v>
                </c:pt>
                <c:pt idx="411">
                  <c:v>4.26</c:v>
                </c:pt>
                <c:pt idx="412">
                  <c:v>4.37</c:v>
                </c:pt>
                <c:pt idx="413">
                  <c:v>4.4400000000000004</c:v>
                </c:pt>
                <c:pt idx="414">
                  <c:v>4.51</c:v>
                </c:pt>
                <c:pt idx="415">
                  <c:v>4.51</c:v>
                </c:pt>
                <c:pt idx="416">
                  <c:v>4.47</c:v>
                </c:pt>
                <c:pt idx="417">
                  <c:v>4.29</c:v>
                </c:pt>
                <c:pt idx="418">
                  <c:v>4.28</c:v>
                </c:pt>
                <c:pt idx="419">
                  <c:v>4.16</c:v>
                </c:pt>
                <c:pt idx="420">
                  <c:v>4.2</c:v>
                </c:pt>
                <c:pt idx="421">
                  <c:v>4.12</c:v>
                </c:pt>
                <c:pt idx="422">
                  <c:v>4.08</c:v>
                </c:pt>
                <c:pt idx="423">
                  <c:v>4.18</c:v>
                </c:pt>
                <c:pt idx="424">
                  <c:v>4.2300000000000004</c:v>
                </c:pt>
                <c:pt idx="425">
                  <c:v>4.1399999999999997</c:v>
                </c:pt>
                <c:pt idx="426">
                  <c:v>4.18</c:v>
                </c:pt>
                <c:pt idx="427">
                  <c:v>4.13</c:v>
                </c:pt>
                <c:pt idx="428">
                  <c:v>4.12</c:v>
                </c:pt>
                <c:pt idx="429">
                  <c:v>4.3</c:v>
                </c:pt>
                <c:pt idx="430">
                  <c:v>4.34</c:v>
                </c:pt>
                <c:pt idx="431">
                  <c:v>4.3</c:v>
                </c:pt>
                <c:pt idx="432">
                  <c:v>4.51</c:v>
                </c:pt>
                <c:pt idx="433">
                  <c:v>4.49</c:v>
                </c:pt>
                <c:pt idx="434">
                  <c:v>4.51</c:v>
                </c:pt>
                <c:pt idx="435">
                  <c:v>4.32</c:v>
                </c:pt>
                <c:pt idx="436">
                  <c:v>4.46</c:v>
                </c:pt>
                <c:pt idx="437">
                  <c:v>4.55</c:v>
                </c:pt>
                <c:pt idx="438">
                  <c:v>4.68</c:v>
                </c:pt>
                <c:pt idx="439">
                  <c:v>4.7</c:v>
                </c:pt>
                <c:pt idx="440">
                  <c:v>5</c:v>
                </c:pt>
                <c:pt idx="441">
                  <c:v>4.9400000000000004</c:v>
                </c:pt>
                <c:pt idx="442">
                  <c:v>4.87</c:v>
                </c:pt>
                <c:pt idx="443">
                  <c:v>4.8499999999999996</c:v>
                </c:pt>
                <c:pt idx="444">
                  <c:v>4.79</c:v>
                </c:pt>
                <c:pt idx="445">
                  <c:v>4.9400000000000004</c:v>
                </c:pt>
                <c:pt idx="446">
                  <c:v>4.93</c:v>
                </c:pt>
                <c:pt idx="447">
                  <c:v>4.6900000000000004</c:v>
                </c:pt>
                <c:pt idx="448">
                  <c:v>4.59</c:v>
                </c:pt>
                <c:pt idx="449">
                  <c:v>4.51</c:v>
                </c:pt>
                <c:pt idx="450">
                  <c:v>4.57</c:v>
                </c:pt>
                <c:pt idx="451">
                  <c:v>4.54</c:v>
                </c:pt>
                <c:pt idx="452">
                  <c:v>4.3899999999999997</c:v>
                </c:pt>
                <c:pt idx="453">
                  <c:v>4.58</c:v>
                </c:pt>
                <c:pt idx="454">
                  <c:v>4.66</c:v>
                </c:pt>
                <c:pt idx="455">
                  <c:v>4.62</c:v>
                </c:pt>
                <c:pt idx="456">
                  <c:v>4.53</c:v>
                </c:pt>
                <c:pt idx="457">
                  <c:v>4.5999999999999996</c:v>
                </c:pt>
                <c:pt idx="458">
                  <c:v>4.63</c:v>
                </c:pt>
                <c:pt idx="459">
                  <c:v>4.5</c:v>
                </c:pt>
                <c:pt idx="460">
                  <c:v>4.87</c:v>
                </c:pt>
                <c:pt idx="461">
                  <c:v>4.66</c:v>
                </c:pt>
                <c:pt idx="462">
                  <c:v>4.46</c:v>
                </c:pt>
                <c:pt idx="463">
                  <c:v>4.2699999999999996</c:v>
                </c:pt>
                <c:pt idx="464">
                  <c:v>4.17</c:v>
                </c:pt>
                <c:pt idx="465">
                  <c:v>4.0999999999999996</c:v>
                </c:pt>
                <c:pt idx="466">
                  <c:v>4.49</c:v>
                </c:pt>
                <c:pt idx="467">
                  <c:v>4.28</c:v>
                </c:pt>
                <c:pt idx="468">
                  <c:v>4.1900000000000004</c:v>
                </c:pt>
                <c:pt idx="469">
                  <c:v>4.1500000000000004</c:v>
                </c:pt>
                <c:pt idx="470">
                  <c:v>4.5199999999999996</c:v>
                </c:pt>
                <c:pt idx="471">
                  <c:v>4.8099999999999996</c:v>
                </c:pt>
                <c:pt idx="472">
                  <c:v>6.04</c:v>
                </c:pt>
                <c:pt idx="473">
                  <c:v>5.56</c:v>
                </c:pt>
                <c:pt idx="474">
                  <c:v>5.35</c:v>
                </c:pt>
                <c:pt idx="475">
                  <c:v>5.44</c:v>
                </c:pt>
                <c:pt idx="476">
                  <c:v>5.38</c:v>
                </c:pt>
                <c:pt idx="477">
                  <c:v>5.5</c:v>
                </c:pt>
                <c:pt idx="478">
                  <c:v>5.7</c:v>
                </c:pt>
                <c:pt idx="479">
                  <c:v>5.8</c:v>
                </c:pt>
                <c:pt idx="480">
                  <c:v>5.74</c:v>
                </c:pt>
                <c:pt idx="481">
                  <c:v>5.38</c:v>
                </c:pt>
                <c:pt idx="482">
                  <c:v>5.34</c:v>
                </c:pt>
                <c:pt idx="483">
                  <c:v>5.39</c:v>
                </c:pt>
                <c:pt idx="484">
                  <c:v>5.37</c:v>
                </c:pt>
                <c:pt idx="485">
                  <c:v>5.19</c:v>
                </c:pt>
                <c:pt idx="486">
                  <c:v>5.2</c:v>
                </c:pt>
                <c:pt idx="487">
                  <c:v>5.07</c:v>
                </c:pt>
                <c:pt idx="488">
                  <c:v>5.2</c:v>
                </c:pt>
                <c:pt idx="489">
                  <c:v>5.28</c:v>
                </c:pt>
                <c:pt idx="490">
                  <c:v>5.45</c:v>
                </c:pt>
                <c:pt idx="491">
                  <c:v>5.71</c:v>
                </c:pt>
                <c:pt idx="492">
                  <c:v>5.56</c:v>
                </c:pt>
                <c:pt idx="493">
                  <c:v>5.69</c:v>
                </c:pt>
                <c:pt idx="494">
                  <c:v>5.7</c:v>
                </c:pt>
                <c:pt idx="495">
                  <c:v>5.45</c:v>
                </c:pt>
                <c:pt idx="496">
                  <c:v>5.35</c:v>
                </c:pt>
                <c:pt idx="497">
                  <c:v>5.38</c:v>
                </c:pt>
                <c:pt idx="498">
                  <c:v>5.08</c:v>
                </c:pt>
                <c:pt idx="499">
                  <c:v>4.8</c:v>
                </c:pt>
                <c:pt idx="500">
                  <c:v>4.87</c:v>
                </c:pt>
                <c:pt idx="501">
                  <c:v>4.72</c:v>
                </c:pt>
                <c:pt idx="502">
                  <c:v>4.7</c:v>
                </c:pt>
                <c:pt idx="503">
                  <c:v>4.67</c:v>
                </c:pt>
                <c:pt idx="504">
                  <c:v>4.79</c:v>
                </c:pt>
                <c:pt idx="505">
                  <c:v>4.72</c:v>
                </c:pt>
                <c:pt idx="506">
                  <c:v>4.6900000000000004</c:v>
                </c:pt>
                <c:pt idx="507">
                  <c:v>4.54</c:v>
                </c:pt>
                <c:pt idx="508">
                  <c:v>4.63</c:v>
                </c:pt>
                <c:pt idx="509">
                  <c:v>4.5999999999999996</c:v>
                </c:pt>
                <c:pt idx="510">
                  <c:v>4.67</c:v>
                </c:pt>
                <c:pt idx="511">
                  <c:v>4.7</c:v>
                </c:pt>
                <c:pt idx="512">
                  <c:v>4.57</c:v>
                </c:pt>
                <c:pt idx="513">
                  <c:v>4.75</c:v>
                </c:pt>
                <c:pt idx="514">
                  <c:v>4.7699999999999996</c:v>
                </c:pt>
                <c:pt idx="515">
                  <c:v>4.7699999999999996</c:v>
                </c:pt>
                <c:pt idx="516">
                  <c:v>4.87</c:v>
                </c:pt>
                <c:pt idx="517">
                  <c:v>4.82</c:v>
                </c:pt>
                <c:pt idx="518">
                  <c:v>4.84</c:v>
                </c:pt>
                <c:pt idx="519">
                  <c:v>4.7300000000000004</c:v>
                </c:pt>
                <c:pt idx="520">
                  <c:v>4.79</c:v>
                </c:pt>
                <c:pt idx="521">
                  <c:v>4.84</c:v>
                </c:pt>
                <c:pt idx="522">
                  <c:v>4.7699999999999996</c:v>
                </c:pt>
                <c:pt idx="523">
                  <c:v>4.8099999999999996</c:v>
                </c:pt>
                <c:pt idx="524">
                  <c:v>4.7300000000000004</c:v>
                </c:pt>
                <c:pt idx="525">
                  <c:v>4.7699999999999996</c:v>
                </c:pt>
                <c:pt idx="526">
                  <c:v>4.8499999999999996</c:v>
                </c:pt>
                <c:pt idx="527">
                  <c:v>4.68</c:v>
                </c:pt>
                <c:pt idx="528">
                  <c:v>4.75</c:v>
                </c:pt>
                <c:pt idx="529">
                  <c:v>4.59</c:v>
                </c:pt>
                <c:pt idx="530">
                  <c:v>4.5</c:v>
                </c:pt>
                <c:pt idx="531">
                  <c:v>4.43</c:v>
                </c:pt>
                <c:pt idx="532">
                  <c:v>4.51</c:v>
                </c:pt>
                <c:pt idx="533">
                  <c:v>4.54</c:v>
                </c:pt>
                <c:pt idx="534">
                  <c:v>4.42</c:v>
                </c:pt>
                <c:pt idx="535">
                  <c:v>4.5</c:v>
                </c:pt>
                <c:pt idx="536">
                  <c:v>4.54</c:v>
                </c:pt>
                <c:pt idx="537">
                  <c:v>4.76</c:v>
                </c:pt>
                <c:pt idx="538">
                  <c:v>5.0999999999999996</c:v>
                </c:pt>
                <c:pt idx="539">
                  <c:v>5.83</c:v>
                </c:pt>
                <c:pt idx="540">
                  <c:v>4.59</c:v>
                </c:pt>
                <c:pt idx="541">
                  <c:v>4.7300000000000004</c:v>
                </c:pt>
                <c:pt idx="542">
                  <c:v>4.82</c:v>
                </c:pt>
                <c:pt idx="543">
                  <c:v>5.04</c:v>
                </c:pt>
                <c:pt idx="544">
                  <c:v>5.08</c:v>
                </c:pt>
                <c:pt idx="545">
                  <c:v>5.5</c:v>
                </c:pt>
                <c:pt idx="546">
                  <c:v>5.53</c:v>
                </c:pt>
                <c:pt idx="547">
                  <c:v>5.44</c:v>
                </c:pt>
                <c:pt idx="548">
                  <c:v>5.36</c:v>
                </c:pt>
                <c:pt idx="549">
                  <c:v>5.58</c:v>
                </c:pt>
                <c:pt idx="550">
                  <c:v>5.53</c:v>
                </c:pt>
                <c:pt idx="551">
                  <c:v>5.14</c:v>
                </c:pt>
                <c:pt idx="552">
                  <c:v>5</c:v>
                </c:pt>
                <c:pt idx="553">
                  <c:v>5.43</c:v>
                </c:pt>
                <c:pt idx="554">
                  <c:v>5.44</c:v>
                </c:pt>
                <c:pt idx="555">
                  <c:v>5.86</c:v>
                </c:pt>
                <c:pt idx="556">
                  <c:v>5.9</c:v>
                </c:pt>
                <c:pt idx="557">
                  <c:v>5.92</c:v>
                </c:pt>
                <c:pt idx="558">
                  <c:v>6.39</c:v>
                </c:pt>
                <c:pt idx="559">
                  <c:v>6.64</c:v>
                </c:pt>
                <c:pt idx="560">
                  <c:v>6.44</c:v>
                </c:pt>
                <c:pt idx="561">
                  <c:v>6.43</c:v>
                </c:pt>
                <c:pt idx="562">
                  <c:v>6.12</c:v>
                </c:pt>
                <c:pt idx="563">
                  <c:v>6.5</c:v>
                </c:pt>
                <c:pt idx="564">
                  <c:v>6.92</c:v>
                </c:pt>
                <c:pt idx="565">
                  <c:v>7.59</c:v>
                </c:pt>
                <c:pt idx="566">
                  <c:v>8.17</c:v>
                </c:pt>
                <c:pt idx="567">
                  <c:v>8.11</c:v>
                </c:pt>
                <c:pt idx="568">
                  <c:v>9.26</c:v>
                </c:pt>
                <c:pt idx="569">
                  <c:v>8.1300000000000008</c:v>
                </c:pt>
                <c:pt idx="570">
                  <c:v>8.01</c:v>
                </c:pt>
                <c:pt idx="571">
                  <c:v>8.4</c:v>
                </c:pt>
                <c:pt idx="572">
                  <c:v>9</c:v>
                </c:pt>
                <c:pt idx="573">
                  <c:v>9.02</c:v>
                </c:pt>
                <c:pt idx="574">
                  <c:v>9.0299999999999994</c:v>
                </c:pt>
                <c:pt idx="575">
                  <c:v>8.2899999999999991</c:v>
                </c:pt>
                <c:pt idx="576">
                  <c:v>8.61</c:v>
                </c:pt>
                <c:pt idx="577">
                  <c:v>9.01</c:v>
                </c:pt>
                <c:pt idx="578">
                  <c:v>8.76</c:v>
                </c:pt>
                <c:pt idx="579">
                  <c:v>8.93</c:v>
                </c:pt>
                <c:pt idx="580">
                  <c:v>8.9600000000000009</c:v>
                </c:pt>
                <c:pt idx="581">
                  <c:v>9.1300000000000008</c:v>
                </c:pt>
                <c:pt idx="582">
                  <c:v>9.15</c:v>
                </c:pt>
                <c:pt idx="583">
                  <c:v>9.43</c:v>
                </c:pt>
                <c:pt idx="584">
                  <c:v>9.39</c:v>
                </c:pt>
                <c:pt idx="585">
                  <c:v>9.91</c:v>
                </c:pt>
                <c:pt idx="586">
                  <c:v>9.9499999999999993</c:v>
                </c:pt>
                <c:pt idx="587">
                  <c:v>9.1999999999999993</c:v>
                </c:pt>
                <c:pt idx="588">
                  <c:v>9.5</c:v>
                </c:pt>
                <c:pt idx="589">
                  <c:v>10.16</c:v>
                </c:pt>
                <c:pt idx="590">
                  <c:v>10.18</c:v>
                </c:pt>
                <c:pt idx="591">
                  <c:v>10.1</c:v>
                </c:pt>
                <c:pt idx="592">
                  <c:v>10.26</c:v>
                </c:pt>
                <c:pt idx="593">
                  <c:v>10.44</c:v>
                </c:pt>
                <c:pt idx="594">
                  <c:v>10.8</c:v>
                </c:pt>
                <c:pt idx="595">
                  <c:v>10.58</c:v>
                </c:pt>
                <c:pt idx="596">
                  <c:v>10.73</c:v>
                </c:pt>
                <c:pt idx="597">
                  <c:v>11.33</c:v>
                </c:pt>
                <c:pt idx="598">
                  <c:v>11.74</c:v>
                </c:pt>
                <c:pt idx="599">
                  <c:v>11.35</c:v>
                </c:pt>
                <c:pt idx="600">
                  <c:v>12.82</c:v>
                </c:pt>
                <c:pt idx="601">
                  <c:v>13.76</c:v>
                </c:pt>
                <c:pt idx="602">
                  <c:v>11.62</c:v>
                </c:pt>
                <c:pt idx="603">
                  <c:v>10.65</c:v>
                </c:pt>
                <c:pt idx="604">
                  <c:v>9.69</c:v>
                </c:pt>
                <c:pt idx="605">
                  <c:v>9.7200000000000006</c:v>
                </c:pt>
                <c:pt idx="606">
                  <c:v>9.2899999999999991</c:v>
                </c:pt>
                <c:pt idx="607">
                  <c:v>8.7200000000000006</c:v>
                </c:pt>
                <c:pt idx="608">
                  <c:v>8.52</c:v>
                </c:pt>
                <c:pt idx="609">
                  <c:v>8.5299999999999994</c:v>
                </c:pt>
                <c:pt idx="610">
                  <c:v>8.31</c:v>
                </c:pt>
                <c:pt idx="611">
                  <c:v>8.56</c:v>
                </c:pt>
                <c:pt idx="612">
                  <c:v>7.41</c:v>
                </c:pt>
                <c:pt idx="613">
                  <c:v>7.48</c:v>
                </c:pt>
                <c:pt idx="614">
                  <c:v>7.95</c:v>
                </c:pt>
                <c:pt idx="615">
                  <c:v>8.08</c:v>
                </c:pt>
                <c:pt idx="616">
                  <c:v>8.02</c:v>
                </c:pt>
                <c:pt idx="617">
                  <c:v>8.06</c:v>
                </c:pt>
                <c:pt idx="618">
                  <c:v>7.9</c:v>
                </c:pt>
                <c:pt idx="619">
                  <c:v>8.14</c:v>
                </c:pt>
                <c:pt idx="620">
                  <c:v>9.5299999999999994</c:v>
                </c:pt>
                <c:pt idx="621">
                  <c:v>8.7799999999999994</c:v>
                </c:pt>
                <c:pt idx="622">
                  <c:v>8.6199999999999992</c:v>
                </c:pt>
                <c:pt idx="623">
                  <c:v>8.32</c:v>
                </c:pt>
                <c:pt idx="624">
                  <c:v>8.2899999999999991</c:v>
                </c:pt>
                <c:pt idx="625">
                  <c:v>8.27</c:v>
                </c:pt>
                <c:pt idx="626">
                  <c:v>7.97</c:v>
                </c:pt>
                <c:pt idx="627">
                  <c:v>7.59</c:v>
                </c:pt>
                <c:pt idx="628">
                  <c:v>7.26</c:v>
                </c:pt>
                <c:pt idx="629">
                  <c:v>7.12</c:v>
                </c:pt>
                <c:pt idx="630">
                  <c:v>6.9</c:v>
                </c:pt>
                <c:pt idx="631">
                  <c:v>6.81</c:v>
                </c:pt>
                <c:pt idx="632">
                  <c:v>6.9</c:v>
                </c:pt>
                <c:pt idx="633">
                  <c:v>6.83</c:v>
                </c:pt>
                <c:pt idx="634">
                  <c:v>6.79</c:v>
                </c:pt>
                <c:pt idx="635">
                  <c:v>6.79</c:v>
                </c:pt>
                <c:pt idx="636">
                  <c:v>6.85</c:v>
                </c:pt>
                <c:pt idx="637">
                  <c:v>6.78</c:v>
                </c:pt>
                <c:pt idx="638">
                  <c:v>6.79</c:v>
                </c:pt>
                <c:pt idx="639">
                  <c:v>6.78</c:v>
                </c:pt>
                <c:pt idx="640">
                  <c:v>6.74</c:v>
                </c:pt>
                <c:pt idx="641">
                  <c:v>6.77</c:v>
                </c:pt>
                <c:pt idx="642">
                  <c:v>6.75</c:v>
                </c:pt>
                <c:pt idx="643">
                  <c:v>6.73</c:v>
                </c:pt>
                <c:pt idx="644">
                  <c:v>6.77</c:v>
                </c:pt>
                <c:pt idx="645">
                  <c:v>7.25</c:v>
                </c:pt>
                <c:pt idx="646">
                  <c:v>7.21</c:v>
                </c:pt>
                <c:pt idx="647">
                  <c:v>7.23</c:v>
                </c:pt>
                <c:pt idx="648">
                  <c:v>7.2</c:v>
                </c:pt>
                <c:pt idx="649">
                  <c:v>7.24</c:v>
                </c:pt>
                <c:pt idx="650">
                  <c:v>7</c:v>
                </c:pt>
                <c:pt idx="651">
                  <c:v>6.18</c:v>
                </c:pt>
                <c:pt idx="652">
                  <c:v>6.11</c:v>
                </c:pt>
                <c:pt idx="653">
                  <c:v>6.17</c:v>
                </c:pt>
                <c:pt idx="654">
                  <c:v>6.13</c:v>
                </c:pt>
                <c:pt idx="655">
                  <c:v>6.06</c:v>
                </c:pt>
                <c:pt idx="656">
                  <c:v>5.94</c:v>
                </c:pt>
                <c:pt idx="657">
                  <c:v>5.96</c:v>
                </c:pt>
                <c:pt idx="658">
                  <c:v>5.91</c:v>
                </c:pt>
                <c:pt idx="659">
                  <c:v>5.82</c:v>
                </c:pt>
                <c:pt idx="660">
                  <c:v>5.85</c:v>
                </c:pt>
                <c:pt idx="661">
                  <c:v>5.45</c:v>
                </c:pt>
                <c:pt idx="662">
                  <c:v>5.16</c:v>
                </c:pt>
                <c:pt idx="663">
                  <c:v>4.8600000000000003</c:v>
                </c:pt>
                <c:pt idx="664">
                  <c:v>5.1100000000000003</c:v>
                </c:pt>
                <c:pt idx="665">
                  <c:v>4.9800000000000004</c:v>
                </c:pt>
                <c:pt idx="666">
                  <c:v>4.6900000000000004</c:v>
                </c:pt>
                <c:pt idx="667">
                  <c:v>4.68</c:v>
                </c:pt>
                <c:pt idx="668">
                  <c:v>4.67</c:v>
                </c:pt>
                <c:pt idx="669">
                  <c:v>4.67</c:v>
                </c:pt>
                <c:pt idx="670">
                  <c:v>4.75</c:v>
                </c:pt>
                <c:pt idx="671">
                  <c:v>4.59</c:v>
                </c:pt>
                <c:pt idx="672">
                  <c:v>4.3499999999999996</c:v>
                </c:pt>
                <c:pt idx="673">
                  <c:v>4.4000000000000004</c:v>
                </c:pt>
                <c:pt idx="674">
                  <c:v>4.51</c:v>
                </c:pt>
                <c:pt idx="675">
                  <c:v>4.57</c:v>
                </c:pt>
                <c:pt idx="676">
                  <c:v>4.45</c:v>
                </c:pt>
                <c:pt idx="677">
                  <c:v>4.5</c:v>
                </c:pt>
                <c:pt idx="678">
                  <c:v>4.3099999999999996</c:v>
                </c:pt>
                <c:pt idx="679">
                  <c:v>4.22</c:v>
                </c:pt>
                <c:pt idx="680">
                  <c:v>4.0999999999999996</c:v>
                </c:pt>
                <c:pt idx="681">
                  <c:v>4.08</c:v>
                </c:pt>
                <c:pt idx="682">
                  <c:v>4.04</c:v>
                </c:pt>
                <c:pt idx="683">
                  <c:v>3.79</c:v>
                </c:pt>
                <c:pt idx="684">
                  <c:v>3.62</c:v>
                </c:pt>
                <c:pt idx="685">
                  <c:v>3.71</c:v>
                </c:pt>
                <c:pt idx="686">
                  <c:v>4.46</c:v>
                </c:pt>
                <c:pt idx="687">
                  <c:v>4.37</c:v>
                </c:pt>
                <c:pt idx="688">
                  <c:v>4.3499999999999996</c:v>
                </c:pt>
                <c:pt idx="689">
                  <c:v>4.38</c:v>
                </c:pt>
                <c:pt idx="690">
                  <c:v>4.49</c:v>
                </c:pt>
                <c:pt idx="691">
                  <c:v>4.07</c:v>
                </c:pt>
                <c:pt idx="692">
                  <c:v>3.87</c:v>
                </c:pt>
                <c:pt idx="693">
                  <c:v>3.75</c:v>
                </c:pt>
                <c:pt idx="694">
                  <c:v>3.62</c:v>
                </c:pt>
                <c:pt idx="695">
                  <c:v>3.41</c:v>
                </c:pt>
                <c:pt idx="696">
                  <c:v>3.44</c:v>
                </c:pt>
                <c:pt idx="697">
                  <c:v>3.43</c:v>
                </c:pt>
                <c:pt idx="698">
                  <c:v>3.53</c:v>
                </c:pt>
                <c:pt idx="699">
                  <c:v>3.66</c:v>
                </c:pt>
                <c:pt idx="700">
                  <c:v>3.95</c:v>
                </c:pt>
                <c:pt idx="701">
                  <c:v>3.91</c:v>
                </c:pt>
                <c:pt idx="702">
                  <c:v>4.07</c:v>
                </c:pt>
                <c:pt idx="703">
                  <c:v>4.08</c:v>
                </c:pt>
                <c:pt idx="704">
                  <c:v>3.95</c:v>
                </c:pt>
                <c:pt idx="705">
                  <c:v>3.89</c:v>
                </c:pt>
                <c:pt idx="706">
                  <c:v>3.82</c:v>
                </c:pt>
                <c:pt idx="707">
                  <c:v>3.88</c:v>
                </c:pt>
                <c:pt idx="708">
                  <c:v>3.87</c:v>
                </c:pt>
                <c:pt idx="709">
                  <c:v>3.84</c:v>
                </c:pt>
                <c:pt idx="710">
                  <c:v>3.89</c:v>
                </c:pt>
                <c:pt idx="711">
                  <c:v>3.97</c:v>
                </c:pt>
                <c:pt idx="712">
                  <c:v>4.13</c:v>
                </c:pt>
                <c:pt idx="713">
                  <c:v>3.98</c:v>
                </c:pt>
                <c:pt idx="714">
                  <c:v>4</c:v>
                </c:pt>
                <c:pt idx="715">
                  <c:v>3.86</c:v>
                </c:pt>
                <c:pt idx="716">
                  <c:v>3.87</c:v>
                </c:pt>
                <c:pt idx="717">
                  <c:v>3.73</c:v>
                </c:pt>
                <c:pt idx="718">
                  <c:v>3.7</c:v>
                </c:pt>
                <c:pt idx="719">
                  <c:v>3.58</c:v>
                </c:pt>
                <c:pt idx="720">
                  <c:v>3.52</c:v>
                </c:pt>
                <c:pt idx="721">
                  <c:v>3.48</c:v>
                </c:pt>
                <c:pt idx="722">
                  <c:v>3.53</c:v>
                </c:pt>
                <c:pt idx="723">
                  <c:v>3.52</c:v>
                </c:pt>
                <c:pt idx="724">
                  <c:v>3.53</c:v>
                </c:pt>
                <c:pt idx="725">
                  <c:v>3.51</c:v>
                </c:pt>
                <c:pt idx="726">
                  <c:v>3.55</c:v>
                </c:pt>
                <c:pt idx="727">
                  <c:v>3.45</c:v>
                </c:pt>
                <c:pt idx="728">
                  <c:v>3.42</c:v>
                </c:pt>
                <c:pt idx="729">
                  <c:v>3.43</c:v>
                </c:pt>
                <c:pt idx="730">
                  <c:v>3.35</c:v>
                </c:pt>
                <c:pt idx="731">
                  <c:v>3.26</c:v>
                </c:pt>
                <c:pt idx="732">
                  <c:v>3.17</c:v>
                </c:pt>
                <c:pt idx="733">
                  <c:v>3.04</c:v>
                </c:pt>
                <c:pt idx="734">
                  <c:v>3.3</c:v>
                </c:pt>
                <c:pt idx="735">
                  <c:v>3.28</c:v>
                </c:pt>
                <c:pt idx="736">
                  <c:v>3.27</c:v>
                </c:pt>
                <c:pt idx="737">
                  <c:v>3.18</c:v>
                </c:pt>
                <c:pt idx="738">
                  <c:v>3.1</c:v>
                </c:pt>
                <c:pt idx="739">
                  <c:v>3.07</c:v>
                </c:pt>
                <c:pt idx="740">
                  <c:v>3.02</c:v>
                </c:pt>
                <c:pt idx="741">
                  <c:v>3.06</c:v>
                </c:pt>
                <c:pt idx="742">
                  <c:v>2.98</c:v>
                </c:pt>
                <c:pt idx="743">
                  <c:v>2.91</c:v>
                </c:pt>
                <c:pt idx="744">
                  <c:v>2.92</c:v>
                </c:pt>
                <c:pt idx="745">
                  <c:v>2.82</c:v>
                </c:pt>
                <c:pt idx="746">
                  <c:v>2.84</c:v>
                </c:pt>
                <c:pt idx="747">
                  <c:v>2.77</c:v>
                </c:pt>
                <c:pt idx="748">
                  <c:v>2.65</c:v>
                </c:pt>
                <c:pt idx="749">
                  <c:v>2.67</c:v>
                </c:pt>
                <c:pt idx="750">
                  <c:v>2.76</c:v>
                </c:pt>
                <c:pt idx="751">
                  <c:v>2.6</c:v>
                </c:pt>
                <c:pt idx="752">
                  <c:v>2.4300000000000002</c:v>
                </c:pt>
                <c:pt idx="753">
                  <c:v>2.4</c:v>
                </c:pt>
                <c:pt idx="754">
                  <c:v>2.4500000000000002</c:v>
                </c:pt>
                <c:pt idx="755">
                  <c:v>2.33</c:v>
                </c:pt>
                <c:pt idx="756">
                  <c:v>2.2999999999999998</c:v>
                </c:pt>
                <c:pt idx="757">
                  <c:v>2.2999999999999998</c:v>
                </c:pt>
                <c:pt idx="758">
                  <c:v>2.27</c:v>
                </c:pt>
                <c:pt idx="759">
                  <c:v>2.23</c:v>
                </c:pt>
                <c:pt idx="760">
                  <c:v>2.2200000000000002</c:v>
                </c:pt>
                <c:pt idx="761">
                  <c:v>2.23</c:v>
                </c:pt>
                <c:pt idx="762">
                  <c:v>1.99</c:v>
                </c:pt>
                <c:pt idx="763">
                  <c:v>1.89</c:v>
                </c:pt>
                <c:pt idx="764">
                  <c:v>1.77</c:v>
                </c:pt>
                <c:pt idx="765">
                  <c:v>1.65</c:v>
                </c:pt>
                <c:pt idx="766">
                  <c:v>1.85</c:v>
                </c:pt>
                <c:pt idx="767">
                  <c:v>1.75</c:v>
                </c:pt>
                <c:pt idx="768">
                  <c:v>1.66</c:v>
                </c:pt>
                <c:pt idx="769">
                  <c:v>1.65</c:v>
                </c:pt>
                <c:pt idx="770">
                  <c:v>1.69</c:v>
                </c:pt>
                <c:pt idx="771">
                  <c:v>1.74</c:v>
                </c:pt>
                <c:pt idx="772">
                  <c:v>1.79</c:v>
                </c:pt>
                <c:pt idx="773">
                  <c:v>1.7</c:v>
                </c:pt>
                <c:pt idx="774">
                  <c:v>1.68</c:v>
                </c:pt>
                <c:pt idx="775">
                  <c:v>1.56</c:v>
                </c:pt>
                <c:pt idx="776">
                  <c:v>1.48</c:v>
                </c:pt>
                <c:pt idx="777">
                  <c:v>1.54</c:v>
                </c:pt>
                <c:pt idx="778">
                  <c:v>1.54</c:v>
                </c:pt>
                <c:pt idx="779">
                  <c:v>1.43</c:v>
                </c:pt>
                <c:pt idx="780">
                  <c:v>1.42</c:v>
                </c:pt>
                <c:pt idx="781">
                  <c:v>1.41</c:v>
                </c:pt>
                <c:pt idx="782">
                  <c:v>1.3</c:v>
                </c:pt>
                <c:pt idx="783">
                  <c:v>1.37</c:v>
                </c:pt>
                <c:pt idx="784">
                  <c:v>1.23</c:v>
                </c:pt>
                <c:pt idx="785">
                  <c:v>1.07</c:v>
                </c:pt>
                <c:pt idx="786">
                  <c:v>1.1299999999999999</c:v>
                </c:pt>
                <c:pt idx="787">
                  <c:v>1.17</c:v>
                </c:pt>
                <c:pt idx="788">
                  <c:v>1.1599999999999999</c:v>
                </c:pt>
                <c:pt idx="789">
                  <c:v>1.1000000000000001</c:v>
                </c:pt>
                <c:pt idx="790">
                  <c:v>0.85</c:v>
                </c:pt>
                <c:pt idx="791">
                  <c:v>0.86</c:v>
                </c:pt>
                <c:pt idx="792">
                  <c:v>0.77</c:v>
                </c:pt>
                <c:pt idx="793">
                  <c:v>0.76</c:v>
                </c:pt>
                <c:pt idx="794">
                  <c:v>0.77</c:v>
                </c:pt>
                <c:pt idx="795">
                  <c:v>0.75</c:v>
                </c:pt>
                <c:pt idx="796">
                  <c:v>0.71</c:v>
                </c:pt>
                <c:pt idx="797">
                  <c:v>0.69</c:v>
                </c:pt>
                <c:pt idx="798">
                  <c:v>0.71</c:v>
                </c:pt>
                <c:pt idx="799">
                  <c:v>0.91</c:v>
                </c:pt>
                <c:pt idx="800">
                  <c:v>1.19</c:v>
                </c:pt>
                <c:pt idx="801">
                  <c:v>1.27</c:v>
                </c:pt>
                <c:pt idx="802">
                  <c:v>1.27</c:v>
                </c:pt>
                <c:pt idx="803">
                  <c:v>1.18</c:v>
                </c:pt>
                <c:pt idx="804">
                  <c:v>1.62</c:v>
                </c:pt>
                <c:pt idx="805">
                  <c:v>1.69</c:v>
                </c:pt>
                <c:pt idx="806">
                  <c:v>1.62</c:v>
                </c:pt>
                <c:pt idx="807">
                  <c:v>1.63</c:v>
                </c:pt>
                <c:pt idx="808">
                  <c:v>1.58</c:v>
                </c:pt>
                <c:pt idx="809">
                  <c:v>1.64</c:v>
                </c:pt>
                <c:pt idx="810">
                  <c:v>1.4</c:v>
                </c:pt>
                <c:pt idx="811">
                  <c:v>1.26</c:v>
                </c:pt>
                <c:pt idx="812">
                  <c:v>1.19</c:v>
                </c:pt>
                <c:pt idx="813">
                  <c:v>1.22</c:v>
                </c:pt>
                <c:pt idx="814">
                  <c:v>1.24</c:v>
                </c:pt>
                <c:pt idx="815">
                  <c:v>1.26</c:v>
                </c:pt>
                <c:pt idx="816">
                  <c:v>1.38</c:v>
                </c:pt>
                <c:pt idx="817">
                  <c:v>1.35</c:v>
                </c:pt>
                <c:pt idx="818">
                  <c:v>1.27</c:v>
                </c:pt>
                <c:pt idx="819">
                  <c:v>1.25</c:v>
                </c:pt>
                <c:pt idx="820">
                  <c:v>1.24</c:v>
                </c:pt>
                <c:pt idx="821">
                  <c:v>1.1200000000000001</c:v>
                </c:pt>
                <c:pt idx="822">
                  <c:v>1.18</c:v>
                </c:pt>
                <c:pt idx="823">
                  <c:v>1.1499999999999999</c:v>
                </c:pt>
                <c:pt idx="824">
                  <c:v>1.08</c:v>
                </c:pt>
                <c:pt idx="825">
                  <c:v>1.1299999999999999</c:v>
                </c:pt>
                <c:pt idx="826">
                  <c:v>1.26</c:v>
                </c:pt>
                <c:pt idx="827">
                  <c:v>1.0900000000000001</c:v>
                </c:pt>
                <c:pt idx="828">
                  <c:v>1.01</c:v>
                </c:pt>
                <c:pt idx="829">
                  <c:v>0.95</c:v>
                </c:pt>
                <c:pt idx="830">
                  <c:v>1.2</c:v>
                </c:pt>
                <c:pt idx="831">
                  <c:v>1.03</c:v>
                </c:pt>
                <c:pt idx="832">
                  <c:v>1.06</c:v>
                </c:pt>
                <c:pt idx="833">
                  <c:v>1.1499999999999999</c:v>
                </c:pt>
                <c:pt idx="834">
                  <c:v>1.1399999999999999</c:v>
                </c:pt>
                <c:pt idx="835">
                  <c:v>1</c:v>
                </c:pt>
                <c:pt idx="836">
                  <c:v>0.97</c:v>
                </c:pt>
                <c:pt idx="837">
                  <c:v>0.92</c:v>
                </c:pt>
                <c:pt idx="838">
                  <c:v>0.95</c:v>
                </c:pt>
                <c:pt idx="839">
                  <c:v>0.99</c:v>
                </c:pt>
                <c:pt idx="840">
                  <c:v>1.03</c:v>
                </c:pt>
                <c:pt idx="841">
                  <c:v>0.95</c:v>
                </c:pt>
                <c:pt idx="842">
                  <c:v>0.9</c:v>
                </c:pt>
                <c:pt idx="843">
                  <c:v>0.94</c:v>
                </c:pt>
                <c:pt idx="844">
                  <c:v>0.86</c:v>
                </c:pt>
                <c:pt idx="845">
                  <c:v>0.8</c:v>
                </c:pt>
                <c:pt idx="846">
                  <c:v>0.81</c:v>
                </c:pt>
                <c:pt idx="847">
                  <c:v>0.72</c:v>
                </c:pt>
                <c:pt idx="848">
                  <c:v>0.78</c:v>
                </c:pt>
                <c:pt idx="849">
                  <c:v>0.81</c:v>
                </c:pt>
                <c:pt idx="850">
                  <c:v>0.91</c:v>
                </c:pt>
                <c:pt idx="851">
                  <c:v>0.96</c:v>
                </c:pt>
                <c:pt idx="852">
                  <c:v>0.91</c:v>
                </c:pt>
                <c:pt idx="853">
                  <c:v>0.81</c:v>
                </c:pt>
                <c:pt idx="854">
                  <c:v>0.84</c:v>
                </c:pt>
                <c:pt idx="855">
                  <c:v>0.77</c:v>
                </c:pt>
                <c:pt idx="856">
                  <c:v>0.74</c:v>
                </c:pt>
                <c:pt idx="857">
                  <c:v>0.72</c:v>
                </c:pt>
                <c:pt idx="858">
                  <c:v>0.85</c:v>
                </c:pt>
                <c:pt idx="859">
                  <c:v>0.8</c:v>
                </c:pt>
                <c:pt idx="860">
                  <c:v>0.46</c:v>
                </c:pt>
                <c:pt idx="861">
                  <c:v>0.43</c:v>
                </c:pt>
                <c:pt idx="862">
                  <c:v>0.49</c:v>
                </c:pt>
                <c:pt idx="863">
                  <c:v>0.48</c:v>
                </c:pt>
                <c:pt idx="864">
                  <c:v>0.41</c:v>
                </c:pt>
                <c:pt idx="865">
                  <c:v>0.42</c:v>
                </c:pt>
                <c:pt idx="866">
                  <c:v>0.33</c:v>
                </c:pt>
                <c:pt idx="867">
                  <c:v>0.43</c:v>
                </c:pt>
                <c:pt idx="868">
                  <c:v>0.39</c:v>
                </c:pt>
                <c:pt idx="869">
                  <c:v>0.47</c:v>
                </c:pt>
                <c:pt idx="870">
                  <c:v>0.47</c:v>
                </c:pt>
                <c:pt idx="871">
                  <c:v>0.46</c:v>
                </c:pt>
                <c:pt idx="872">
                  <c:v>0.39</c:v>
                </c:pt>
                <c:pt idx="873">
                  <c:v>0.32</c:v>
                </c:pt>
                <c:pt idx="874">
                  <c:v>0.48</c:v>
                </c:pt>
                <c:pt idx="875">
                  <c:v>0.49</c:v>
                </c:pt>
                <c:pt idx="876">
                  <c:v>0.45</c:v>
                </c:pt>
                <c:pt idx="877">
                  <c:v>0.62</c:v>
                </c:pt>
                <c:pt idx="878">
                  <c:v>0.66</c:v>
                </c:pt>
                <c:pt idx="879">
                  <c:v>0.99</c:v>
                </c:pt>
                <c:pt idx="880">
                  <c:v>0.99</c:v>
                </c:pt>
                <c:pt idx="881">
                  <c:v>0.91</c:v>
                </c:pt>
                <c:pt idx="882">
                  <c:v>0.83</c:v>
                </c:pt>
                <c:pt idx="883">
                  <c:v>0.97</c:v>
                </c:pt>
                <c:pt idx="884">
                  <c:v>0.87</c:v>
                </c:pt>
                <c:pt idx="885">
                  <c:v>0.79</c:v>
                </c:pt>
                <c:pt idx="886">
                  <c:v>0.76</c:v>
                </c:pt>
                <c:pt idx="887">
                  <c:v>0.95</c:v>
                </c:pt>
                <c:pt idx="888">
                  <c:v>0.9</c:v>
                </c:pt>
                <c:pt idx="889">
                  <c:v>1.04</c:v>
                </c:pt>
                <c:pt idx="890">
                  <c:v>1.1599999999999999</c:v>
                </c:pt>
                <c:pt idx="891">
                  <c:v>1.1599999999999999</c:v>
                </c:pt>
                <c:pt idx="892">
                  <c:v>1.07</c:v>
                </c:pt>
                <c:pt idx="893">
                  <c:v>1.06</c:v>
                </c:pt>
                <c:pt idx="894">
                  <c:v>0.92</c:v>
                </c:pt>
                <c:pt idx="895">
                  <c:v>1</c:v>
                </c:pt>
                <c:pt idx="896">
                  <c:v>1.1499999999999999</c:v>
                </c:pt>
                <c:pt idx="897">
                  <c:v>1.1200000000000001</c:v>
                </c:pt>
                <c:pt idx="898">
                  <c:v>1.05</c:v>
                </c:pt>
                <c:pt idx="899">
                  <c:v>0.99</c:v>
                </c:pt>
                <c:pt idx="900">
                  <c:v>0.89</c:v>
                </c:pt>
                <c:pt idx="901">
                  <c:v>0.9</c:v>
                </c:pt>
                <c:pt idx="902">
                  <c:v>0.94</c:v>
                </c:pt>
                <c:pt idx="903">
                  <c:v>0.83</c:v>
                </c:pt>
                <c:pt idx="904">
                  <c:v>0.87</c:v>
                </c:pt>
                <c:pt idx="905">
                  <c:v>0.84</c:v>
                </c:pt>
                <c:pt idx="906">
                  <c:v>0.82</c:v>
                </c:pt>
                <c:pt idx="907">
                  <c:v>0.78</c:v>
                </c:pt>
                <c:pt idx="908">
                  <c:v>0.75</c:v>
                </c:pt>
                <c:pt idx="909">
                  <c:v>0.68</c:v>
                </c:pt>
                <c:pt idx="910">
                  <c:v>0.68</c:v>
                </c:pt>
                <c:pt idx="911">
                  <c:v>0.64</c:v>
                </c:pt>
                <c:pt idx="912">
                  <c:v>0.87</c:v>
                </c:pt>
                <c:pt idx="913">
                  <c:v>0.96</c:v>
                </c:pt>
                <c:pt idx="914">
                  <c:v>0.89</c:v>
                </c:pt>
                <c:pt idx="915">
                  <c:v>0.79</c:v>
                </c:pt>
                <c:pt idx="916">
                  <c:v>0.83</c:v>
                </c:pt>
                <c:pt idx="917">
                  <c:v>0.75</c:v>
                </c:pt>
                <c:pt idx="918">
                  <c:v>0.7</c:v>
                </c:pt>
                <c:pt idx="919">
                  <c:v>0.73</c:v>
                </c:pt>
                <c:pt idx="920">
                  <c:v>0.72</c:v>
                </c:pt>
                <c:pt idx="921">
                  <c:v>0.69</c:v>
                </c:pt>
                <c:pt idx="922">
                  <c:v>0.63</c:v>
                </c:pt>
                <c:pt idx="923">
                  <c:v>0.72</c:v>
                </c:pt>
                <c:pt idx="924">
                  <c:v>0.74</c:v>
                </c:pt>
                <c:pt idx="925">
                  <c:v>0.73</c:v>
                </c:pt>
                <c:pt idx="926">
                  <c:v>0.7</c:v>
                </c:pt>
                <c:pt idx="927">
                  <c:v>0.62</c:v>
                </c:pt>
                <c:pt idx="928">
                  <c:v>0.66</c:v>
                </c:pt>
                <c:pt idx="929">
                  <c:v>0.6</c:v>
                </c:pt>
                <c:pt idx="930">
                  <c:v>0.57999999999999996</c:v>
                </c:pt>
                <c:pt idx="931">
                  <c:v>0.64</c:v>
                </c:pt>
                <c:pt idx="932">
                  <c:v>0.56999999999999995</c:v>
                </c:pt>
                <c:pt idx="933">
                  <c:v>0.59</c:v>
                </c:pt>
                <c:pt idx="934">
                  <c:v>0.49</c:v>
                </c:pt>
                <c:pt idx="935">
                  <c:v>0.47</c:v>
                </c:pt>
                <c:pt idx="936">
                  <c:v>0.49</c:v>
                </c:pt>
                <c:pt idx="937">
                  <c:v>0.6</c:v>
                </c:pt>
                <c:pt idx="938">
                  <c:v>0.66</c:v>
                </c:pt>
                <c:pt idx="939">
                  <c:v>0.64</c:v>
                </c:pt>
                <c:pt idx="940">
                  <c:v>0.7</c:v>
                </c:pt>
                <c:pt idx="941">
                  <c:v>0.68</c:v>
                </c:pt>
                <c:pt idx="942">
                  <c:v>0.77</c:v>
                </c:pt>
                <c:pt idx="943">
                  <c:v>1.1599999999999999</c:v>
                </c:pt>
                <c:pt idx="944">
                  <c:v>1.1299999999999999</c:v>
                </c:pt>
                <c:pt idx="945">
                  <c:v>1.1100000000000001</c:v>
                </c:pt>
                <c:pt idx="946">
                  <c:v>1.1100000000000001</c:v>
                </c:pt>
                <c:pt idx="947">
                  <c:v>1.07</c:v>
                </c:pt>
                <c:pt idx="948">
                  <c:v>1.06</c:v>
                </c:pt>
                <c:pt idx="949">
                  <c:v>1</c:v>
                </c:pt>
                <c:pt idx="950">
                  <c:v>0.94</c:v>
                </c:pt>
                <c:pt idx="951">
                  <c:v>0.9</c:v>
                </c:pt>
                <c:pt idx="952">
                  <c:v>0.89</c:v>
                </c:pt>
                <c:pt idx="953">
                  <c:v>0.92</c:v>
                </c:pt>
                <c:pt idx="954">
                  <c:v>0.99</c:v>
                </c:pt>
                <c:pt idx="955">
                  <c:v>0.97</c:v>
                </c:pt>
                <c:pt idx="956">
                  <c:v>0.96</c:v>
                </c:pt>
                <c:pt idx="957">
                  <c:v>0.96</c:v>
                </c:pt>
                <c:pt idx="958">
                  <c:v>1.01</c:v>
                </c:pt>
                <c:pt idx="959">
                  <c:v>0.95</c:v>
                </c:pt>
                <c:pt idx="960">
                  <c:v>0.95</c:v>
                </c:pt>
                <c:pt idx="961">
                  <c:v>1.05</c:v>
                </c:pt>
                <c:pt idx="962">
                  <c:v>0.89</c:v>
                </c:pt>
                <c:pt idx="963">
                  <c:v>0.84</c:v>
                </c:pt>
                <c:pt idx="964">
                  <c:v>0.81</c:v>
                </c:pt>
                <c:pt idx="965">
                  <c:v>0.79</c:v>
                </c:pt>
                <c:pt idx="966">
                  <c:v>0.8</c:v>
                </c:pt>
                <c:pt idx="967">
                  <c:v>0.84</c:v>
                </c:pt>
                <c:pt idx="968">
                  <c:v>0.87</c:v>
                </c:pt>
                <c:pt idx="969">
                  <c:v>0.88</c:v>
                </c:pt>
                <c:pt idx="970">
                  <c:v>0.82</c:v>
                </c:pt>
                <c:pt idx="971">
                  <c:v>0.83</c:v>
                </c:pt>
                <c:pt idx="972">
                  <c:v>0.85</c:v>
                </c:pt>
                <c:pt idx="973">
                  <c:v>0.85</c:v>
                </c:pt>
                <c:pt idx="974">
                  <c:v>0.88</c:v>
                </c:pt>
                <c:pt idx="975">
                  <c:v>0.92</c:v>
                </c:pt>
                <c:pt idx="976">
                  <c:v>0.94</c:v>
                </c:pt>
                <c:pt idx="977">
                  <c:v>0.98</c:v>
                </c:pt>
                <c:pt idx="978">
                  <c:v>1.06</c:v>
                </c:pt>
                <c:pt idx="979">
                  <c:v>1.05</c:v>
                </c:pt>
                <c:pt idx="980">
                  <c:v>1.04</c:v>
                </c:pt>
                <c:pt idx="981">
                  <c:v>0.92</c:v>
                </c:pt>
                <c:pt idx="982">
                  <c:v>1</c:v>
                </c:pt>
                <c:pt idx="983">
                  <c:v>0.97</c:v>
                </c:pt>
                <c:pt idx="984">
                  <c:v>1.01</c:v>
                </c:pt>
                <c:pt idx="985">
                  <c:v>0.97</c:v>
                </c:pt>
                <c:pt idx="986">
                  <c:v>0.9</c:v>
                </c:pt>
                <c:pt idx="987">
                  <c:v>0.89</c:v>
                </c:pt>
                <c:pt idx="988">
                  <c:v>0.94</c:v>
                </c:pt>
                <c:pt idx="989">
                  <c:v>0.89</c:v>
                </c:pt>
                <c:pt idx="990">
                  <c:v>0.9</c:v>
                </c:pt>
                <c:pt idx="991">
                  <c:v>0.92</c:v>
                </c:pt>
                <c:pt idx="992">
                  <c:v>0.85</c:v>
                </c:pt>
                <c:pt idx="993">
                  <c:v>0.83</c:v>
                </c:pt>
                <c:pt idx="994">
                  <c:v>0.75</c:v>
                </c:pt>
                <c:pt idx="995">
                  <c:v>0.88</c:v>
                </c:pt>
                <c:pt idx="996">
                  <c:v>0.86</c:v>
                </c:pt>
                <c:pt idx="997">
                  <c:v>0.86</c:v>
                </c:pt>
                <c:pt idx="998">
                  <c:v>0.82</c:v>
                </c:pt>
                <c:pt idx="999">
                  <c:v>0.83</c:v>
                </c:pt>
                <c:pt idx="1000">
                  <c:v>0.68</c:v>
                </c:pt>
                <c:pt idx="1001">
                  <c:v>0.67</c:v>
                </c:pt>
                <c:pt idx="1002">
                  <c:v>0.57999999999999996</c:v>
                </c:pt>
                <c:pt idx="1003">
                  <c:v>0.55000000000000004</c:v>
                </c:pt>
                <c:pt idx="1004">
                  <c:v>0.59</c:v>
                </c:pt>
                <c:pt idx="1005">
                  <c:v>0.6</c:v>
                </c:pt>
                <c:pt idx="1006">
                  <c:v>0.51</c:v>
                </c:pt>
                <c:pt idx="1007">
                  <c:v>0.55000000000000004</c:v>
                </c:pt>
                <c:pt idx="1008">
                  <c:v>0.54</c:v>
                </c:pt>
                <c:pt idx="1009">
                  <c:v>0.53</c:v>
                </c:pt>
                <c:pt idx="1010">
                  <c:v>0.49</c:v>
                </c:pt>
                <c:pt idx="1011">
                  <c:v>0.5</c:v>
                </c:pt>
                <c:pt idx="1012">
                  <c:v>0.43</c:v>
                </c:pt>
                <c:pt idx="1013">
                  <c:v>0.27</c:v>
                </c:pt>
                <c:pt idx="1014">
                  <c:v>0.28999999999999998</c:v>
                </c:pt>
                <c:pt idx="1015">
                  <c:v>0.25</c:v>
                </c:pt>
                <c:pt idx="1016">
                  <c:v>0.17</c:v>
                </c:pt>
                <c:pt idx="1017">
                  <c:v>0.08</c:v>
                </c:pt>
                <c:pt idx="1018">
                  <c:v>0.25</c:v>
                </c:pt>
                <c:pt idx="1019">
                  <c:v>0.13</c:v>
                </c:pt>
                <c:pt idx="1020">
                  <c:v>0.12</c:v>
                </c:pt>
                <c:pt idx="1021">
                  <c:v>0.04</c:v>
                </c:pt>
                <c:pt idx="1022">
                  <c:v>0.01</c:v>
                </c:pt>
                <c:pt idx="1023">
                  <c:v>-0.11</c:v>
                </c:pt>
                <c:pt idx="1024">
                  <c:v>-0.04</c:v>
                </c:pt>
                <c:pt idx="1025">
                  <c:v>-0.09</c:v>
                </c:pt>
                <c:pt idx="1026">
                  <c:v>-0.06</c:v>
                </c:pt>
                <c:pt idx="1027">
                  <c:v>0.06</c:v>
                </c:pt>
                <c:pt idx="1028">
                  <c:v>0.02</c:v>
                </c:pt>
                <c:pt idx="1029">
                  <c:v>-0.04</c:v>
                </c:pt>
                <c:pt idx="1030">
                  <c:v>-0.04</c:v>
                </c:pt>
                <c:pt idx="1031">
                  <c:v>0.03</c:v>
                </c:pt>
                <c:pt idx="1032">
                  <c:v>0.04</c:v>
                </c:pt>
                <c:pt idx="1033">
                  <c:v>0.03</c:v>
                </c:pt>
                <c:pt idx="1034">
                  <c:v>0.02</c:v>
                </c:pt>
                <c:pt idx="1035">
                  <c:v>0.12</c:v>
                </c:pt>
                <c:pt idx="1036">
                  <c:v>0.06</c:v>
                </c:pt>
                <c:pt idx="1037">
                  <c:v>0.06</c:v>
                </c:pt>
                <c:pt idx="1038">
                  <c:v>0.05</c:v>
                </c:pt>
                <c:pt idx="1039">
                  <c:v>0.05</c:v>
                </c:pt>
                <c:pt idx="1040">
                  <c:v>0</c:v>
                </c:pt>
                <c:pt idx="1041">
                  <c:v>0.06</c:v>
                </c:pt>
                <c:pt idx="1042">
                  <c:v>0.06</c:v>
                </c:pt>
                <c:pt idx="1043">
                  <c:v>0.04</c:v>
                </c:pt>
                <c:pt idx="1044">
                  <c:v>0.05</c:v>
                </c:pt>
                <c:pt idx="1045">
                  <c:v>0.05</c:v>
                </c:pt>
                <c:pt idx="1046">
                  <c:v>-7.0000000000000007E-2</c:v>
                </c:pt>
                <c:pt idx="1047">
                  <c:v>-0.1</c:v>
                </c:pt>
                <c:pt idx="1048">
                  <c:v>-0.06</c:v>
                </c:pt>
                <c:pt idx="1049">
                  <c:v>-7.0000000000000007E-2</c:v>
                </c:pt>
                <c:pt idx="1050">
                  <c:v>-0.12</c:v>
                </c:pt>
                <c:pt idx="1051">
                  <c:v>-0.12</c:v>
                </c:pt>
                <c:pt idx="1052">
                  <c:v>-0.17</c:v>
                </c:pt>
                <c:pt idx="1053">
                  <c:v>0.16</c:v>
                </c:pt>
                <c:pt idx="1054">
                  <c:v>0.28999999999999998</c:v>
                </c:pt>
                <c:pt idx="1055">
                  <c:v>0.09</c:v>
                </c:pt>
                <c:pt idx="1056">
                  <c:v>0.28000000000000003</c:v>
                </c:pt>
                <c:pt idx="1057">
                  <c:v>0.27</c:v>
                </c:pt>
                <c:pt idx="1058">
                  <c:v>0.2</c:v>
                </c:pt>
                <c:pt idx="1059">
                  <c:v>0.27</c:v>
                </c:pt>
                <c:pt idx="1060">
                  <c:v>0.11</c:v>
                </c:pt>
                <c:pt idx="1061">
                  <c:v>0.18</c:v>
                </c:pt>
                <c:pt idx="1062">
                  <c:v>0.16</c:v>
                </c:pt>
                <c:pt idx="1063">
                  <c:v>0.18</c:v>
                </c:pt>
                <c:pt idx="1064">
                  <c:v>0.15</c:v>
                </c:pt>
                <c:pt idx="1065">
                  <c:v>0.23</c:v>
                </c:pt>
                <c:pt idx="1066">
                  <c:v>0.08</c:v>
                </c:pt>
                <c:pt idx="1067">
                  <c:v>0</c:v>
                </c:pt>
                <c:pt idx="1068">
                  <c:v>-0.03</c:v>
                </c:pt>
                <c:pt idx="1069">
                  <c:v>0.01</c:v>
                </c:pt>
                <c:pt idx="1070">
                  <c:v>-0.04</c:v>
                </c:pt>
                <c:pt idx="1071">
                  <c:v>-0.03</c:v>
                </c:pt>
                <c:pt idx="1072">
                  <c:v>-7.0000000000000007E-2</c:v>
                </c:pt>
                <c:pt idx="1073">
                  <c:v>-0.14000000000000001</c:v>
                </c:pt>
                <c:pt idx="1074">
                  <c:v>-0.15</c:v>
                </c:pt>
                <c:pt idx="1075">
                  <c:v>-0.08</c:v>
                </c:pt>
                <c:pt idx="1076">
                  <c:v>-0.17</c:v>
                </c:pt>
                <c:pt idx="1077">
                  <c:v>-7.0000000000000007E-2</c:v>
                </c:pt>
                <c:pt idx="1078">
                  <c:v>-0.13</c:v>
                </c:pt>
                <c:pt idx="1079">
                  <c:v>-0.09</c:v>
                </c:pt>
                <c:pt idx="1080">
                  <c:v>-0.14000000000000001</c:v>
                </c:pt>
                <c:pt idx="1081">
                  <c:v>-0.17</c:v>
                </c:pt>
                <c:pt idx="1082">
                  <c:v>-0.18</c:v>
                </c:pt>
                <c:pt idx="1083">
                  <c:v>-0.21</c:v>
                </c:pt>
                <c:pt idx="1084">
                  <c:v>-0.27</c:v>
                </c:pt>
                <c:pt idx="1085">
                  <c:v>-0.22</c:v>
                </c:pt>
                <c:pt idx="1086">
                  <c:v>-0.26</c:v>
                </c:pt>
                <c:pt idx="1087">
                  <c:v>-0.27</c:v>
                </c:pt>
                <c:pt idx="1088">
                  <c:v>-0.23</c:v>
                </c:pt>
                <c:pt idx="1089">
                  <c:v>-0.27</c:v>
                </c:pt>
                <c:pt idx="1090">
                  <c:v>-0.28000000000000003</c:v>
                </c:pt>
                <c:pt idx="1091">
                  <c:v>-0.25</c:v>
                </c:pt>
                <c:pt idx="1092">
                  <c:v>-0.33</c:v>
                </c:pt>
                <c:pt idx="1093">
                  <c:v>-0.28999999999999998</c:v>
                </c:pt>
                <c:pt idx="1094">
                  <c:v>-0.27</c:v>
                </c:pt>
                <c:pt idx="1095">
                  <c:v>-0.32</c:v>
                </c:pt>
                <c:pt idx="1096">
                  <c:v>-0.31</c:v>
                </c:pt>
                <c:pt idx="1097">
                  <c:v>-0.31</c:v>
                </c:pt>
                <c:pt idx="1098">
                  <c:v>-0.27</c:v>
                </c:pt>
                <c:pt idx="1099">
                  <c:v>-0.27</c:v>
                </c:pt>
                <c:pt idx="1100">
                  <c:v>-0.21</c:v>
                </c:pt>
                <c:pt idx="1101">
                  <c:v>-0.18</c:v>
                </c:pt>
                <c:pt idx="1102">
                  <c:v>-0.04</c:v>
                </c:pt>
                <c:pt idx="1103">
                  <c:v>0.01</c:v>
                </c:pt>
                <c:pt idx="1104">
                  <c:v>-0.02</c:v>
                </c:pt>
                <c:pt idx="1105">
                  <c:v>-0.05</c:v>
                </c:pt>
                <c:pt idx="1106">
                  <c:v>-0.04</c:v>
                </c:pt>
                <c:pt idx="1107">
                  <c:v>-0.09</c:v>
                </c:pt>
                <c:pt idx="1108">
                  <c:v>-0.06</c:v>
                </c:pt>
                <c:pt idx="1109">
                  <c:v>-0.02</c:v>
                </c:pt>
                <c:pt idx="1110">
                  <c:v>0.02</c:v>
                </c:pt>
                <c:pt idx="1111">
                  <c:v>0.02</c:v>
                </c:pt>
                <c:pt idx="1112">
                  <c:v>0.1</c:v>
                </c:pt>
                <c:pt idx="1113">
                  <c:v>0.1</c:v>
                </c:pt>
                <c:pt idx="1114">
                  <c:v>0.21</c:v>
                </c:pt>
                <c:pt idx="1115">
                  <c:v>0.18</c:v>
                </c:pt>
                <c:pt idx="1116">
                  <c:v>0.11</c:v>
                </c:pt>
                <c:pt idx="1117">
                  <c:v>0.08</c:v>
                </c:pt>
                <c:pt idx="1118">
                  <c:v>0.03</c:v>
                </c:pt>
                <c:pt idx="1119">
                  <c:v>0.09</c:v>
                </c:pt>
                <c:pt idx="1120">
                  <c:v>0.13</c:v>
                </c:pt>
                <c:pt idx="1121">
                  <c:v>0.13</c:v>
                </c:pt>
                <c:pt idx="1122">
                  <c:v>0.09</c:v>
                </c:pt>
                <c:pt idx="1123">
                  <c:v>0.01</c:v>
                </c:pt>
                <c:pt idx="1124">
                  <c:v>-0.04</c:v>
                </c:pt>
                <c:pt idx="1125">
                  <c:v>-0.06</c:v>
                </c:pt>
                <c:pt idx="1126">
                  <c:v>-0.06</c:v>
                </c:pt>
                <c:pt idx="1127">
                  <c:v>-0.08</c:v>
                </c:pt>
                <c:pt idx="1128">
                  <c:v>-0.12</c:v>
                </c:pt>
                <c:pt idx="1129">
                  <c:v>-0.03</c:v>
                </c:pt>
                <c:pt idx="1130">
                  <c:v>0.01</c:v>
                </c:pt>
                <c:pt idx="1131">
                  <c:v>0.03</c:v>
                </c:pt>
                <c:pt idx="1132">
                  <c:v>0.09</c:v>
                </c:pt>
                <c:pt idx="1133">
                  <c:v>0.14000000000000001</c:v>
                </c:pt>
                <c:pt idx="1134">
                  <c:v>0.14000000000000001</c:v>
                </c:pt>
                <c:pt idx="1135">
                  <c:v>0.21</c:v>
                </c:pt>
                <c:pt idx="1136">
                  <c:v>0.18</c:v>
                </c:pt>
                <c:pt idx="1137">
                  <c:v>0.28000000000000003</c:v>
                </c:pt>
                <c:pt idx="1138">
                  <c:v>0.34</c:v>
                </c:pt>
                <c:pt idx="1139">
                  <c:v>0.12</c:v>
                </c:pt>
                <c:pt idx="1140">
                  <c:v>0.17</c:v>
                </c:pt>
                <c:pt idx="1141">
                  <c:v>0.13</c:v>
                </c:pt>
                <c:pt idx="1142">
                  <c:v>0.15</c:v>
                </c:pt>
                <c:pt idx="1143">
                  <c:v>7.0000000000000007E-2</c:v>
                </c:pt>
                <c:pt idx="1144">
                  <c:v>0.05</c:v>
                </c:pt>
                <c:pt idx="1145">
                  <c:v>0.03</c:v>
                </c:pt>
                <c:pt idx="1146">
                  <c:v>0.18</c:v>
                </c:pt>
                <c:pt idx="1147">
                  <c:v>0.25</c:v>
                </c:pt>
                <c:pt idx="1148">
                  <c:v>0.35</c:v>
                </c:pt>
                <c:pt idx="1149">
                  <c:v>0.31</c:v>
                </c:pt>
                <c:pt idx="1150">
                  <c:v>0.31</c:v>
                </c:pt>
                <c:pt idx="1151">
                  <c:v>0.37</c:v>
                </c:pt>
                <c:pt idx="1152">
                  <c:v>0.62</c:v>
                </c:pt>
                <c:pt idx="1153">
                  <c:v>0.74</c:v>
                </c:pt>
                <c:pt idx="1154">
                  <c:v>0.69</c:v>
                </c:pt>
                <c:pt idx="1155">
                  <c:v>0.78</c:v>
                </c:pt>
                <c:pt idx="1156">
                  <c:v>0.6</c:v>
                </c:pt>
                <c:pt idx="1157">
                  <c:v>0.94</c:v>
                </c:pt>
                <c:pt idx="1158">
                  <c:v>0.96</c:v>
                </c:pt>
                <c:pt idx="1159">
                  <c:v>1.1399999999999999</c:v>
                </c:pt>
                <c:pt idx="1160">
                  <c:v>1.1399999999999999</c:v>
                </c:pt>
                <c:pt idx="1161">
                  <c:v>1.36</c:v>
                </c:pt>
                <c:pt idx="1162">
                  <c:v>1.4</c:v>
                </c:pt>
                <c:pt idx="1163">
                  <c:v>1.53</c:v>
                </c:pt>
                <c:pt idx="1164">
                  <c:v>1.59</c:v>
                </c:pt>
                <c:pt idx="1165">
                  <c:v>1.83</c:v>
                </c:pt>
                <c:pt idx="1166">
                  <c:v>1.59</c:v>
                </c:pt>
                <c:pt idx="1167">
                  <c:v>1.54</c:v>
                </c:pt>
                <c:pt idx="1168">
                  <c:v>1.55</c:v>
                </c:pt>
                <c:pt idx="1169">
                  <c:v>1.85</c:v>
                </c:pt>
                <c:pt idx="1170">
                  <c:v>2.16</c:v>
                </c:pt>
                <c:pt idx="1171">
                  <c:v>2.33</c:v>
                </c:pt>
                <c:pt idx="1172">
                  <c:v>2.08</c:v>
                </c:pt>
                <c:pt idx="1173">
                  <c:v>1.82</c:v>
                </c:pt>
                <c:pt idx="1174">
                  <c:v>1.9</c:v>
                </c:pt>
                <c:pt idx="1175">
                  <c:v>1.69</c:v>
                </c:pt>
                <c:pt idx="1176">
                  <c:v>1.64</c:v>
                </c:pt>
                <c:pt idx="1177">
                  <c:v>1.45</c:v>
                </c:pt>
                <c:pt idx="1178">
                  <c:v>1.52</c:v>
                </c:pt>
                <c:pt idx="1179">
                  <c:v>1.59</c:v>
                </c:pt>
                <c:pt idx="1180">
                  <c:v>1.83</c:v>
                </c:pt>
                <c:pt idx="1181">
                  <c:v>2.0099999999999998</c:v>
                </c:pt>
                <c:pt idx="1182">
                  <c:v>2.14</c:v>
                </c:pt>
                <c:pt idx="1183">
                  <c:v>2.2999999999999998</c:v>
                </c:pt>
                <c:pt idx="1184">
                  <c:v>2.35</c:v>
                </c:pt>
                <c:pt idx="1185">
                  <c:v>2.59</c:v>
                </c:pt>
                <c:pt idx="1186">
                  <c:v>2.69</c:v>
                </c:pt>
                <c:pt idx="1187">
                  <c:v>2.73</c:v>
                </c:pt>
                <c:pt idx="1188">
                  <c:v>2.89</c:v>
                </c:pt>
                <c:pt idx="1189">
                  <c:v>2.92</c:v>
                </c:pt>
                <c:pt idx="1190">
                  <c:v>2.5099999999999998</c:v>
                </c:pt>
                <c:pt idx="1191">
                  <c:v>2.78</c:v>
                </c:pt>
                <c:pt idx="1192">
                  <c:v>2.66</c:v>
                </c:pt>
              </c:numCache>
            </c:numRef>
          </c:val>
          <c:smooth val="0"/>
          <c:extLst>
            <c:ext xmlns:c16="http://schemas.microsoft.com/office/drawing/2014/chart" uri="{C3380CC4-5D6E-409C-BE32-E72D297353CC}">
              <c16:uniqueId val="{00000001-EC7B-4828-B04A-2B5EE35F0BA1}"/>
            </c:ext>
          </c:extLst>
        </c:ser>
        <c:dLbls>
          <c:showLegendKey val="0"/>
          <c:showVal val="0"/>
          <c:showCatName val="0"/>
          <c:showSerName val="0"/>
          <c:showPercent val="0"/>
          <c:showBubbleSize val="0"/>
        </c:dLbls>
        <c:marker val="1"/>
        <c:smooth val="0"/>
        <c:axId val="329417344"/>
        <c:axId val="329419424"/>
      </c:lineChart>
      <c:dateAx>
        <c:axId val="329417344"/>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9419424"/>
        <c:crosses val="autoZero"/>
        <c:auto val="1"/>
        <c:lblOffset val="100"/>
        <c:baseTimeUnit val="days"/>
      </c:dateAx>
      <c:valAx>
        <c:axId val="3294194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29417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5.0925925925925923E-2"/>
          <c:w val="0.50674114792254743"/>
          <c:h val="0.73577136191309422"/>
        </c:manualLayout>
      </c:layout>
      <c:barChart>
        <c:barDir val="col"/>
        <c:grouping val="stacked"/>
        <c:varyColors val="0"/>
        <c:ser>
          <c:idx val="1"/>
          <c:order val="1"/>
          <c:tx>
            <c:strRef>
              <c:f>'Figure 3.4'!$V$71</c:f>
              <c:strCache>
                <c:ptCount val="1"/>
                <c:pt idx="0">
                  <c:v>Interest</c:v>
                </c:pt>
              </c:strCache>
            </c:strRef>
          </c:tx>
          <c:spPr>
            <a:solidFill>
              <a:schemeClr val="accent3">
                <a:lumMod val="40000"/>
                <a:lumOff val="60000"/>
              </a:schemeClr>
            </a:solidFill>
            <a:ln>
              <a:noFill/>
            </a:ln>
            <a:effectLst/>
          </c:spPr>
          <c:invertIfNegative val="0"/>
          <c:cat>
            <c:numRef>
              <c:f>'Figure 3.4'!$T$73:$T$80</c:f>
              <c:numCache>
                <c:formatCode>General</c:formatCode>
                <c:ptCount val="8"/>
                <c:pt idx="0">
                  <c:v>2018</c:v>
                </c:pt>
                <c:pt idx="1">
                  <c:v>2019</c:v>
                </c:pt>
                <c:pt idx="2">
                  <c:v>2020</c:v>
                </c:pt>
                <c:pt idx="3">
                  <c:v>2021</c:v>
                </c:pt>
                <c:pt idx="4">
                  <c:v>2022</c:v>
                </c:pt>
                <c:pt idx="5">
                  <c:v>2023</c:v>
                </c:pt>
                <c:pt idx="6">
                  <c:v>2024</c:v>
                </c:pt>
                <c:pt idx="7">
                  <c:v>2025</c:v>
                </c:pt>
              </c:numCache>
            </c:numRef>
          </c:cat>
          <c:val>
            <c:numRef>
              <c:f>'Figure 3.4'!$V$73:$V$80</c:f>
              <c:numCache>
                <c:formatCode>0.0</c:formatCode>
                <c:ptCount val="8"/>
                <c:pt idx="0">
                  <c:v>2.7390127593762088</c:v>
                </c:pt>
                <c:pt idx="1">
                  <c:v>2.1927909801837377</c:v>
                </c:pt>
                <c:pt idx="2">
                  <c:v>1.9140382807656153</c:v>
                </c:pt>
                <c:pt idx="3">
                  <c:v>1.4075654505107342</c:v>
                </c:pt>
                <c:pt idx="4">
                  <c:v>1.2603101588001395</c:v>
                </c:pt>
                <c:pt idx="5">
                  <c:v>1.3148634087992834</c:v>
                </c:pt>
                <c:pt idx="6">
                  <c:v>1.2202363318816323</c:v>
                </c:pt>
                <c:pt idx="7">
                  <c:v>1.0456614494076177</c:v>
                </c:pt>
              </c:numCache>
            </c:numRef>
          </c:val>
          <c:extLst>
            <c:ext xmlns:c16="http://schemas.microsoft.com/office/drawing/2014/chart" uri="{C3380CC4-5D6E-409C-BE32-E72D297353CC}">
              <c16:uniqueId val="{00000000-70D3-449E-A499-91AFC0857056}"/>
            </c:ext>
          </c:extLst>
        </c:ser>
        <c:ser>
          <c:idx val="2"/>
          <c:order val="2"/>
          <c:tx>
            <c:strRef>
              <c:f>'Figure 3.4'!$W$71</c:f>
              <c:strCache>
                <c:ptCount val="1"/>
                <c:pt idx="0">
                  <c:v>Inflation</c:v>
                </c:pt>
              </c:strCache>
            </c:strRef>
          </c:tx>
          <c:spPr>
            <a:solidFill>
              <a:schemeClr val="accent4">
                <a:lumMod val="60000"/>
                <a:lumOff val="40000"/>
              </a:schemeClr>
            </a:solidFill>
            <a:ln>
              <a:noFill/>
            </a:ln>
            <a:effectLst/>
          </c:spPr>
          <c:invertIfNegative val="0"/>
          <c:cat>
            <c:numRef>
              <c:f>'Figure 3.4'!$T$73:$T$80</c:f>
              <c:numCache>
                <c:formatCode>General</c:formatCode>
                <c:ptCount val="8"/>
                <c:pt idx="0">
                  <c:v>2018</c:v>
                </c:pt>
                <c:pt idx="1">
                  <c:v>2019</c:v>
                </c:pt>
                <c:pt idx="2">
                  <c:v>2020</c:v>
                </c:pt>
                <c:pt idx="3">
                  <c:v>2021</c:v>
                </c:pt>
                <c:pt idx="4">
                  <c:v>2022</c:v>
                </c:pt>
                <c:pt idx="5">
                  <c:v>2023</c:v>
                </c:pt>
                <c:pt idx="6">
                  <c:v>2024</c:v>
                </c:pt>
                <c:pt idx="7">
                  <c:v>2025</c:v>
                </c:pt>
              </c:numCache>
            </c:numRef>
          </c:cat>
          <c:val>
            <c:numRef>
              <c:f>'Figure 3.4'!$W$73:$W$80</c:f>
              <c:numCache>
                <c:formatCode>0.0</c:formatCode>
                <c:ptCount val="8"/>
                <c:pt idx="0">
                  <c:v>-1.5638244709016513</c:v>
                </c:pt>
                <c:pt idx="1">
                  <c:v>-5.5644259835827565</c:v>
                </c:pt>
                <c:pt idx="2">
                  <c:v>0.5003717586309826</c:v>
                </c:pt>
                <c:pt idx="3">
                  <c:v>-1.2775791895631563</c:v>
                </c:pt>
                <c:pt idx="4">
                  <c:v>-5.6068578745721549</c:v>
                </c:pt>
                <c:pt idx="5">
                  <c:v>-4.0154073510709356</c:v>
                </c:pt>
                <c:pt idx="6">
                  <c:v>-2.0112670470555938</c:v>
                </c:pt>
                <c:pt idx="7">
                  <c:v>-1.7064736661521873</c:v>
                </c:pt>
              </c:numCache>
            </c:numRef>
          </c:val>
          <c:extLst>
            <c:ext xmlns:c16="http://schemas.microsoft.com/office/drawing/2014/chart" uri="{C3380CC4-5D6E-409C-BE32-E72D297353CC}">
              <c16:uniqueId val="{00000001-70D3-449E-A499-91AFC0857056}"/>
            </c:ext>
          </c:extLst>
        </c:ser>
        <c:ser>
          <c:idx val="3"/>
          <c:order val="3"/>
          <c:tx>
            <c:strRef>
              <c:f>'Figure 3.4'!$X$71</c:f>
              <c:strCache>
                <c:ptCount val="1"/>
                <c:pt idx="0">
                  <c:v>Real growth</c:v>
                </c:pt>
              </c:strCache>
            </c:strRef>
          </c:tx>
          <c:spPr>
            <a:solidFill>
              <a:schemeClr val="accent4"/>
            </a:solidFill>
            <a:ln>
              <a:noFill/>
            </a:ln>
            <a:effectLst/>
          </c:spPr>
          <c:invertIfNegative val="0"/>
          <c:cat>
            <c:numRef>
              <c:f>'Figure 3.4'!$T$73:$T$80</c:f>
              <c:numCache>
                <c:formatCode>General</c:formatCode>
                <c:ptCount val="8"/>
                <c:pt idx="0">
                  <c:v>2018</c:v>
                </c:pt>
                <c:pt idx="1">
                  <c:v>2019</c:v>
                </c:pt>
                <c:pt idx="2">
                  <c:v>2020</c:v>
                </c:pt>
                <c:pt idx="3">
                  <c:v>2021</c:v>
                </c:pt>
                <c:pt idx="4">
                  <c:v>2022</c:v>
                </c:pt>
                <c:pt idx="5">
                  <c:v>2023</c:v>
                </c:pt>
                <c:pt idx="6">
                  <c:v>2024</c:v>
                </c:pt>
                <c:pt idx="7">
                  <c:v>2025</c:v>
                </c:pt>
              </c:numCache>
            </c:numRef>
          </c:cat>
          <c:val>
            <c:numRef>
              <c:f>'Figure 3.4'!$X$73:$X$80</c:f>
              <c:numCache>
                <c:formatCode>0.0</c:formatCode>
                <c:ptCount val="8"/>
                <c:pt idx="0">
                  <c:v>-4.6140010355342769</c:v>
                </c:pt>
                <c:pt idx="1">
                  <c:v>-2.7209549228189189</c:v>
                </c:pt>
                <c:pt idx="2">
                  <c:v>4.7050304426991794</c:v>
                </c:pt>
                <c:pt idx="3">
                  <c:v>-14.299026562199549</c:v>
                </c:pt>
                <c:pt idx="4">
                  <c:v>-4.6120927677932197</c:v>
                </c:pt>
                <c:pt idx="5">
                  <c:v>-0.32778835518946453</c:v>
                </c:pt>
                <c:pt idx="6">
                  <c:v>-2.0886234719423462</c:v>
                </c:pt>
                <c:pt idx="7">
                  <c:v>-2.3000297239442613</c:v>
                </c:pt>
              </c:numCache>
            </c:numRef>
          </c:val>
          <c:extLst>
            <c:ext xmlns:c16="http://schemas.microsoft.com/office/drawing/2014/chart" uri="{C3380CC4-5D6E-409C-BE32-E72D297353CC}">
              <c16:uniqueId val="{00000002-70D3-449E-A499-91AFC0857056}"/>
            </c:ext>
          </c:extLst>
        </c:ser>
        <c:dLbls>
          <c:showLegendKey val="0"/>
          <c:showVal val="0"/>
          <c:showCatName val="0"/>
          <c:showSerName val="0"/>
          <c:showPercent val="0"/>
          <c:showBubbleSize val="0"/>
        </c:dLbls>
        <c:gapWidth val="36"/>
        <c:overlap val="100"/>
        <c:axId val="1486136864"/>
        <c:axId val="1486138176"/>
      </c:barChart>
      <c:lineChart>
        <c:grouping val="standard"/>
        <c:varyColors val="0"/>
        <c:ser>
          <c:idx val="0"/>
          <c:order val="0"/>
          <c:tx>
            <c:strRef>
              <c:f>'Figure 3.4'!$U$71</c:f>
              <c:strCache>
                <c:ptCount val="1"/>
                <c:pt idx="0">
                  <c:v>Snowball effect</c:v>
                </c:pt>
              </c:strCache>
            </c:strRef>
          </c:tx>
          <c:spPr>
            <a:ln w="12700" cap="rnd">
              <a:solidFill>
                <a:schemeClr val="tx1"/>
              </a:solidFill>
              <a:round/>
            </a:ln>
            <a:effectLst/>
          </c:spPr>
          <c:marker>
            <c:symbol val="circle"/>
            <c:size val="5"/>
            <c:spPr>
              <a:solidFill>
                <a:schemeClr val="accent1"/>
              </a:solidFill>
              <a:ln w="12700">
                <a:solidFill>
                  <a:schemeClr val="tx1"/>
                </a:solidFill>
              </a:ln>
              <a:effectLst/>
            </c:spPr>
          </c:marker>
          <c:cat>
            <c:numRef>
              <c:f>'Figure 3.4'!$T$73:$T$80</c:f>
              <c:numCache>
                <c:formatCode>General</c:formatCode>
                <c:ptCount val="8"/>
                <c:pt idx="0">
                  <c:v>2018</c:v>
                </c:pt>
                <c:pt idx="1">
                  <c:v>2019</c:v>
                </c:pt>
                <c:pt idx="2">
                  <c:v>2020</c:v>
                </c:pt>
                <c:pt idx="3">
                  <c:v>2021</c:v>
                </c:pt>
                <c:pt idx="4">
                  <c:v>2022</c:v>
                </c:pt>
                <c:pt idx="5">
                  <c:v>2023</c:v>
                </c:pt>
                <c:pt idx="6">
                  <c:v>2024</c:v>
                </c:pt>
                <c:pt idx="7">
                  <c:v>2025</c:v>
                </c:pt>
              </c:numCache>
            </c:numRef>
          </c:cat>
          <c:val>
            <c:numRef>
              <c:f>'Figure 3.4'!$U$73:$U$80</c:f>
              <c:numCache>
                <c:formatCode>0.0</c:formatCode>
                <c:ptCount val="8"/>
                <c:pt idx="0">
                  <c:v>-3.5083534185093175</c:v>
                </c:pt>
                <c:pt idx="1">
                  <c:v>-6.2475906754959407</c:v>
                </c:pt>
                <c:pt idx="2">
                  <c:v>7.0962877385252403</c:v>
                </c:pt>
                <c:pt idx="3">
                  <c:v>-14.365261225499527</c:v>
                </c:pt>
                <c:pt idx="4">
                  <c:v>-9.244590235168415</c:v>
                </c:pt>
                <c:pt idx="5">
                  <c:v>-3.0443939268654123</c:v>
                </c:pt>
                <c:pt idx="6">
                  <c:v>-2.9339583973868044</c:v>
                </c:pt>
                <c:pt idx="7">
                  <c:v>-3.0137426243395451</c:v>
                </c:pt>
              </c:numCache>
            </c:numRef>
          </c:val>
          <c:smooth val="0"/>
          <c:extLst>
            <c:ext xmlns:c16="http://schemas.microsoft.com/office/drawing/2014/chart" uri="{C3380CC4-5D6E-409C-BE32-E72D297353CC}">
              <c16:uniqueId val="{00000003-70D3-449E-A499-91AFC0857056}"/>
            </c:ext>
          </c:extLst>
        </c:ser>
        <c:dLbls>
          <c:showLegendKey val="0"/>
          <c:showVal val="0"/>
          <c:showCatName val="0"/>
          <c:showSerName val="0"/>
          <c:showPercent val="0"/>
          <c:showBubbleSize val="0"/>
        </c:dLbls>
        <c:marker val="1"/>
        <c:smooth val="0"/>
        <c:axId val="1486136864"/>
        <c:axId val="1486138176"/>
      </c:lineChart>
      <c:catAx>
        <c:axId val="1486136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486138176"/>
        <c:crosses val="autoZero"/>
        <c:auto val="1"/>
        <c:lblAlgn val="ctr"/>
        <c:lblOffset val="100"/>
        <c:noMultiLvlLbl val="0"/>
      </c:catAx>
      <c:valAx>
        <c:axId val="1486138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486136864"/>
        <c:crosses val="autoZero"/>
        <c:crossBetween val="between"/>
      </c:valAx>
      <c:spPr>
        <a:noFill/>
        <a:ln>
          <a:noFill/>
        </a:ln>
        <a:effectLst/>
      </c:spPr>
    </c:plotArea>
    <c:legend>
      <c:legendPos val="b"/>
      <c:layout>
        <c:manualLayout>
          <c:xMode val="edge"/>
          <c:yMode val="edge"/>
          <c:x val="0.61754152429059572"/>
          <c:y val="0.11602777777777777"/>
          <c:w val="0.3778105284009311"/>
          <c:h val="0.478085714285714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1"/>
          <c:tx>
            <c:strRef>
              <c:f>'Figure 1.3'!$A$26</c:f>
              <c:strCache>
                <c:ptCount val="1"/>
                <c:pt idx="0">
                  <c:v>Energy / HICP</c:v>
                </c:pt>
              </c:strCache>
            </c:strRef>
          </c:tx>
          <c:spPr>
            <a:ln w="28575" cap="rnd">
              <a:solidFill>
                <a:schemeClr val="accent1"/>
              </a:solidFill>
              <a:round/>
            </a:ln>
            <a:effectLst/>
          </c:spPr>
          <c:marker>
            <c:symbol val="none"/>
          </c:marker>
          <c:cat>
            <c:numRef>
              <c:f>'Figure 1.3'!$B$20:$AC$20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'Figure 1.3'!$B$26:$AC$26</c:f>
              <c:numCache>
                <c:formatCode>General</c:formatCode>
                <c:ptCount val="28"/>
                <c:pt idx="1">
                  <c:v>69.859018268865768</c:v>
                </c:pt>
                <c:pt idx="2">
                  <c:v>71.108490454027361</c:v>
                </c:pt>
                <c:pt idx="3">
                  <c:v>69.263856987427431</c:v>
                </c:pt>
                <c:pt idx="4">
                  <c:v>68.894913147798505</c:v>
                </c:pt>
                <c:pt idx="5">
                  <c:v>74.437056977086399</c:v>
                </c:pt>
                <c:pt idx="6">
                  <c:v>69.611207551278966</c:v>
                </c:pt>
                <c:pt idx="7">
                  <c:v>68.771920041180508</c:v>
                </c:pt>
                <c:pt idx="8">
                  <c:v>68.781520588862278</c:v>
                </c:pt>
                <c:pt idx="9">
                  <c:v>72.90184697908461</c:v>
                </c:pt>
                <c:pt idx="10">
                  <c:v>80.362914777086132</c:v>
                </c:pt>
                <c:pt idx="11">
                  <c:v>84.658865362500308</c:v>
                </c:pt>
                <c:pt idx="12">
                  <c:v>86.116730568766982</c:v>
                </c:pt>
                <c:pt idx="13">
                  <c:v>90.826188261947792</c:v>
                </c:pt>
                <c:pt idx="14">
                  <c:v>85.113049200314137</c:v>
                </c:pt>
                <c:pt idx="15">
                  <c:v>94.803248399601117</c:v>
                </c:pt>
                <c:pt idx="16">
                  <c:v>104.87029452459565</c:v>
                </c:pt>
                <c:pt idx="17">
                  <c:v>112.56958903375124</c:v>
                </c:pt>
                <c:pt idx="18">
                  <c:v>111.79994641073</c:v>
                </c:pt>
                <c:pt idx="19">
                  <c:v>109.86738213813476</c:v>
                </c:pt>
                <c:pt idx="20">
                  <c:v>100.91422872340425</c:v>
                </c:pt>
                <c:pt idx="21">
                  <c:v>94.863588537733747</c:v>
                </c:pt>
                <c:pt idx="22">
                  <c:v>98.333796587964869</c:v>
                </c:pt>
                <c:pt idx="23">
                  <c:v>104.57791929647529</c:v>
                </c:pt>
                <c:pt idx="24">
                  <c:v>104.81909148430333</c:v>
                </c:pt>
                <c:pt idx="25">
                  <c:v>100</c:v>
                </c:pt>
                <c:pt idx="26">
                  <c:v>109.65374499351572</c:v>
                </c:pt>
                <c:pt idx="27">
                  <c:v>141.49936492298718</c:v>
                </c:pt>
              </c:numCache>
            </c:numRef>
          </c:val>
          <c:smooth val="0"/>
          <c:extLst>
            <c:ext xmlns:c16="http://schemas.microsoft.com/office/drawing/2014/chart" uri="{C3380CC4-5D6E-409C-BE32-E72D297353CC}">
              <c16:uniqueId val="{00000000-F1CE-45F9-880B-6CB9F7C027BD}"/>
            </c:ext>
          </c:extLst>
        </c:ser>
        <c:dLbls>
          <c:showLegendKey val="0"/>
          <c:showVal val="0"/>
          <c:showCatName val="0"/>
          <c:showSerName val="0"/>
          <c:showPercent val="0"/>
          <c:showBubbleSize val="0"/>
        </c:dLbls>
        <c:marker val="1"/>
        <c:smooth val="0"/>
        <c:axId val="1442675088"/>
        <c:axId val="1442677168"/>
      </c:lineChart>
      <c:lineChart>
        <c:grouping val="standard"/>
        <c:varyColors val="0"/>
        <c:ser>
          <c:idx val="1"/>
          <c:order val="0"/>
          <c:tx>
            <c:strRef>
              <c:f>'Figure 1.3'!$A$25</c:f>
              <c:strCache>
                <c:ptCount val="1"/>
                <c:pt idx="0">
                  <c:v>Terms of trade (RHS)</c:v>
                </c:pt>
              </c:strCache>
            </c:strRef>
          </c:tx>
          <c:spPr>
            <a:ln w="28575" cap="rnd">
              <a:solidFill>
                <a:schemeClr val="accent2"/>
              </a:solidFill>
              <a:round/>
            </a:ln>
            <a:effectLst/>
          </c:spPr>
          <c:marker>
            <c:symbol val="none"/>
          </c:marker>
          <c:cat>
            <c:numRef>
              <c:f>'Figure 1.3'!$B$20:$AC$20</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'Figure 1.3'!$B$25:$AC$25</c:f>
              <c:numCache>
                <c:formatCode>General</c:formatCode>
                <c:ptCount val="28"/>
                <c:pt idx="0">
                  <c:v>78.148689332715918</c:v>
                </c:pt>
                <c:pt idx="1">
                  <c:v>77.525674853517941</c:v>
                </c:pt>
                <c:pt idx="2">
                  <c:v>78.639370467659845</c:v>
                </c:pt>
                <c:pt idx="3">
                  <c:v>81.200109588067846</c:v>
                </c:pt>
                <c:pt idx="4">
                  <c:v>81.803700633405697</c:v>
                </c:pt>
                <c:pt idx="5">
                  <c:v>83.765818936961921</c:v>
                </c:pt>
                <c:pt idx="6">
                  <c:v>87.0710055272489</c:v>
                </c:pt>
                <c:pt idx="7">
                  <c:v>88.271017670946065</c:v>
                </c:pt>
                <c:pt idx="8">
                  <c:v>89.391787084807291</c:v>
                </c:pt>
                <c:pt idx="9">
                  <c:v>88.233799120716299</c:v>
                </c:pt>
                <c:pt idx="10">
                  <c:v>89.907442937407382</c:v>
                </c:pt>
                <c:pt idx="11">
                  <c:v>91.729573608314098</c:v>
                </c:pt>
                <c:pt idx="12">
                  <c:v>90.283705853586611</c:v>
                </c:pt>
                <c:pt idx="13">
                  <c:v>87.788070234944854</c:v>
                </c:pt>
                <c:pt idx="14">
                  <c:v>88.966095968963231</c:v>
                </c:pt>
                <c:pt idx="15">
                  <c:v>86.456157800357943</c:v>
                </c:pt>
                <c:pt idx="16">
                  <c:v>87.863053816158057</c:v>
                </c:pt>
                <c:pt idx="17">
                  <c:v>88.432936364936594</c:v>
                </c:pt>
                <c:pt idx="18">
                  <c:v>88.579089195263435</c:v>
                </c:pt>
                <c:pt idx="19">
                  <c:v>87.900186984332564</c:v>
                </c:pt>
                <c:pt idx="20">
                  <c:v>96.966031303464035</c:v>
                </c:pt>
                <c:pt idx="21">
                  <c:v>97.878338757526777</c:v>
                </c:pt>
                <c:pt idx="22">
                  <c:v>97.923942631434429</c:v>
                </c:pt>
                <c:pt idx="23">
                  <c:v>97.689973394873576</c:v>
                </c:pt>
                <c:pt idx="24">
                  <c:v>101.43216285283975</c:v>
                </c:pt>
                <c:pt idx="25">
                  <c:v>100.00000000002298</c:v>
                </c:pt>
                <c:pt idx="26">
                  <c:v>97.653573893413963</c:v>
                </c:pt>
              </c:numCache>
            </c:numRef>
          </c:val>
          <c:smooth val="0"/>
          <c:extLst>
            <c:ext xmlns:c16="http://schemas.microsoft.com/office/drawing/2014/chart" uri="{C3380CC4-5D6E-409C-BE32-E72D297353CC}">
              <c16:uniqueId val="{00000001-F1CE-45F9-880B-6CB9F7C027BD}"/>
            </c:ext>
          </c:extLst>
        </c:ser>
        <c:dLbls>
          <c:showLegendKey val="0"/>
          <c:showVal val="0"/>
          <c:showCatName val="0"/>
          <c:showSerName val="0"/>
          <c:showPercent val="0"/>
          <c:showBubbleSize val="0"/>
        </c:dLbls>
        <c:marker val="1"/>
        <c:smooth val="0"/>
        <c:axId val="1596794752"/>
        <c:axId val="1596773952"/>
      </c:lineChart>
      <c:catAx>
        <c:axId val="144267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2677168"/>
        <c:crosses val="autoZero"/>
        <c:auto val="1"/>
        <c:lblAlgn val="ctr"/>
        <c:lblOffset val="100"/>
        <c:noMultiLvlLbl val="0"/>
      </c:catAx>
      <c:valAx>
        <c:axId val="1442677168"/>
        <c:scaling>
          <c:orientation val="minMax"/>
          <c:min val="6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2675088"/>
        <c:crosses val="autoZero"/>
        <c:crossBetween val="between"/>
      </c:valAx>
      <c:valAx>
        <c:axId val="1596773952"/>
        <c:scaling>
          <c:orientation val="minMax"/>
          <c:min val="7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6794752"/>
        <c:crosses val="max"/>
        <c:crossBetween val="between"/>
      </c:valAx>
      <c:catAx>
        <c:axId val="1596794752"/>
        <c:scaling>
          <c:orientation val="minMax"/>
        </c:scaling>
        <c:delete val="1"/>
        <c:axPos val="b"/>
        <c:numFmt formatCode="General" sourceLinked="1"/>
        <c:majorTickMark val="out"/>
        <c:minorTickMark val="none"/>
        <c:tickLblPos val="nextTo"/>
        <c:crossAx val="1596773952"/>
        <c:crosses val="autoZero"/>
        <c:auto val="1"/>
        <c:lblAlgn val="ctr"/>
        <c:lblOffset val="100"/>
        <c:noMultiLvlLbl val="0"/>
      </c:catAx>
      <c:spPr>
        <a:noFill/>
        <a:ln>
          <a:noFill/>
        </a:ln>
        <a:effectLst/>
      </c:spPr>
    </c:plotArea>
    <c:legend>
      <c:legendPos val="t"/>
      <c:layout>
        <c:manualLayout>
          <c:xMode val="edge"/>
          <c:yMode val="edge"/>
          <c:x val="0.12937638888888889"/>
          <c:y val="0"/>
          <c:w val="0.62953425925925921"/>
          <c:h val="0.15434166666666663"/>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13937080913019E-2"/>
          <c:y val="3.3117063492063489E-2"/>
          <c:w val="0.83490919481838965"/>
          <c:h val="0.8103469293826423"/>
        </c:manualLayout>
      </c:layout>
      <c:areaChart>
        <c:grouping val="stacked"/>
        <c:varyColors val="0"/>
        <c:ser>
          <c:idx val="2"/>
          <c:order val="1"/>
          <c:tx>
            <c:strRef>
              <c:f>'Figure 3.5'!$D$40</c:f>
              <c:strCache>
                <c:ptCount val="1"/>
                <c:pt idx="0">
                  <c:v>Unlikely</c:v>
                </c:pt>
              </c:strCache>
            </c:strRef>
          </c:tx>
          <c:spPr>
            <a:noFill/>
            <a:ln>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3.5'!$D$41:$D$52</c:f>
              <c:numCache>
                <c:formatCode>General</c:formatCode>
                <c:ptCount val="12"/>
                <c:pt idx="7" formatCode="0.0">
                  <c:v>100.844895777659</c:v>
                </c:pt>
                <c:pt idx="8" formatCode="0.0">
                  <c:v>86.305305497031199</c:v>
                </c:pt>
                <c:pt idx="9" formatCode="0.0">
                  <c:v>73.093673029262391</c:v>
                </c:pt>
                <c:pt idx="10" formatCode="0.0">
                  <c:v>67.56311338950519</c:v>
                </c:pt>
                <c:pt idx="11" formatCode="0.0">
                  <c:v>60.627086881166498</c:v>
                </c:pt>
              </c:numCache>
            </c:numRef>
          </c:val>
          <c:extLst>
            <c:ext xmlns:c16="http://schemas.microsoft.com/office/drawing/2014/chart" uri="{C3380CC4-5D6E-409C-BE32-E72D297353CC}">
              <c16:uniqueId val="{00000000-6808-44A5-BB3B-0AF4877B5818}"/>
            </c:ext>
          </c:extLst>
        </c:ser>
        <c:ser>
          <c:idx val="3"/>
          <c:order val="2"/>
          <c:tx>
            <c:strRef>
              <c:f>'Figure 3.5'!$E$40</c:f>
              <c:strCache>
                <c:ptCount val="1"/>
                <c:pt idx="0">
                  <c:v>Feasible</c:v>
                </c:pt>
              </c:strCache>
            </c:strRef>
          </c:tx>
          <c:spPr>
            <a:solidFill>
              <a:schemeClr val="accent4">
                <a:lumMod val="40000"/>
                <a:lumOff val="60000"/>
              </a:schemeClr>
            </a:solidFill>
            <a:ln>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3.5'!$E$41:$E$52</c:f>
              <c:numCache>
                <c:formatCode>General</c:formatCode>
                <c:ptCount val="12"/>
                <c:pt idx="8" formatCode="0.0">
                  <c:v>0</c:v>
                </c:pt>
                <c:pt idx="9" formatCode="0.0">
                  <c:v>3.8296504706402033</c:v>
                </c:pt>
                <c:pt idx="10" formatCode="0.0">
                  <c:v>4.92887267066871</c:v>
                </c:pt>
                <c:pt idx="11" formatCode="0.0">
                  <c:v>5.787738406587799</c:v>
                </c:pt>
              </c:numCache>
            </c:numRef>
          </c:val>
          <c:extLst>
            <c:ext xmlns:c16="http://schemas.microsoft.com/office/drawing/2014/chart" uri="{C3380CC4-5D6E-409C-BE32-E72D297353CC}">
              <c16:uniqueId val="{00000001-6808-44A5-BB3B-0AF4877B5818}"/>
            </c:ext>
          </c:extLst>
        </c:ser>
        <c:ser>
          <c:idx val="4"/>
          <c:order val="3"/>
          <c:tx>
            <c:strRef>
              <c:f>'Figure 3.5'!$F$40</c:f>
              <c:strCache>
                <c:ptCount val="1"/>
                <c:pt idx="0">
                  <c:v>Likely</c:v>
                </c:pt>
              </c:strCache>
            </c:strRef>
          </c:tx>
          <c:spPr>
            <a:solidFill>
              <a:schemeClr val="accent4">
                <a:lumMod val="60000"/>
                <a:lumOff val="40000"/>
              </a:schemeClr>
            </a:solidFill>
            <a:ln>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3.5'!$F$41:$F$52</c:f>
              <c:numCache>
                <c:formatCode>General</c:formatCode>
                <c:ptCount val="12"/>
                <c:pt idx="8" formatCode="0.0">
                  <c:v>0</c:v>
                </c:pt>
                <c:pt idx="9" formatCode="0.0">
                  <c:v>2.3673742508347004</c:v>
                </c:pt>
                <c:pt idx="10" formatCode="0.0">
                  <c:v>2.9471813594888943</c:v>
                </c:pt>
                <c:pt idx="11" formatCode="0.0">
                  <c:v>3.4173702015129948</c:v>
                </c:pt>
              </c:numCache>
            </c:numRef>
          </c:val>
          <c:extLst>
            <c:ext xmlns:c16="http://schemas.microsoft.com/office/drawing/2014/chart" uri="{C3380CC4-5D6E-409C-BE32-E72D297353CC}">
              <c16:uniqueId val="{00000002-6808-44A5-BB3B-0AF4877B5818}"/>
            </c:ext>
          </c:extLst>
        </c:ser>
        <c:ser>
          <c:idx val="5"/>
          <c:order val="4"/>
          <c:tx>
            <c:strRef>
              <c:f>'Figure 3.5'!$G$40</c:f>
              <c:strCache>
                <c:ptCount val="1"/>
                <c:pt idx="0">
                  <c:v>Likely</c:v>
                </c:pt>
              </c:strCache>
            </c:strRef>
          </c:tx>
          <c:spPr>
            <a:solidFill>
              <a:schemeClr val="accent4"/>
            </a:solidFill>
            <a:ln>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3.5'!$G$41:$G$52</c:f>
              <c:numCache>
                <c:formatCode>General</c:formatCode>
                <c:ptCount val="12"/>
                <c:pt idx="8" formatCode="0.0">
                  <c:v>0</c:v>
                </c:pt>
                <c:pt idx="9" formatCode="0.0">
                  <c:v>4.3671339455613065</c:v>
                </c:pt>
                <c:pt idx="10" formatCode="0.0">
                  <c:v>5.7312086185428086</c:v>
                </c:pt>
                <c:pt idx="11" formatCode="0.0">
                  <c:v>6.9021414890794119</c:v>
                </c:pt>
              </c:numCache>
            </c:numRef>
          </c:val>
          <c:extLst>
            <c:ext xmlns:c16="http://schemas.microsoft.com/office/drawing/2014/chart" uri="{C3380CC4-5D6E-409C-BE32-E72D297353CC}">
              <c16:uniqueId val="{00000003-6808-44A5-BB3B-0AF4877B5818}"/>
            </c:ext>
          </c:extLst>
        </c:ser>
        <c:ser>
          <c:idx val="6"/>
          <c:order val="5"/>
          <c:tx>
            <c:strRef>
              <c:f>'Figure 3.5'!$H$40</c:f>
              <c:strCache>
                <c:ptCount val="1"/>
                <c:pt idx="0">
                  <c:v>Feasible</c:v>
                </c:pt>
              </c:strCache>
            </c:strRef>
          </c:tx>
          <c:spPr>
            <a:solidFill>
              <a:schemeClr val="accent4">
                <a:lumMod val="60000"/>
                <a:lumOff val="40000"/>
              </a:schemeClr>
            </a:solidFill>
            <a:ln>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3.5'!$H$41:$H$52</c:f>
              <c:numCache>
                <c:formatCode>General</c:formatCode>
                <c:ptCount val="12"/>
                <c:pt idx="8" formatCode="0.0">
                  <c:v>0</c:v>
                </c:pt>
                <c:pt idx="9" formatCode="0.0">
                  <c:v>3.071721170448896</c:v>
                </c:pt>
                <c:pt idx="10" formatCode="0.0">
                  <c:v>4.1453487385508936</c:v>
                </c:pt>
                <c:pt idx="11" formatCode="0.0">
                  <c:v>5.0290442497995969</c:v>
                </c:pt>
              </c:numCache>
            </c:numRef>
          </c:val>
          <c:extLst>
            <c:ext xmlns:c16="http://schemas.microsoft.com/office/drawing/2014/chart" uri="{C3380CC4-5D6E-409C-BE32-E72D297353CC}">
              <c16:uniqueId val="{00000004-6808-44A5-BB3B-0AF4877B5818}"/>
            </c:ext>
          </c:extLst>
        </c:ser>
        <c:ser>
          <c:idx val="7"/>
          <c:order val="6"/>
          <c:tx>
            <c:strRef>
              <c:f>'Figure 3.5'!$I$40</c:f>
              <c:strCache>
                <c:ptCount val="1"/>
                <c:pt idx="0">
                  <c:v>Unlikely</c:v>
                </c:pt>
              </c:strCache>
            </c:strRef>
          </c:tx>
          <c:spPr>
            <a:solidFill>
              <a:schemeClr val="accent4">
                <a:lumMod val="40000"/>
                <a:lumOff val="60000"/>
              </a:schemeClr>
            </a:solidFill>
            <a:ln>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3.5'!$I$41:$I$52</c:f>
              <c:numCache>
                <c:formatCode>General</c:formatCode>
                <c:ptCount val="12"/>
                <c:pt idx="8" formatCode="0.0">
                  <c:v>0</c:v>
                </c:pt>
                <c:pt idx="9" formatCode="0.0">
                  <c:v>7.0701672231379007</c:v>
                </c:pt>
                <c:pt idx="10" formatCode="0.0">
                  <c:v>8.7003854941499128</c:v>
                </c:pt>
                <c:pt idx="11" formatCode="0.0">
                  <c:v>10.555918965397893</c:v>
                </c:pt>
              </c:numCache>
            </c:numRef>
          </c:val>
          <c:extLst>
            <c:ext xmlns:c16="http://schemas.microsoft.com/office/drawing/2014/chart" uri="{C3380CC4-5D6E-409C-BE32-E72D297353CC}">
              <c16:uniqueId val="{00000005-6808-44A5-BB3B-0AF4877B5818}"/>
            </c:ext>
          </c:extLst>
        </c:ser>
        <c:dLbls>
          <c:showLegendKey val="0"/>
          <c:showVal val="0"/>
          <c:showCatName val="0"/>
          <c:showSerName val="0"/>
          <c:showPercent val="0"/>
          <c:showBubbleSize val="0"/>
        </c:dLbls>
        <c:axId val="920028272"/>
        <c:axId val="920029256"/>
      </c:areaChart>
      <c:lineChart>
        <c:grouping val="standard"/>
        <c:varyColors val="0"/>
        <c:ser>
          <c:idx val="1"/>
          <c:order val="0"/>
          <c:tx>
            <c:strRef>
              <c:f>'Figure 3.5'!$C$40</c:f>
              <c:strCache>
                <c:ptCount val="1"/>
                <c:pt idx="0">
                  <c:v>Central</c:v>
                </c:pt>
              </c:strCache>
            </c:strRef>
          </c:tx>
          <c:spPr>
            <a:ln w="28575" cap="rnd">
              <a:solidFill>
                <a:schemeClr val="bg2"/>
              </a:solidFill>
              <a:round/>
            </a:ln>
            <a:effectLst/>
          </c:spPr>
          <c:marker>
            <c:symbol val="none"/>
          </c:marke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3.5'!$C$41:$C$52</c:f>
              <c:numCache>
                <c:formatCode>0.0</c:formatCode>
                <c:ptCount val="12"/>
                <c:pt idx="0">
                  <c:v>136.64073417177201</c:v>
                </c:pt>
                <c:pt idx="1">
                  <c:v>124.571643874538</c:v>
                </c:pt>
                <c:pt idx="2">
                  <c:v>116.490260400034</c:v>
                </c:pt>
                <c:pt idx="3">
                  <c:v>110.008799785744</c:v>
                </c:pt>
                <c:pt idx="4">
                  <c:v>106.12243845856401</c:v>
                </c:pt>
                <c:pt idx="5">
                  <c:v>96.796940247513405</c:v>
                </c:pt>
                <c:pt idx="6">
                  <c:v>108.94167883357601</c:v>
                </c:pt>
                <c:pt idx="7">
                  <c:v>100.844895777659</c:v>
                </c:pt>
                <c:pt idx="8">
                  <c:v>86.305305497031199</c:v>
                </c:pt>
                <c:pt idx="9">
                  <c:v>81.513139947258296</c:v>
                </c:pt>
                <c:pt idx="10">
                  <c:v>78.253365550569498</c:v>
                </c:pt>
                <c:pt idx="11">
                  <c:v>73.244968090328896</c:v>
                </c:pt>
              </c:numCache>
            </c:numRef>
          </c:val>
          <c:smooth val="0"/>
          <c:extLst>
            <c:ext xmlns:c16="http://schemas.microsoft.com/office/drawing/2014/chart" uri="{C3380CC4-5D6E-409C-BE32-E72D297353CC}">
              <c16:uniqueId val="{00000006-6808-44A5-BB3B-0AF4877B5818}"/>
            </c:ext>
          </c:extLst>
        </c:ser>
        <c:dLbls>
          <c:showLegendKey val="0"/>
          <c:showVal val="0"/>
          <c:showCatName val="0"/>
          <c:showSerName val="0"/>
          <c:showPercent val="0"/>
          <c:showBubbleSize val="0"/>
        </c:dLbls>
        <c:marker val="1"/>
        <c:smooth val="0"/>
        <c:axId val="920028272"/>
        <c:axId val="920029256"/>
      </c:lineChart>
      <c:catAx>
        <c:axId val="9200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9256"/>
        <c:crosses val="autoZero"/>
        <c:auto val="1"/>
        <c:lblAlgn val="ctr"/>
        <c:lblOffset val="100"/>
        <c:noMultiLvlLbl val="0"/>
      </c:catAx>
      <c:valAx>
        <c:axId val="920029256"/>
        <c:scaling>
          <c:orientation val="minMax"/>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8272"/>
        <c:crosses val="autoZero"/>
        <c:crossBetween val="between"/>
      </c:valAx>
      <c:spPr>
        <a:noFill/>
        <a:ln>
          <a:noFill/>
        </a:ln>
        <a:effectLst/>
      </c:spPr>
    </c:plotArea>
    <c:legend>
      <c:legendPos val="r"/>
      <c:legendEntry>
        <c:idx val="3"/>
        <c:delete val="1"/>
      </c:legendEntry>
      <c:legendEntry>
        <c:idx val="4"/>
        <c:delete val="1"/>
      </c:legendEntry>
      <c:legendEntry>
        <c:idx val="5"/>
        <c:delete val="1"/>
      </c:legendEntry>
      <c:layout>
        <c:manualLayout>
          <c:xMode val="edge"/>
          <c:yMode val="edge"/>
          <c:x val="7.4601984126984142E-2"/>
          <c:y val="0.60727698412698417"/>
          <c:w val="0.39927380952380948"/>
          <c:h val="0.2427369047619047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225"/>
          <c:y val="2.7503968253968253E-2"/>
          <c:w val="0.87877499999999997"/>
          <c:h val="0.8153488095238095"/>
        </c:manualLayout>
      </c:layout>
      <c:areaChart>
        <c:grouping val="stacked"/>
        <c:varyColors val="0"/>
        <c:ser>
          <c:idx val="2"/>
          <c:order val="1"/>
          <c:tx>
            <c:strRef>
              <c:f>'Figure 3.5'!$D$57</c:f>
              <c:strCache>
                <c:ptCount val="1"/>
                <c:pt idx="0">
                  <c:v>Unlikely</c:v>
                </c:pt>
              </c:strCache>
            </c:strRef>
          </c:tx>
          <c:spPr>
            <a:noFill/>
            <a:ln w="25400">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3.5'!$D$58:$D$69</c:f>
              <c:numCache>
                <c:formatCode>General</c:formatCode>
                <c:ptCount val="12"/>
                <c:pt idx="6" formatCode="0.0">
                  <c:v>92.924858497169893</c:v>
                </c:pt>
                <c:pt idx="7" formatCode="0.0">
                  <c:v>82.367076429716704</c:v>
                </c:pt>
                <c:pt idx="8" formatCode="0.0">
                  <c:v>72.899999999999906</c:v>
                </c:pt>
                <c:pt idx="9" formatCode="0.0">
                  <c:v>61.569108325922208</c:v>
                </c:pt>
                <c:pt idx="10" formatCode="0.0">
                  <c:v>54.506641690043693</c:v>
                </c:pt>
                <c:pt idx="11" formatCode="0.0">
                  <c:v>47.736256211394291</c:v>
                </c:pt>
              </c:numCache>
            </c:numRef>
          </c:val>
          <c:extLst>
            <c:ext xmlns:c16="http://schemas.microsoft.com/office/drawing/2014/chart" uri="{C3380CC4-5D6E-409C-BE32-E72D297353CC}">
              <c16:uniqueId val="{00000000-A0A9-4620-A5A6-AACD2A7D6EE8}"/>
            </c:ext>
          </c:extLst>
        </c:ser>
        <c:ser>
          <c:idx val="3"/>
          <c:order val="2"/>
          <c:tx>
            <c:strRef>
              <c:f>'Figure 3.5'!$E$57</c:f>
              <c:strCache>
                <c:ptCount val="1"/>
                <c:pt idx="0">
                  <c:v>Feasible</c:v>
                </c:pt>
              </c:strCache>
            </c:strRef>
          </c:tx>
          <c:spPr>
            <a:solidFill>
              <a:schemeClr val="accent5">
                <a:lumMod val="40000"/>
                <a:lumOff val="60000"/>
              </a:schemeClr>
            </a:solidFill>
            <a:ln w="25400">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3.5'!$E$58:$E$69</c:f>
              <c:numCache>
                <c:formatCode>General</c:formatCode>
                <c:ptCount val="12"/>
                <c:pt idx="6" formatCode="0.0">
                  <c:v>0</c:v>
                </c:pt>
                <c:pt idx="7" formatCode="0.0">
                  <c:v>0</c:v>
                </c:pt>
                <c:pt idx="8" formatCode="0.0">
                  <c:v>0</c:v>
                </c:pt>
                <c:pt idx="9" formatCode="0.0">
                  <c:v>3.3655606566234084</c:v>
                </c:pt>
                <c:pt idx="10" formatCode="0.0">
                  <c:v>4.0239279744406034</c:v>
                </c:pt>
                <c:pt idx="11" formatCode="0.0">
                  <c:v>4.5209587017012041</c:v>
                </c:pt>
              </c:numCache>
            </c:numRef>
          </c:val>
          <c:extLst>
            <c:ext xmlns:c16="http://schemas.microsoft.com/office/drawing/2014/chart" uri="{C3380CC4-5D6E-409C-BE32-E72D297353CC}">
              <c16:uniqueId val="{00000001-A0A9-4620-A5A6-AACD2A7D6EE8}"/>
            </c:ext>
          </c:extLst>
        </c:ser>
        <c:ser>
          <c:idx val="4"/>
          <c:order val="3"/>
          <c:tx>
            <c:strRef>
              <c:f>'Figure 3.5'!$F$57</c:f>
              <c:strCache>
                <c:ptCount val="1"/>
                <c:pt idx="0">
                  <c:v>Likely</c:v>
                </c:pt>
              </c:strCache>
            </c:strRef>
          </c:tx>
          <c:spPr>
            <a:solidFill>
              <a:schemeClr val="accent5">
                <a:lumMod val="60000"/>
                <a:lumOff val="40000"/>
              </a:schemeClr>
            </a:solidFill>
            <a:ln w="25400">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3.5'!$F$58:$F$69</c:f>
              <c:numCache>
                <c:formatCode>General</c:formatCode>
                <c:ptCount val="12"/>
                <c:pt idx="6" formatCode="0.0">
                  <c:v>0</c:v>
                </c:pt>
                <c:pt idx="7" formatCode="0.0">
                  <c:v>0</c:v>
                </c:pt>
                <c:pt idx="8" formatCode="0.0">
                  <c:v>0</c:v>
                </c:pt>
                <c:pt idx="9" formatCode="0.0">
                  <c:v>2.0852056201909903</c:v>
                </c:pt>
                <c:pt idx="10" formatCode="0.0">
                  <c:v>2.4994044428394986</c:v>
                </c:pt>
                <c:pt idx="11" formatCode="0.0">
                  <c:v>2.8501839334032013</c:v>
                </c:pt>
              </c:numCache>
            </c:numRef>
          </c:val>
          <c:extLst>
            <c:ext xmlns:c16="http://schemas.microsoft.com/office/drawing/2014/chart" uri="{C3380CC4-5D6E-409C-BE32-E72D297353CC}">
              <c16:uniqueId val="{00000002-A0A9-4620-A5A6-AACD2A7D6EE8}"/>
            </c:ext>
          </c:extLst>
        </c:ser>
        <c:ser>
          <c:idx val="5"/>
          <c:order val="4"/>
          <c:tx>
            <c:strRef>
              <c:f>'Figure 3.5'!$G$57</c:f>
              <c:strCache>
                <c:ptCount val="1"/>
                <c:pt idx="0">
                  <c:v>Likely</c:v>
                </c:pt>
              </c:strCache>
            </c:strRef>
          </c:tx>
          <c:spPr>
            <a:solidFill>
              <a:schemeClr val="accent5"/>
            </a:solidFill>
            <a:ln w="25400">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3.5'!$G$58:$G$69</c:f>
              <c:numCache>
                <c:formatCode>General</c:formatCode>
                <c:ptCount val="12"/>
                <c:pt idx="6" formatCode="0.0">
                  <c:v>0</c:v>
                </c:pt>
                <c:pt idx="7" formatCode="0.0">
                  <c:v>0</c:v>
                </c:pt>
                <c:pt idx="8" formatCode="0.0">
                  <c:v>0</c:v>
                </c:pt>
                <c:pt idx="9" formatCode="0.0">
                  <c:v>3.7384351189065086</c:v>
                </c:pt>
                <c:pt idx="10" formatCode="0.0">
                  <c:v>4.6669193252403005</c:v>
                </c:pt>
                <c:pt idx="11" formatCode="0.0">
                  <c:v>5.4860301979231991</c:v>
                </c:pt>
              </c:numCache>
            </c:numRef>
          </c:val>
          <c:extLst>
            <c:ext xmlns:c16="http://schemas.microsoft.com/office/drawing/2014/chart" uri="{C3380CC4-5D6E-409C-BE32-E72D297353CC}">
              <c16:uniqueId val="{00000003-A0A9-4620-A5A6-AACD2A7D6EE8}"/>
            </c:ext>
          </c:extLst>
        </c:ser>
        <c:ser>
          <c:idx val="6"/>
          <c:order val="5"/>
          <c:tx>
            <c:strRef>
              <c:f>'Figure 3.5'!$H$57</c:f>
              <c:strCache>
                <c:ptCount val="1"/>
                <c:pt idx="0">
                  <c:v>Feasible</c:v>
                </c:pt>
              </c:strCache>
            </c:strRef>
          </c:tx>
          <c:spPr>
            <a:solidFill>
              <a:schemeClr val="accent5">
                <a:lumMod val="60000"/>
                <a:lumOff val="40000"/>
              </a:schemeClr>
            </a:solidFill>
            <a:ln w="25400">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3.5'!$H$58:$H$69</c:f>
              <c:numCache>
                <c:formatCode>General</c:formatCode>
                <c:ptCount val="12"/>
                <c:pt idx="6" formatCode="0.0">
                  <c:v>0</c:v>
                </c:pt>
                <c:pt idx="7" formatCode="0.0">
                  <c:v>0</c:v>
                </c:pt>
                <c:pt idx="8" formatCode="0.0">
                  <c:v>0</c:v>
                </c:pt>
                <c:pt idx="9" formatCode="0.0">
                  <c:v>2.5922598693916825</c:v>
                </c:pt>
                <c:pt idx="10" formatCode="0.0">
                  <c:v>3.4016263763100056</c:v>
                </c:pt>
                <c:pt idx="11" formatCode="0.0">
                  <c:v>3.9649238639173063</c:v>
                </c:pt>
              </c:numCache>
            </c:numRef>
          </c:val>
          <c:extLst>
            <c:ext xmlns:c16="http://schemas.microsoft.com/office/drawing/2014/chart" uri="{C3380CC4-5D6E-409C-BE32-E72D297353CC}">
              <c16:uniqueId val="{00000004-A0A9-4620-A5A6-AACD2A7D6EE8}"/>
            </c:ext>
          </c:extLst>
        </c:ser>
        <c:ser>
          <c:idx val="7"/>
          <c:order val="6"/>
          <c:tx>
            <c:strRef>
              <c:f>'Figure 3.5'!$I$57</c:f>
              <c:strCache>
                <c:ptCount val="1"/>
                <c:pt idx="0">
                  <c:v>Unlikely</c:v>
                </c:pt>
              </c:strCache>
            </c:strRef>
          </c:tx>
          <c:spPr>
            <a:solidFill>
              <a:schemeClr val="accent5">
                <a:lumMod val="40000"/>
                <a:lumOff val="60000"/>
              </a:schemeClr>
            </a:solidFill>
            <a:ln w="25400">
              <a:noFill/>
            </a:ln>
            <a:effectLst/>
          </c:spP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3.5'!$I$58:$I$69</c:f>
              <c:numCache>
                <c:formatCode>General</c:formatCode>
                <c:ptCount val="12"/>
                <c:pt idx="6" formatCode="0.0">
                  <c:v>0</c:v>
                </c:pt>
                <c:pt idx="7" formatCode="0.0">
                  <c:v>0</c:v>
                </c:pt>
                <c:pt idx="8" formatCode="0.0">
                  <c:v>0</c:v>
                </c:pt>
                <c:pt idx="9" formatCode="0.0">
                  <c:v>6.1185560213669135</c:v>
                </c:pt>
                <c:pt idx="10" formatCode="0.0">
                  <c:v>7.1195092194252965</c:v>
                </c:pt>
                <c:pt idx="11" formatCode="0.0">
                  <c:v>8.4724100984561943</c:v>
                </c:pt>
              </c:numCache>
            </c:numRef>
          </c:val>
          <c:extLst>
            <c:ext xmlns:c16="http://schemas.microsoft.com/office/drawing/2014/chart" uri="{C3380CC4-5D6E-409C-BE32-E72D297353CC}">
              <c16:uniqueId val="{00000005-A0A9-4620-A5A6-AACD2A7D6EE8}"/>
            </c:ext>
          </c:extLst>
        </c:ser>
        <c:dLbls>
          <c:showLegendKey val="0"/>
          <c:showVal val="0"/>
          <c:showCatName val="0"/>
          <c:showSerName val="0"/>
          <c:showPercent val="0"/>
          <c:showBubbleSize val="0"/>
        </c:dLbls>
        <c:axId val="920028272"/>
        <c:axId val="920029256"/>
      </c:areaChart>
      <c:lineChart>
        <c:grouping val="standard"/>
        <c:varyColors val="0"/>
        <c:ser>
          <c:idx val="1"/>
          <c:order val="0"/>
          <c:tx>
            <c:strRef>
              <c:f>'Figure 3.5'!$C$57</c:f>
              <c:strCache>
                <c:ptCount val="1"/>
                <c:pt idx="0">
                  <c:v>Central</c:v>
                </c:pt>
              </c:strCache>
            </c:strRef>
          </c:tx>
          <c:spPr>
            <a:ln w="28575" cap="rnd">
              <a:solidFill>
                <a:schemeClr val="accent5">
                  <a:lumMod val="50000"/>
                </a:schemeClr>
              </a:solidFill>
              <a:round/>
            </a:ln>
            <a:effectLst/>
          </c:spPr>
          <c:marker>
            <c:symbol val="none"/>
          </c:marker>
          <c:cat>
            <c:numRef>
              <c:f>'Figure 3.5'!$B$41:$B$52</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3.5'!$C$58:$C$69</c:f>
              <c:numCache>
                <c:formatCode>0.0</c:formatCode>
                <c:ptCount val="12"/>
                <c:pt idx="0">
                  <c:v>112.449613028055</c:v>
                </c:pt>
                <c:pt idx="1">
                  <c:v>106.722133689112</c:v>
                </c:pt>
                <c:pt idx="2">
                  <c:v>102.555810375359</c:v>
                </c:pt>
                <c:pt idx="3">
                  <c:v>95.750960597729502</c:v>
                </c:pt>
                <c:pt idx="4">
                  <c:v>91.328263951540094</c:v>
                </c:pt>
                <c:pt idx="5">
                  <c:v>82.858173259433599</c:v>
                </c:pt>
                <c:pt idx="6">
                  <c:v>92.924858497169893</c:v>
                </c:pt>
                <c:pt idx="7">
                  <c:v>82.367076429716704</c:v>
                </c:pt>
                <c:pt idx="8">
                  <c:v>72.899999999999906</c:v>
                </c:pt>
                <c:pt idx="9">
                  <c:v>68.899999999999906</c:v>
                </c:pt>
                <c:pt idx="10">
                  <c:v>63.4</c:v>
                </c:pt>
                <c:pt idx="11">
                  <c:v>57.8</c:v>
                </c:pt>
              </c:numCache>
            </c:numRef>
          </c:val>
          <c:smooth val="0"/>
          <c:extLst>
            <c:ext xmlns:c16="http://schemas.microsoft.com/office/drawing/2014/chart" uri="{C3380CC4-5D6E-409C-BE32-E72D297353CC}">
              <c16:uniqueId val="{00000006-A0A9-4620-A5A6-AACD2A7D6EE8}"/>
            </c:ext>
          </c:extLst>
        </c:ser>
        <c:dLbls>
          <c:showLegendKey val="0"/>
          <c:showVal val="0"/>
          <c:showCatName val="0"/>
          <c:showSerName val="0"/>
          <c:showPercent val="0"/>
          <c:showBubbleSize val="0"/>
        </c:dLbls>
        <c:marker val="1"/>
        <c:smooth val="0"/>
        <c:axId val="920028272"/>
        <c:axId val="920029256"/>
      </c:lineChart>
      <c:catAx>
        <c:axId val="9200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9256"/>
        <c:crosses val="autoZero"/>
        <c:auto val="1"/>
        <c:lblAlgn val="ctr"/>
        <c:lblOffset val="100"/>
        <c:noMultiLvlLbl val="0"/>
      </c:catAx>
      <c:valAx>
        <c:axId val="920029256"/>
        <c:scaling>
          <c:orientation val="minMax"/>
          <c:max val="160"/>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8272"/>
        <c:crosses val="autoZero"/>
        <c:crossBetween val="between"/>
      </c:valAx>
      <c:spPr>
        <a:noFill/>
        <a:ln>
          <a:noFill/>
        </a:ln>
        <a:effectLst/>
      </c:spPr>
    </c:plotArea>
    <c:legend>
      <c:legendPos val="r"/>
      <c:legendEntry>
        <c:idx val="3"/>
        <c:delete val="1"/>
      </c:legendEntry>
      <c:legendEntry>
        <c:idx val="4"/>
        <c:delete val="1"/>
      </c:legendEntry>
      <c:legendEntry>
        <c:idx val="5"/>
        <c:delete val="1"/>
      </c:legendEntry>
      <c:layout>
        <c:manualLayout>
          <c:xMode val="edge"/>
          <c:yMode val="edge"/>
          <c:x val="0.13607896825396826"/>
          <c:y val="0.59936587301587296"/>
          <c:w val="0.35308055555555556"/>
          <c:h val="0.2425467606022931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13937080913019E-2"/>
          <c:y val="3.3117063492063489E-2"/>
          <c:w val="0.89384593133162649"/>
          <c:h val="0.81976349206349219"/>
        </c:manualLayout>
      </c:layout>
      <c:lineChart>
        <c:grouping val="standard"/>
        <c:varyColors val="0"/>
        <c:ser>
          <c:idx val="1"/>
          <c:order val="0"/>
          <c:tx>
            <c:strRef>
              <c:f>'Figure 3.5'!$C$73</c:f>
              <c:strCache>
                <c:ptCount val="1"/>
                <c:pt idx="0">
                  <c:v>Growth shock</c:v>
                </c:pt>
              </c:strCache>
            </c:strRef>
          </c:tx>
          <c:spPr>
            <a:ln w="28575" cap="rnd">
              <a:solidFill>
                <a:schemeClr val="accent3">
                  <a:lumMod val="50000"/>
                </a:schemeClr>
              </a:solidFill>
              <a:round/>
            </a:ln>
            <a:effectLst/>
          </c:spPr>
          <c:marker>
            <c:symbol val="none"/>
          </c:marker>
          <c:cat>
            <c:numRef>
              <c:f>'Figure 3.5'!$N$8:$N$19</c:f>
              <c:numCache>
                <c:formatCode>General</c:formatCode>
                <c:ptCount val="12"/>
              </c:numCache>
            </c:numRef>
          </c:cat>
          <c:val>
            <c:numRef>
              <c:f>'Figure 3.5'!$C$75:$C$86</c:f>
              <c:numCache>
                <c:formatCode>0.0</c:formatCode>
                <c:ptCount val="12"/>
                <c:pt idx="0">
                  <c:v>112.449613028055</c:v>
                </c:pt>
                <c:pt idx="1">
                  <c:v>106.722133689112</c:v>
                </c:pt>
                <c:pt idx="2">
                  <c:v>102.555810375359</c:v>
                </c:pt>
                <c:pt idx="3">
                  <c:v>95.750960597729502</c:v>
                </c:pt>
                <c:pt idx="4">
                  <c:v>91.328263951540094</c:v>
                </c:pt>
                <c:pt idx="5">
                  <c:v>82.858173259433599</c:v>
                </c:pt>
                <c:pt idx="6">
                  <c:v>92.924858497169893</c:v>
                </c:pt>
                <c:pt idx="7">
                  <c:v>82.367076429716704</c:v>
                </c:pt>
                <c:pt idx="8">
                  <c:v>72.899999999999906</c:v>
                </c:pt>
                <c:pt idx="9">
                  <c:v>72.258713691244694</c:v>
                </c:pt>
                <c:pt idx="10">
                  <c:v>70.796731076314501</c:v>
                </c:pt>
                <c:pt idx="11">
                  <c:v>67.0010148156681</c:v>
                </c:pt>
              </c:numCache>
            </c:numRef>
          </c:val>
          <c:smooth val="0"/>
          <c:extLst>
            <c:ext xmlns:c16="http://schemas.microsoft.com/office/drawing/2014/chart" uri="{C3380CC4-5D6E-409C-BE32-E72D297353CC}">
              <c16:uniqueId val="{00000000-B995-45B8-92EE-39576DA727C2}"/>
            </c:ext>
          </c:extLst>
        </c:ser>
        <c:ser>
          <c:idx val="0"/>
          <c:order val="1"/>
          <c:tx>
            <c:strRef>
              <c:f>'Figure 3.5'!$D$73</c:f>
              <c:strCache>
                <c:ptCount val="1"/>
                <c:pt idx="0">
                  <c:v>Liability shock</c:v>
                </c:pt>
              </c:strCache>
            </c:strRef>
          </c:tx>
          <c:spPr>
            <a:ln w="28575" cap="rnd">
              <a:solidFill>
                <a:schemeClr val="accent3">
                  <a:lumMod val="75000"/>
                </a:schemeClr>
              </a:solidFill>
              <a:round/>
            </a:ln>
            <a:effectLst/>
          </c:spPr>
          <c:marker>
            <c:symbol val="none"/>
          </c:marker>
          <c:cat>
            <c:numRef>
              <c:f>'Figure 3.5'!$N$8:$N$19</c:f>
              <c:numCache>
                <c:formatCode>General</c:formatCode>
                <c:ptCount val="12"/>
              </c:numCache>
            </c:numRef>
          </c:cat>
          <c:val>
            <c:numRef>
              <c:f>'Figure 3.5'!$D$75:$D$86</c:f>
              <c:numCache>
                <c:formatCode>0.0</c:formatCode>
                <c:ptCount val="12"/>
                <c:pt idx="0">
                  <c:v>112.449613028055</c:v>
                </c:pt>
                <c:pt idx="1">
                  <c:v>106.722133689112</c:v>
                </c:pt>
                <c:pt idx="2">
                  <c:v>102.555810375359</c:v>
                </c:pt>
                <c:pt idx="3">
                  <c:v>95.750960597729502</c:v>
                </c:pt>
                <c:pt idx="4">
                  <c:v>91.328263951540094</c:v>
                </c:pt>
                <c:pt idx="5">
                  <c:v>82.858173259433599</c:v>
                </c:pt>
                <c:pt idx="6">
                  <c:v>92.924858497169893</c:v>
                </c:pt>
                <c:pt idx="7">
                  <c:v>82.367076429716704</c:v>
                </c:pt>
                <c:pt idx="8">
                  <c:v>72.899999999999906</c:v>
                </c:pt>
                <c:pt idx="9">
                  <c:v>79.307103214032196</c:v>
                </c:pt>
                <c:pt idx="10">
                  <c:v>80.394009360887594</c:v>
                </c:pt>
                <c:pt idx="11">
                  <c:v>72.212645408467395</c:v>
                </c:pt>
              </c:numCache>
            </c:numRef>
          </c:val>
          <c:smooth val="0"/>
          <c:extLst>
            <c:ext xmlns:c16="http://schemas.microsoft.com/office/drawing/2014/chart" uri="{C3380CC4-5D6E-409C-BE32-E72D297353CC}">
              <c16:uniqueId val="{00000001-B995-45B8-92EE-39576DA727C2}"/>
            </c:ext>
          </c:extLst>
        </c:ser>
        <c:ser>
          <c:idx val="2"/>
          <c:order val="2"/>
          <c:tx>
            <c:strRef>
              <c:f>'Figure 3.5'!$E$73</c:f>
              <c:strCache>
                <c:ptCount val="1"/>
                <c:pt idx="0">
                  <c:v>Financial shock</c:v>
                </c:pt>
              </c:strCache>
            </c:strRef>
          </c:tx>
          <c:spPr>
            <a:ln w="28575" cap="rnd">
              <a:solidFill>
                <a:schemeClr val="accent3"/>
              </a:solidFill>
              <a:round/>
            </a:ln>
            <a:effectLst/>
          </c:spPr>
          <c:marker>
            <c:symbol val="none"/>
          </c:marker>
          <c:cat>
            <c:numRef>
              <c:f>'Figure 3.5'!$N$8:$N$19</c:f>
              <c:numCache>
                <c:formatCode>General</c:formatCode>
                <c:ptCount val="12"/>
              </c:numCache>
            </c:numRef>
          </c:cat>
          <c:val>
            <c:numRef>
              <c:f>'Figure 3.5'!$E$75:$E$86</c:f>
              <c:numCache>
                <c:formatCode>0.0</c:formatCode>
                <c:ptCount val="12"/>
                <c:pt idx="0">
                  <c:v>112.449613028055</c:v>
                </c:pt>
                <c:pt idx="1">
                  <c:v>106.722133689112</c:v>
                </c:pt>
                <c:pt idx="2">
                  <c:v>102.555810375359</c:v>
                </c:pt>
                <c:pt idx="3">
                  <c:v>95.750960597729502</c:v>
                </c:pt>
                <c:pt idx="4">
                  <c:v>91.328263951540094</c:v>
                </c:pt>
                <c:pt idx="5">
                  <c:v>82.858173259433599</c:v>
                </c:pt>
                <c:pt idx="6">
                  <c:v>92.924858497169893</c:v>
                </c:pt>
                <c:pt idx="7">
                  <c:v>82.367076429716704</c:v>
                </c:pt>
                <c:pt idx="8">
                  <c:v>72.899999999999906</c:v>
                </c:pt>
                <c:pt idx="9">
                  <c:v>73.105754645939498</c:v>
                </c:pt>
                <c:pt idx="10">
                  <c:v>69.733695577668101</c:v>
                </c:pt>
                <c:pt idx="11">
                  <c:v>63.191534458329699</c:v>
                </c:pt>
              </c:numCache>
            </c:numRef>
          </c:val>
          <c:smooth val="0"/>
          <c:extLst>
            <c:ext xmlns:c16="http://schemas.microsoft.com/office/drawing/2014/chart" uri="{C3380CC4-5D6E-409C-BE32-E72D297353CC}">
              <c16:uniqueId val="{00000002-B995-45B8-92EE-39576DA727C2}"/>
            </c:ext>
          </c:extLst>
        </c:ser>
        <c:ser>
          <c:idx val="3"/>
          <c:order val="3"/>
          <c:tx>
            <c:strRef>
              <c:f>'Figure 3.5'!$F$73</c:f>
              <c:strCache>
                <c:ptCount val="1"/>
                <c:pt idx="0">
                  <c:v>Interest shock</c:v>
                </c:pt>
              </c:strCache>
            </c:strRef>
          </c:tx>
          <c:spPr>
            <a:ln w="28575" cap="rnd">
              <a:solidFill>
                <a:schemeClr val="accent3">
                  <a:lumMod val="40000"/>
                  <a:lumOff val="60000"/>
                </a:schemeClr>
              </a:solidFill>
              <a:round/>
            </a:ln>
            <a:effectLst/>
          </c:spPr>
          <c:marker>
            <c:symbol val="none"/>
          </c:marker>
          <c:cat>
            <c:numRef>
              <c:f>'Figure 3.5'!$N$8:$N$19</c:f>
              <c:numCache>
                <c:formatCode>General</c:formatCode>
                <c:ptCount val="12"/>
              </c:numCache>
            </c:numRef>
          </c:cat>
          <c:val>
            <c:numRef>
              <c:f>'Figure 3.5'!$F$75:$F$86</c:f>
              <c:numCache>
                <c:formatCode>0.0</c:formatCode>
                <c:ptCount val="12"/>
                <c:pt idx="0">
                  <c:v>112.449613028055</c:v>
                </c:pt>
                <c:pt idx="1">
                  <c:v>106.722133689112</c:v>
                </c:pt>
                <c:pt idx="2">
                  <c:v>102.555810375359</c:v>
                </c:pt>
                <c:pt idx="3">
                  <c:v>95.750960597729502</c:v>
                </c:pt>
                <c:pt idx="4">
                  <c:v>91.328263951540094</c:v>
                </c:pt>
                <c:pt idx="5">
                  <c:v>82.858173259433599</c:v>
                </c:pt>
                <c:pt idx="6">
                  <c:v>92.924858497169893</c:v>
                </c:pt>
                <c:pt idx="7">
                  <c:v>82.367076429716704</c:v>
                </c:pt>
                <c:pt idx="8">
                  <c:v>72.899999999999906</c:v>
                </c:pt>
                <c:pt idx="9">
                  <c:v>68.592812023436906</c:v>
                </c:pt>
                <c:pt idx="10">
                  <c:v>62.980539313770599</c:v>
                </c:pt>
                <c:pt idx="11">
                  <c:v>57.322362861797401</c:v>
                </c:pt>
              </c:numCache>
            </c:numRef>
          </c:val>
          <c:smooth val="0"/>
          <c:extLst>
            <c:ext xmlns:c16="http://schemas.microsoft.com/office/drawing/2014/chart" uri="{C3380CC4-5D6E-409C-BE32-E72D297353CC}">
              <c16:uniqueId val="{00000003-B995-45B8-92EE-39576DA727C2}"/>
            </c:ext>
          </c:extLst>
        </c:ser>
        <c:ser>
          <c:idx val="4"/>
          <c:order val="4"/>
          <c:tx>
            <c:strRef>
              <c:f>'Figure 3.5'!$G$73</c:f>
              <c:strCache>
                <c:ptCount val="1"/>
                <c:pt idx="0">
                  <c:v>Stress test</c:v>
                </c:pt>
              </c:strCache>
            </c:strRef>
          </c:tx>
          <c:spPr>
            <a:ln w="19050" cap="rnd">
              <a:solidFill>
                <a:schemeClr val="accent3">
                  <a:lumMod val="50000"/>
                </a:schemeClr>
              </a:solidFill>
              <a:prstDash val="sysDash"/>
              <a:round/>
            </a:ln>
            <a:effectLst/>
          </c:spPr>
          <c:marker>
            <c:symbol val="none"/>
          </c:marker>
          <c:cat>
            <c:numRef>
              <c:f>'Figure 3.5'!$N$8:$N$19</c:f>
              <c:numCache>
                <c:formatCode>General</c:formatCode>
                <c:ptCount val="12"/>
              </c:numCache>
            </c:numRef>
          </c:cat>
          <c:val>
            <c:numRef>
              <c:f>'Figure 3.5'!$G$75:$G$86</c:f>
              <c:numCache>
                <c:formatCode>0.0</c:formatCode>
                <c:ptCount val="12"/>
                <c:pt idx="0">
                  <c:v>112.449613028055</c:v>
                </c:pt>
                <c:pt idx="1">
                  <c:v>106.722133689112</c:v>
                </c:pt>
                <c:pt idx="2">
                  <c:v>102.555810375359</c:v>
                </c:pt>
                <c:pt idx="3">
                  <c:v>95.750960597729502</c:v>
                </c:pt>
                <c:pt idx="4">
                  <c:v>91.328263951540094</c:v>
                </c:pt>
                <c:pt idx="5">
                  <c:v>82.858173259433599</c:v>
                </c:pt>
                <c:pt idx="6">
                  <c:v>92.924858497169893</c:v>
                </c:pt>
                <c:pt idx="7">
                  <c:v>82.367076429716704</c:v>
                </c:pt>
                <c:pt idx="8">
                  <c:v>72.899999999999906</c:v>
                </c:pt>
                <c:pt idx="9">
                  <c:v>92.110008230833103</c:v>
                </c:pt>
                <c:pt idx="10">
                  <c:v>89.241691532319905</c:v>
                </c:pt>
                <c:pt idx="11">
                  <c:v>84.173199039372093</c:v>
                </c:pt>
              </c:numCache>
            </c:numRef>
          </c:val>
          <c:smooth val="0"/>
          <c:extLst>
            <c:ext xmlns:c16="http://schemas.microsoft.com/office/drawing/2014/chart" uri="{C3380CC4-5D6E-409C-BE32-E72D297353CC}">
              <c16:uniqueId val="{00000004-B995-45B8-92EE-39576DA727C2}"/>
            </c:ext>
          </c:extLst>
        </c:ser>
        <c:ser>
          <c:idx val="5"/>
          <c:order val="5"/>
          <c:tx>
            <c:strRef>
              <c:f>'Figure 3.5'!$H$73</c:f>
              <c:strCache>
                <c:ptCount val="1"/>
                <c:pt idx="0">
                  <c:v>Central</c:v>
                </c:pt>
              </c:strCache>
            </c:strRef>
          </c:tx>
          <c:spPr>
            <a:ln w="28575" cap="rnd">
              <a:solidFill>
                <a:schemeClr val="accent4"/>
              </a:solidFill>
              <a:round/>
            </a:ln>
            <a:effectLst/>
          </c:spPr>
          <c:marker>
            <c:symbol val="none"/>
          </c:marker>
          <c:cat>
            <c:numRef>
              <c:f>'Figure 3.5'!$N$8:$N$19</c:f>
              <c:numCache>
                <c:formatCode>General</c:formatCode>
                <c:ptCount val="12"/>
              </c:numCache>
            </c:numRef>
          </c:cat>
          <c:val>
            <c:numRef>
              <c:f>'Figure 3.5'!$H$75:$H$86</c:f>
              <c:numCache>
                <c:formatCode>0.0</c:formatCode>
                <c:ptCount val="12"/>
                <c:pt idx="0">
                  <c:v>112.449613028055</c:v>
                </c:pt>
                <c:pt idx="1">
                  <c:v>106.722133689112</c:v>
                </c:pt>
                <c:pt idx="2">
                  <c:v>102.555810375359</c:v>
                </c:pt>
                <c:pt idx="3">
                  <c:v>95.750960597729502</c:v>
                </c:pt>
                <c:pt idx="4">
                  <c:v>91.328263951540094</c:v>
                </c:pt>
                <c:pt idx="5">
                  <c:v>82.858173259433599</c:v>
                </c:pt>
                <c:pt idx="6">
                  <c:v>92.924858497169893</c:v>
                </c:pt>
                <c:pt idx="7">
                  <c:v>82.367076429716704</c:v>
                </c:pt>
                <c:pt idx="8">
                  <c:v>72.899999999999906</c:v>
                </c:pt>
                <c:pt idx="9">
                  <c:v>68.899999999999906</c:v>
                </c:pt>
                <c:pt idx="10">
                  <c:v>63.4</c:v>
                </c:pt>
                <c:pt idx="11">
                  <c:v>57.8</c:v>
                </c:pt>
              </c:numCache>
            </c:numRef>
          </c:val>
          <c:smooth val="0"/>
          <c:extLst>
            <c:ext xmlns:c16="http://schemas.microsoft.com/office/drawing/2014/chart" uri="{C3380CC4-5D6E-409C-BE32-E72D297353CC}">
              <c16:uniqueId val="{00000005-B995-45B8-92EE-39576DA727C2}"/>
            </c:ext>
          </c:extLst>
        </c:ser>
        <c:dLbls>
          <c:showLegendKey val="0"/>
          <c:showVal val="0"/>
          <c:showCatName val="0"/>
          <c:showSerName val="0"/>
          <c:showPercent val="0"/>
          <c:showBubbleSize val="0"/>
        </c:dLbls>
        <c:smooth val="0"/>
        <c:axId val="920028272"/>
        <c:axId val="920029256"/>
      </c:lineChart>
      <c:catAx>
        <c:axId val="9200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9256"/>
        <c:crosses val="autoZero"/>
        <c:auto val="1"/>
        <c:lblAlgn val="ctr"/>
        <c:lblOffset val="100"/>
        <c:noMultiLvlLbl val="0"/>
      </c:catAx>
      <c:valAx>
        <c:axId val="920029256"/>
        <c:scaling>
          <c:orientation val="minMax"/>
          <c:max val="200"/>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8272"/>
        <c:crosses val="autoZero"/>
        <c:crossBetween val="between"/>
      </c:valAx>
      <c:spPr>
        <a:noFill/>
        <a:ln>
          <a:noFill/>
        </a:ln>
        <a:effectLst/>
      </c:spPr>
    </c:plotArea>
    <c:legend>
      <c:legendPos val="r"/>
      <c:layout>
        <c:manualLayout>
          <c:xMode val="edge"/>
          <c:yMode val="edge"/>
          <c:x val="7.3575620215820849E-3"/>
          <c:y val="0.5086769148425252"/>
          <c:w val="0.62860793799850234"/>
          <c:h val="0.3107744282764907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13937080913019E-2"/>
          <c:y val="3.3117063492063489E-2"/>
          <c:w val="0.89384593133162649"/>
          <c:h val="0.81976349206349219"/>
        </c:manualLayout>
      </c:layout>
      <c:lineChart>
        <c:grouping val="standard"/>
        <c:varyColors val="0"/>
        <c:ser>
          <c:idx val="1"/>
          <c:order val="0"/>
          <c:tx>
            <c:strRef>
              <c:f>'Figure 3.5'!$AM$6</c:f>
              <c:strCache>
                <c:ptCount val="1"/>
              </c:strCache>
            </c:strRef>
          </c:tx>
          <c:spPr>
            <a:ln w="28575" cap="rnd">
              <a:solidFill>
                <a:schemeClr val="accent3">
                  <a:lumMod val="50000"/>
                </a:schemeClr>
              </a:solidFill>
              <a:round/>
            </a:ln>
            <a:effectLst/>
          </c:spPr>
          <c:marker>
            <c:symbol val="none"/>
          </c:marker>
          <c:cat>
            <c:numRef>
              <c:f>'Figure 3.5'!$B$90:$B$95</c:f>
              <c:numCache>
                <c:formatCode>General</c:formatCode>
                <c:ptCount val="6"/>
                <c:pt idx="0">
                  <c:v>2020</c:v>
                </c:pt>
                <c:pt idx="1">
                  <c:v>2021</c:v>
                </c:pt>
                <c:pt idx="2">
                  <c:v>2022</c:v>
                </c:pt>
                <c:pt idx="3">
                  <c:v>2023</c:v>
                </c:pt>
                <c:pt idx="4">
                  <c:v>2024</c:v>
                </c:pt>
                <c:pt idx="5">
                  <c:v>2025</c:v>
                </c:pt>
              </c:numCache>
            </c:numRef>
          </c:cat>
          <c:val>
            <c:numRef>
              <c:f>'Figure 3.5'!$C$90:$C$95</c:f>
              <c:numCache>
                <c:formatCode>0.0</c:formatCode>
                <c:ptCount val="6"/>
                <c:pt idx="0">
                  <c:v>9.5501910038200766</c:v>
                </c:pt>
                <c:pt idx="1">
                  <c:v>0.21378576101317351</c:v>
                </c:pt>
                <c:pt idx="2">
                  <c:v>16</c:v>
                </c:pt>
                <c:pt idx="3">
                  <c:v>4.3429801958961596</c:v>
                </c:pt>
                <c:pt idx="4">
                  <c:v>3.0915649561532601</c:v>
                </c:pt>
                <c:pt idx="5">
                  <c:v>4.96440070320046</c:v>
                </c:pt>
              </c:numCache>
            </c:numRef>
          </c:val>
          <c:smooth val="0"/>
          <c:extLst>
            <c:ext xmlns:c16="http://schemas.microsoft.com/office/drawing/2014/chart" uri="{C3380CC4-5D6E-409C-BE32-E72D297353CC}">
              <c16:uniqueId val="{00000000-DE63-4547-B6F0-119A530B46BE}"/>
            </c:ext>
          </c:extLst>
        </c:ser>
        <c:ser>
          <c:idx val="0"/>
          <c:order val="1"/>
          <c:tx>
            <c:strRef>
              <c:f>'Figure 3.5'!$AN$6</c:f>
              <c:strCache>
                <c:ptCount val="1"/>
              </c:strCache>
            </c:strRef>
          </c:tx>
          <c:spPr>
            <a:ln w="28575" cap="rnd">
              <a:solidFill>
                <a:schemeClr val="accent3">
                  <a:lumMod val="75000"/>
                </a:schemeClr>
              </a:solidFill>
              <a:round/>
            </a:ln>
            <a:effectLst/>
          </c:spPr>
          <c:marker>
            <c:symbol val="none"/>
          </c:marker>
          <c:cat>
            <c:numRef>
              <c:f>'Figure 3.5'!$B$90:$B$95</c:f>
              <c:numCache>
                <c:formatCode>General</c:formatCode>
                <c:ptCount val="6"/>
                <c:pt idx="0">
                  <c:v>2020</c:v>
                </c:pt>
                <c:pt idx="1">
                  <c:v>2021</c:v>
                </c:pt>
                <c:pt idx="2">
                  <c:v>2022</c:v>
                </c:pt>
                <c:pt idx="3">
                  <c:v>2023</c:v>
                </c:pt>
                <c:pt idx="4">
                  <c:v>2024</c:v>
                </c:pt>
                <c:pt idx="5">
                  <c:v>2025</c:v>
                </c:pt>
              </c:numCache>
            </c:numRef>
          </c:cat>
          <c:val>
            <c:numRef>
              <c:f>'Figure 3.5'!$D$90:$D$95</c:f>
              <c:numCache>
                <c:formatCode>0.0</c:formatCode>
                <c:ptCount val="6"/>
                <c:pt idx="0">
                  <c:v>9.5501910038200766</c:v>
                </c:pt>
                <c:pt idx="1">
                  <c:v>0.21378576101317351</c:v>
                </c:pt>
                <c:pt idx="2">
                  <c:v>16</c:v>
                </c:pt>
                <c:pt idx="3">
                  <c:v>17.736159229409299</c:v>
                </c:pt>
                <c:pt idx="4">
                  <c:v>3.6333259869178902</c:v>
                </c:pt>
                <c:pt idx="5">
                  <c:v>2.20835074256801</c:v>
                </c:pt>
              </c:numCache>
            </c:numRef>
          </c:val>
          <c:smooth val="0"/>
          <c:extLst>
            <c:ext xmlns:c16="http://schemas.microsoft.com/office/drawing/2014/chart" uri="{C3380CC4-5D6E-409C-BE32-E72D297353CC}">
              <c16:uniqueId val="{00000001-DE63-4547-B6F0-119A530B46BE}"/>
            </c:ext>
          </c:extLst>
        </c:ser>
        <c:ser>
          <c:idx val="2"/>
          <c:order val="2"/>
          <c:tx>
            <c:strRef>
              <c:f>'Figure 3.5'!$AO$6</c:f>
              <c:strCache>
                <c:ptCount val="1"/>
              </c:strCache>
            </c:strRef>
          </c:tx>
          <c:spPr>
            <a:ln w="28575" cap="rnd">
              <a:solidFill>
                <a:schemeClr val="accent3"/>
              </a:solidFill>
              <a:round/>
            </a:ln>
            <a:effectLst/>
          </c:spPr>
          <c:marker>
            <c:symbol val="none"/>
          </c:marker>
          <c:cat>
            <c:numRef>
              <c:f>'Figure 3.5'!$B$90:$B$95</c:f>
              <c:numCache>
                <c:formatCode>General</c:formatCode>
                <c:ptCount val="6"/>
                <c:pt idx="0">
                  <c:v>2020</c:v>
                </c:pt>
                <c:pt idx="1">
                  <c:v>2021</c:v>
                </c:pt>
                <c:pt idx="2">
                  <c:v>2022</c:v>
                </c:pt>
                <c:pt idx="3">
                  <c:v>2023</c:v>
                </c:pt>
                <c:pt idx="4">
                  <c:v>2024</c:v>
                </c:pt>
                <c:pt idx="5">
                  <c:v>2025</c:v>
                </c:pt>
              </c:numCache>
            </c:numRef>
          </c:cat>
          <c:val>
            <c:numRef>
              <c:f>'Figure 3.5'!$E$90:$E$95</c:f>
              <c:numCache>
                <c:formatCode>0.0</c:formatCode>
                <c:ptCount val="6"/>
                <c:pt idx="0">
                  <c:v>9.5501910038200766</c:v>
                </c:pt>
                <c:pt idx="1">
                  <c:v>0.21378576101317351</c:v>
                </c:pt>
                <c:pt idx="2">
                  <c:v>16</c:v>
                </c:pt>
                <c:pt idx="3">
                  <c:v>8.9461496417222595</c:v>
                </c:pt>
                <c:pt idx="4">
                  <c:v>1.10147572257309</c:v>
                </c:pt>
                <c:pt idx="5">
                  <c:v>1.37879308283212</c:v>
                </c:pt>
              </c:numCache>
            </c:numRef>
          </c:val>
          <c:smooth val="0"/>
          <c:extLst>
            <c:ext xmlns:c16="http://schemas.microsoft.com/office/drawing/2014/chart" uri="{C3380CC4-5D6E-409C-BE32-E72D297353CC}">
              <c16:uniqueId val="{00000002-DE63-4547-B6F0-119A530B46BE}"/>
            </c:ext>
          </c:extLst>
        </c:ser>
        <c:ser>
          <c:idx val="3"/>
          <c:order val="3"/>
          <c:tx>
            <c:strRef>
              <c:f>'Figure 3.5'!$AP$6</c:f>
              <c:strCache>
                <c:ptCount val="1"/>
              </c:strCache>
            </c:strRef>
          </c:tx>
          <c:spPr>
            <a:ln w="28575" cap="rnd">
              <a:solidFill>
                <a:schemeClr val="accent3">
                  <a:lumMod val="40000"/>
                  <a:lumOff val="60000"/>
                </a:schemeClr>
              </a:solidFill>
              <a:round/>
            </a:ln>
            <a:effectLst/>
          </c:spPr>
          <c:marker>
            <c:symbol val="none"/>
          </c:marker>
          <c:cat>
            <c:numRef>
              <c:f>'Figure 3.5'!$B$90:$B$95</c:f>
              <c:numCache>
                <c:formatCode>General</c:formatCode>
                <c:ptCount val="6"/>
                <c:pt idx="0">
                  <c:v>2020</c:v>
                </c:pt>
                <c:pt idx="1">
                  <c:v>2021</c:v>
                </c:pt>
                <c:pt idx="2">
                  <c:v>2022</c:v>
                </c:pt>
                <c:pt idx="3">
                  <c:v>2023</c:v>
                </c:pt>
                <c:pt idx="4">
                  <c:v>2024</c:v>
                </c:pt>
                <c:pt idx="5">
                  <c:v>2025</c:v>
                </c:pt>
              </c:numCache>
            </c:numRef>
          </c:cat>
          <c:val>
            <c:numRef>
              <c:f>'Figure 3.5'!$F$90:$F$95</c:f>
              <c:numCache>
                <c:formatCode>0.0</c:formatCode>
                <c:ptCount val="6"/>
                <c:pt idx="0">
                  <c:v>9.5501910038200766</c:v>
                </c:pt>
                <c:pt idx="1">
                  <c:v>0.21378576101317351</c:v>
                </c:pt>
                <c:pt idx="2">
                  <c:v>16</c:v>
                </c:pt>
                <c:pt idx="3">
                  <c:v>2.6405726988001201</c:v>
                </c:pt>
                <c:pt idx="4">
                  <c:v>-0.42844678726087398</c:v>
                </c:pt>
                <c:pt idx="5">
                  <c:v>0.93928928532935696</c:v>
                </c:pt>
              </c:numCache>
            </c:numRef>
          </c:val>
          <c:smooth val="0"/>
          <c:extLst>
            <c:ext xmlns:c16="http://schemas.microsoft.com/office/drawing/2014/chart" uri="{C3380CC4-5D6E-409C-BE32-E72D297353CC}">
              <c16:uniqueId val="{00000003-DE63-4547-B6F0-119A530B46BE}"/>
            </c:ext>
          </c:extLst>
        </c:ser>
        <c:ser>
          <c:idx val="4"/>
          <c:order val="4"/>
          <c:tx>
            <c:strRef>
              <c:f>'Figure 3.5'!$AQ$6</c:f>
              <c:strCache>
                <c:ptCount val="1"/>
              </c:strCache>
            </c:strRef>
          </c:tx>
          <c:spPr>
            <a:ln w="19050" cap="rnd">
              <a:solidFill>
                <a:schemeClr val="accent3">
                  <a:lumMod val="50000"/>
                </a:schemeClr>
              </a:solidFill>
              <a:prstDash val="sysDash"/>
              <a:round/>
            </a:ln>
            <a:effectLst/>
          </c:spPr>
          <c:marker>
            <c:symbol val="none"/>
          </c:marker>
          <c:cat>
            <c:numRef>
              <c:f>'Figure 3.5'!$B$90:$B$95</c:f>
              <c:numCache>
                <c:formatCode>General</c:formatCode>
                <c:ptCount val="6"/>
                <c:pt idx="0">
                  <c:v>2020</c:v>
                </c:pt>
                <c:pt idx="1">
                  <c:v>2021</c:v>
                </c:pt>
                <c:pt idx="2">
                  <c:v>2022</c:v>
                </c:pt>
                <c:pt idx="3">
                  <c:v>2023</c:v>
                </c:pt>
                <c:pt idx="4">
                  <c:v>2024</c:v>
                </c:pt>
                <c:pt idx="5">
                  <c:v>2025</c:v>
                </c:pt>
              </c:numCache>
            </c:numRef>
          </c:cat>
          <c:val>
            <c:numRef>
              <c:f>'Figure 3.5'!$G$90:$G$95</c:f>
              <c:numCache>
                <c:formatCode>0.0</c:formatCode>
                <c:ptCount val="6"/>
                <c:pt idx="0">
                  <c:v>9.5501910038200766</c:v>
                </c:pt>
                <c:pt idx="1">
                  <c:v>0.21378576101317351</c:v>
                </c:pt>
                <c:pt idx="2">
                  <c:v>16</c:v>
                </c:pt>
                <c:pt idx="3">
                  <c:v>27.063531016421301</c:v>
                </c:pt>
                <c:pt idx="4">
                  <c:v>3.6155914700035998</c:v>
                </c:pt>
                <c:pt idx="5">
                  <c:v>5.7245603433959804</c:v>
                </c:pt>
              </c:numCache>
            </c:numRef>
          </c:val>
          <c:smooth val="0"/>
          <c:extLst>
            <c:ext xmlns:c16="http://schemas.microsoft.com/office/drawing/2014/chart" uri="{C3380CC4-5D6E-409C-BE32-E72D297353CC}">
              <c16:uniqueId val="{00000004-DE63-4547-B6F0-119A530B46BE}"/>
            </c:ext>
          </c:extLst>
        </c:ser>
        <c:ser>
          <c:idx val="5"/>
          <c:order val="5"/>
          <c:tx>
            <c:strRef>
              <c:f>'Figure 3.5'!$AR$6</c:f>
              <c:strCache>
                <c:ptCount val="1"/>
              </c:strCache>
            </c:strRef>
          </c:tx>
          <c:spPr>
            <a:ln w="28575" cap="rnd">
              <a:solidFill>
                <a:schemeClr val="accent4"/>
              </a:solidFill>
              <a:round/>
            </a:ln>
            <a:effectLst/>
          </c:spPr>
          <c:marker>
            <c:symbol val="none"/>
          </c:marker>
          <c:cat>
            <c:numRef>
              <c:f>'Figure 3.5'!$B$90:$B$95</c:f>
              <c:numCache>
                <c:formatCode>General</c:formatCode>
                <c:ptCount val="6"/>
                <c:pt idx="0">
                  <c:v>2020</c:v>
                </c:pt>
                <c:pt idx="1">
                  <c:v>2021</c:v>
                </c:pt>
                <c:pt idx="2">
                  <c:v>2022</c:v>
                </c:pt>
                <c:pt idx="3">
                  <c:v>2023</c:v>
                </c:pt>
                <c:pt idx="4">
                  <c:v>2024</c:v>
                </c:pt>
                <c:pt idx="5">
                  <c:v>2025</c:v>
                </c:pt>
              </c:numCache>
            </c:numRef>
          </c:cat>
          <c:val>
            <c:numRef>
              <c:f>'Figure 3.5'!$H$90:$H$95</c:f>
              <c:numCache>
                <c:formatCode>0.0</c:formatCode>
                <c:ptCount val="6"/>
                <c:pt idx="0">
                  <c:v>9.5501910038200766</c:v>
                </c:pt>
                <c:pt idx="1">
                  <c:v>0.21378576101317351</c:v>
                </c:pt>
                <c:pt idx="2">
                  <c:v>16</c:v>
                </c:pt>
                <c:pt idx="3">
                  <c:v>2.6581795035009499</c:v>
                </c:pt>
                <c:pt idx="4">
                  <c:v>-0.39316534345874998</c:v>
                </c:pt>
                <c:pt idx="5">
                  <c:v>1.05874652266404</c:v>
                </c:pt>
              </c:numCache>
            </c:numRef>
          </c:val>
          <c:smooth val="0"/>
          <c:extLst>
            <c:ext xmlns:c16="http://schemas.microsoft.com/office/drawing/2014/chart" uri="{C3380CC4-5D6E-409C-BE32-E72D297353CC}">
              <c16:uniqueId val="{00000005-DE63-4547-B6F0-119A530B46BE}"/>
            </c:ext>
          </c:extLst>
        </c:ser>
        <c:dLbls>
          <c:showLegendKey val="0"/>
          <c:showVal val="0"/>
          <c:showCatName val="0"/>
          <c:showSerName val="0"/>
          <c:showPercent val="0"/>
          <c:showBubbleSize val="0"/>
        </c:dLbls>
        <c:smooth val="0"/>
        <c:axId val="920028272"/>
        <c:axId val="920029256"/>
      </c:lineChart>
      <c:catAx>
        <c:axId val="92002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9256"/>
        <c:crosses val="autoZero"/>
        <c:auto val="1"/>
        <c:lblAlgn val="ctr"/>
        <c:lblOffset val="100"/>
        <c:noMultiLvlLbl val="0"/>
      </c:catAx>
      <c:valAx>
        <c:axId val="920029256"/>
        <c:scaling>
          <c:orientation val="minMax"/>
          <c:min val="0"/>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20028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3.6'!$I$8:$I$14</c:f>
              <c:numCache>
                <c:formatCode>General</c:formatCode>
                <c:ptCount val="7"/>
                <c:pt idx="0">
                  <c:v>2024</c:v>
                </c:pt>
                <c:pt idx="1">
                  <c:v>2025</c:v>
                </c:pt>
                <c:pt idx="2">
                  <c:v>2026</c:v>
                </c:pt>
                <c:pt idx="3">
                  <c:v>2027</c:v>
                </c:pt>
                <c:pt idx="4">
                  <c:v>2028</c:v>
                </c:pt>
                <c:pt idx="5">
                  <c:v>2029</c:v>
                </c:pt>
                <c:pt idx="6">
                  <c:v>2030</c:v>
                </c:pt>
              </c:numCache>
            </c:numRef>
          </c:cat>
          <c:val>
            <c:numRef>
              <c:f>'Figure 3.6'!$J$8:$J$14</c:f>
              <c:numCache>
                <c:formatCode>General</c:formatCode>
                <c:ptCount val="7"/>
                <c:pt idx="0">
                  <c:v>0.13136989930541099</c:v>
                </c:pt>
                <c:pt idx="1">
                  <c:v>0.46273089426293201</c:v>
                </c:pt>
                <c:pt idx="2">
                  <c:v>1.0982562909359801</c:v>
                </c:pt>
                <c:pt idx="3">
                  <c:v>1.87600364317145</c:v>
                </c:pt>
                <c:pt idx="4">
                  <c:v>2.8656894238439099</c:v>
                </c:pt>
                <c:pt idx="5">
                  <c:v>4.2272793782395102</c:v>
                </c:pt>
                <c:pt idx="6">
                  <c:v>6.0292008122566196</c:v>
                </c:pt>
              </c:numCache>
            </c:numRef>
          </c:val>
          <c:extLst>
            <c:ext xmlns:c16="http://schemas.microsoft.com/office/drawing/2014/chart" uri="{C3380CC4-5D6E-409C-BE32-E72D297353CC}">
              <c16:uniqueId val="{00000000-2366-4BDD-8899-63F43E2B36B9}"/>
            </c:ext>
          </c:extLst>
        </c:ser>
        <c:dLbls>
          <c:showLegendKey val="0"/>
          <c:showVal val="0"/>
          <c:showCatName val="0"/>
          <c:showSerName val="0"/>
          <c:showPercent val="0"/>
          <c:showBubbleSize val="0"/>
        </c:dLbls>
        <c:gapWidth val="10"/>
        <c:overlap val="-27"/>
        <c:axId val="2113815311"/>
        <c:axId val="2113815727"/>
      </c:barChart>
      <c:catAx>
        <c:axId val="2113815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13815727"/>
        <c:crosses val="autoZero"/>
        <c:auto val="1"/>
        <c:lblAlgn val="ctr"/>
        <c:lblOffset val="100"/>
        <c:noMultiLvlLbl val="0"/>
      </c:catAx>
      <c:valAx>
        <c:axId val="21138157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1138153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3">
                <a:lumMod val="60000"/>
                <a:lumOff val="40000"/>
              </a:schemeClr>
            </a:solidFill>
            <a:ln>
              <a:noFill/>
            </a:ln>
            <a:effectLst/>
          </c:spPr>
          <c:invertIfNegative val="0"/>
          <c:cat>
            <c:numRef>
              <c:f>'Figure 3.7'!$A$61:$A$63</c:f>
              <c:numCache>
                <c:formatCode>General</c:formatCode>
                <c:ptCount val="3"/>
                <c:pt idx="0">
                  <c:v>2020</c:v>
                </c:pt>
                <c:pt idx="1">
                  <c:v>2021</c:v>
                </c:pt>
                <c:pt idx="2">
                  <c:v>2022</c:v>
                </c:pt>
              </c:numCache>
            </c:numRef>
          </c:cat>
          <c:val>
            <c:numRef>
              <c:f>'Figure 3.7'!$C$61:$C$63</c:f>
              <c:numCache>
                <c:formatCode>0.0</c:formatCode>
                <c:ptCount val="3"/>
                <c:pt idx="0">
                  <c:v>2.5349999999999966</c:v>
                </c:pt>
                <c:pt idx="1">
                  <c:v>4.25</c:v>
                </c:pt>
                <c:pt idx="2">
                  <c:v>6.7550000000000097</c:v>
                </c:pt>
              </c:numCache>
            </c:numRef>
          </c:val>
          <c:extLst>
            <c:ext xmlns:c16="http://schemas.microsoft.com/office/drawing/2014/chart" uri="{C3380CC4-5D6E-409C-BE32-E72D297353CC}">
              <c16:uniqueId val="{00000000-D90B-4C73-821B-ECB44E1DE6DE}"/>
            </c:ext>
          </c:extLst>
        </c:ser>
        <c:dLbls>
          <c:showLegendKey val="0"/>
          <c:showVal val="0"/>
          <c:showCatName val="0"/>
          <c:showSerName val="0"/>
          <c:showPercent val="0"/>
          <c:showBubbleSize val="0"/>
        </c:dLbls>
        <c:gapWidth val="55"/>
        <c:axId val="272917744"/>
        <c:axId val="272927312"/>
      </c:barChart>
      <c:lineChart>
        <c:grouping val="standard"/>
        <c:varyColors val="0"/>
        <c:ser>
          <c:idx val="1"/>
          <c:order val="1"/>
          <c:spPr>
            <a:ln w="28575" cap="rnd">
              <a:noFill/>
              <a:prstDash val="sysDot"/>
              <a:round/>
            </a:ln>
            <a:effectLst/>
          </c:spPr>
          <c:marker>
            <c:symbol val="dash"/>
            <c:size val="9"/>
            <c:spPr>
              <a:solidFill>
                <a:schemeClr val="accent3"/>
              </a:solidFill>
              <a:ln w="9525">
                <a:noFill/>
              </a:ln>
              <a:effectLst/>
            </c:spPr>
          </c:marker>
          <c:cat>
            <c:numRef>
              <c:f>'Figure 3.7'!$A$61:$A$63</c:f>
              <c:numCache>
                <c:formatCode>General</c:formatCode>
                <c:ptCount val="3"/>
                <c:pt idx="0">
                  <c:v>2020</c:v>
                </c:pt>
                <c:pt idx="1">
                  <c:v>2021</c:v>
                </c:pt>
                <c:pt idx="2">
                  <c:v>2022</c:v>
                </c:pt>
              </c:numCache>
            </c:numRef>
          </c:cat>
          <c:val>
            <c:numRef>
              <c:f>'Figure 3.7'!$D$61:$D$63</c:f>
              <c:numCache>
                <c:formatCode>0.0</c:formatCode>
                <c:ptCount val="3"/>
                <c:pt idx="0">
                  <c:v>3.3632500000000078</c:v>
                </c:pt>
                <c:pt idx="1">
                  <c:v>3.5314125000000018</c:v>
                </c:pt>
                <c:pt idx="2">
                  <c:v>3.7079831249999984</c:v>
                </c:pt>
              </c:numCache>
            </c:numRef>
          </c:val>
          <c:smooth val="0"/>
          <c:extLst>
            <c:ext xmlns:c16="http://schemas.microsoft.com/office/drawing/2014/chart" uri="{C3380CC4-5D6E-409C-BE32-E72D297353CC}">
              <c16:uniqueId val="{00000001-D90B-4C73-821B-ECB44E1DE6DE}"/>
            </c:ext>
          </c:extLst>
        </c:ser>
        <c:ser>
          <c:idx val="2"/>
          <c:order val="2"/>
          <c:spPr>
            <a:ln w="28575" cap="rnd">
              <a:noFill/>
              <a:prstDash val="sysDash"/>
              <a:round/>
            </a:ln>
            <a:effectLst/>
          </c:spPr>
          <c:marker>
            <c:symbol val="dash"/>
            <c:size val="9"/>
            <c:spPr>
              <a:solidFill>
                <a:schemeClr val="tx2"/>
              </a:solidFill>
              <a:ln w="9525">
                <a:noFill/>
                <a:prstDash val="sysDash"/>
              </a:ln>
              <a:effectLst/>
            </c:spPr>
          </c:marker>
          <c:cat>
            <c:numRef>
              <c:f>'Figure 3.7'!$A$61:$A$63</c:f>
              <c:numCache>
                <c:formatCode>General</c:formatCode>
                <c:ptCount val="3"/>
                <c:pt idx="0">
                  <c:v>2020</c:v>
                </c:pt>
                <c:pt idx="1">
                  <c:v>2021</c:v>
                </c:pt>
                <c:pt idx="2">
                  <c:v>2022</c:v>
                </c:pt>
              </c:numCache>
            </c:numRef>
          </c:cat>
          <c:val>
            <c:numRef>
              <c:f>'Figure 3.7'!$E$61:$E$63</c:f>
              <c:numCache>
                <c:formatCode>0.0</c:formatCode>
                <c:ptCount val="3"/>
                <c:pt idx="0">
                  <c:v>1.6773258603736423</c:v>
                </c:pt>
                <c:pt idx="1">
                  <c:v>3.7523155221238937</c:v>
                </c:pt>
                <c:pt idx="2">
                  <c:v>8.5452550945125836</c:v>
                </c:pt>
              </c:numCache>
            </c:numRef>
          </c:val>
          <c:smooth val="0"/>
          <c:extLst>
            <c:ext xmlns:c16="http://schemas.microsoft.com/office/drawing/2014/chart" uri="{C3380CC4-5D6E-409C-BE32-E72D297353CC}">
              <c16:uniqueId val="{00000002-D90B-4C73-821B-ECB44E1DE6DE}"/>
            </c:ext>
          </c:extLst>
        </c:ser>
        <c:dLbls>
          <c:showLegendKey val="0"/>
          <c:showVal val="0"/>
          <c:showCatName val="0"/>
          <c:showSerName val="0"/>
          <c:showPercent val="0"/>
          <c:showBubbleSize val="0"/>
        </c:dLbls>
        <c:marker val="1"/>
        <c:smooth val="0"/>
        <c:axId val="272917744"/>
        <c:axId val="272927312"/>
      </c:lineChart>
      <c:catAx>
        <c:axId val="27291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72927312"/>
        <c:crosses val="autoZero"/>
        <c:auto val="1"/>
        <c:lblAlgn val="ctr"/>
        <c:lblOffset val="100"/>
        <c:noMultiLvlLbl val="0"/>
      </c:catAx>
      <c:valAx>
        <c:axId val="272927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72917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tx2"/>
            </a:solidFill>
            <a:ln>
              <a:noFill/>
            </a:ln>
            <a:effectLst/>
          </c:spPr>
          <c:invertIfNegative val="0"/>
          <c:cat>
            <c:numRef>
              <c:f>'Figure 3.7'!$A$61:$A$63</c:f>
              <c:numCache>
                <c:formatCode>General</c:formatCode>
                <c:ptCount val="3"/>
                <c:pt idx="0">
                  <c:v>2020</c:v>
                </c:pt>
                <c:pt idx="1">
                  <c:v>2021</c:v>
                </c:pt>
                <c:pt idx="2">
                  <c:v>2022</c:v>
                </c:pt>
              </c:numCache>
            </c:numRef>
          </c:cat>
          <c:val>
            <c:numRef>
              <c:f>'Figure 3.7'!$J$61:$J$63</c:f>
              <c:numCache>
                <c:formatCode>0.0</c:formatCode>
                <c:ptCount val="3"/>
                <c:pt idx="0">
                  <c:v>0.58129999999999993</c:v>
                </c:pt>
                <c:pt idx="1">
                  <c:v>0.25069999999999998</c:v>
                </c:pt>
                <c:pt idx="2">
                  <c:v>-0.51246142859999988</c:v>
                </c:pt>
              </c:numCache>
            </c:numRef>
          </c:val>
          <c:extLst>
            <c:ext xmlns:c16="http://schemas.microsoft.com/office/drawing/2014/chart" uri="{C3380CC4-5D6E-409C-BE32-E72D297353CC}">
              <c16:uniqueId val="{00000000-8458-4415-80C9-1717AC04653B}"/>
            </c:ext>
          </c:extLst>
        </c:ser>
        <c:ser>
          <c:idx val="1"/>
          <c:order val="1"/>
          <c:spPr>
            <a:solidFill>
              <a:schemeClr val="tx2">
                <a:lumMod val="40000"/>
                <a:lumOff val="60000"/>
              </a:schemeClr>
            </a:solidFill>
            <a:ln>
              <a:noFill/>
            </a:ln>
            <a:effectLst/>
          </c:spPr>
          <c:invertIfNegative val="0"/>
          <c:cat>
            <c:numRef>
              <c:f>'Figure 3.7'!$A$61:$A$63</c:f>
              <c:numCache>
                <c:formatCode>General</c:formatCode>
                <c:ptCount val="3"/>
                <c:pt idx="0">
                  <c:v>2020</c:v>
                </c:pt>
                <c:pt idx="1">
                  <c:v>2021</c:v>
                </c:pt>
                <c:pt idx="2">
                  <c:v>2022</c:v>
                </c:pt>
              </c:numCache>
            </c:numRef>
          </c:cat>
          <c:val>
            <c:numRef>
              <c:f>'Figure 3.7'!$K$61:$K$63</c:f>
              <c:numCache>
                <c:formatCode>0.0</c:formatCode>
                <c:ptCount val="3"/>
                <c:pt idx="0">
                  <c:v>0.504</c:v>
                </c:pt>
                <c:pt idx="1">
                  <c:v>0.1651</c:v>
                </c:pt>
                <c:pt idx="2">
                  <c:v>0.53700000000000003</c:v>
                </c:pt>
              </c:numCache>
            </c:numRef>
          </c:val>
          <c:extLst>
            <c:ext xmlns:c16="http://schemas.microsoft.com/office/drawing/2014/chart" uri="{C3380CC4-5D6E-409C-BE32-E72D297353CC}">
              <c16:uniqueId val="{00000001-8458-4415-80C9-1717AC04653B}"/>
            </c:ext>
          </c:extLst>
        </c:ser>
        <c:dLbls>
          <c:showLegendKey val="0"/>
          <c:showVal val="0"/>
          <c:showCatName val="0"/>
          <c:showSerName val="0"/>
          <c:showPercent val="0"/>
          <c:showBubbleSize val="0"/>
        </c:dLbls>
        <c:gapWidth val="55"/>
        <c:overlap val="100"/>
        <c:axId val="272917744"/>
        <c:axId val="272927312"/>
      </c:barChart>
      <c:lineChart>
        <c:grouping val="standard"/>
        <c:varyColors val="0"/>
        <c:ser>
          <c:idx val="2"/>
          <c:order val="2"/>
          <c:spPr>
            <a:ln w="12700" cap="rnd">
              <a:solidFill>
                <a:schemeClr val="accent3"/>
              </a:solidFill>
              <a:round/>
            </a:ln>
            <a:effectLst/>
          </c:spPr>
          <c:marker>
            <c:symbol val="circle"/>
            <c:size val="5"/>
            <c:spPr>
              <a:solidFill>
                <a:schemeClr val="bg1"/>
              </a:solidFill>
              <a:ln w="12700">
                <a:solidFill>
                  <a:schemeClr val="accent3"/>
                </a:solidFill>
              </a:ln>
              <a:effectLst/>
            </c:spPr>
          </c:marker>
          <c:cat>
            <c:numRef>
              <c:f>'Figure 3.7'!$A$61:$A$63</c:f>
              <c:numCache>
                <c:formatCode>General</c:formatCode>
                <c:ptCount val="3"/>
                <c:pt idx="0">
                  <c:v>2020</c:v>
                </c:pt>
                <c:pt idx="1">
                  <c:v>2021</c:v>
                </c:pt>
                <c:pt idx="2">
                  <c:v>2022</c:v>
                </c:pt>
              </c:numCache>
            </c:numRef>
          </c:cat>
          <c:val>
            <c:numRef>
              <c:f>'Figure 3.7'!$L$61:$L$63</c:f>
              <c:numCache>
                <c:formatCode>0.000</c:formatCode>
                <c:ptCount val="3"/>
                <c:pt idx="0">
                  <c:v>1.0852999999999999</c:v>
                </c:pt>
                <c:pt idx="1">
                  <c:v>0.41579999999999995</c:v>
                </c:pt>
                <c:pt idx="2">
                  <c:v>2.4538571400000153E-2</c:v>
                </c:pt>
              </c:numCache>
            </c:numRef>
          </c:val>
          <c:smooth val="0"/>
          <c:extLst>
            <c:ext xmlns:c16="http://schemas.microsoft.com/office/drawing/2014/chart" uri="{C3380CC4-5D6E-409C-BE32-E72D297353CC}">
              <c16:uniqueId val="{00000002-8458-4415-80C9-1717AC04653B}"/>
            </c:ext>
          </c:extLst>
        </c:ser>
        <c:dLbls>
          <c:showLegendKey val="0"/>
          <c:showVal val="0"/>
          <c:showCatName val="0"/>
          <c:showSerName val="0"/>
          <c:showPercent val="0"/>
          <c:showBubbleSize val="0"/>
        </c:dLbls>
        <c:marker val="1"/>
        <c:smooth val="0"/>
        <c:axId val="272917744"/>
        <c:axId val="272927312"/>
      </c:lineChart>
      <c:catAx>
        <c:axId val="2729177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72927312"/>
        <c:crosses val="autoZero"/>
        <c:auto val="1"/>
        <c:lblAlgn val="ctr"/>
        <c:lblOffset val="100"/>
        <c:noMultiLvlLbl val="0"/>
      </c:catAx>
      <c:valAx>
        <c:axId val="27292731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72917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10189453310397"/>
          <c:y val="4.6267087276550996E-2"/>
          <c:w val="0.41459783713451581"/>
          <c:h val="0.89978333333333338"/>
        </c:manualLayout>
      </c:layout>
      <c:barChart>
        <c:barDir val="col"/>
        <c:grouping val="stacked"/>
        <c:varyColors val="0"/>
        <c:ser>
          <c:idx val="0"/>
          <c:order val="0"/>
          <c:tx>
            <c:strRef>
              <c:f>'Figure 3.7'!$O$57</c:f>
              <c:strCache>
                <c:ptCount val="1"/>
                <c:pt idx="0">
                  <c:v>Tax cuts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3.7'!$P$57</c:f>
              <c:numCache>
                <c:formatCode>#,##0.0</c:formatCode>
                <c:ptCount val="1"/>
                <c:pt idx="0">
                  <c:v>1.014</c:v>
                </c:pt>
              </c:numCache>
            </c:numRef>
          </c:val>
          <c:extLst>
            <c:ext xmlns:c16="http://schemas.microsoft.com/office/drawing/2014/chart" uri="{C3380CC4-5D6E-409C-BE32-E72D297353CC}">
              <c16:uniqueId val="{00000000-EFF7-4A2D-B84C-570A8D59FE05}"/>
            </c:ext>
          </c:extLst>
        </c:ser>
        <c:ser>
          <c:idx val="1"/>
          <c:order val="1"/>
          <c:tx>
            <c:strRef>
              <c:f>'Figure 3.7'!$O$58</c:f>
              <c:strCache>
                <c:ptCount val="1"/>
                <c:pt idx="0">
                  <c:v>Contingencies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3.7'!$P$58</c:f>
              <c:numCache>
                <c:formatCode>#,##0.0</c:formatCode>
                <c:ptCount val="1"/>
                <c:pt idx="0">
                  <c:v>7.0119999999999996</c:v>
                </c:pt>
              </c:numCache>
            </c:numRef>
          </c:val>
          <c:extLst>
            <c:ext xmlns:c16="http://schemas.microsoft.com/office/drawing/2014/chart" uri="{C3380CC4-5D6E-409C-BE32-E72D297353CC}">
              <c16:uniqueId val="{00000001-EFF7-4A2D-B84C-570A8D59FE05}"/>
            </c:ext>
          </c:extLst>
        </c:ser>
        <c:ser>
          <c:idx val="2"/>
          <c:order val="2"/>
          <c:tx>
            <c:strRef>
              <c:f>'Figure 3.7'!$O$59</c:f>
              <c:strCache>
                <c:ptCount val="1"/>
                <c:pt idx="0">
                  <c:v>Concrete redress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3.7'!$P$59</c:f>
              <c:numCache>
                <c:formatCode>#,##0.0</c:formatCode>
                <c:ptCount val="1"/>
                <c:pt idx="0">
                  <c:v>2.7</c:v>
                </c:pt>
              </c:numCache>
            </c:numRef>
          </c:val>
          <c:extLst>
            <c:ext xmlns:c16="http://schemas.microsoft.com/office/drawing/2014/chart" uri="{C3380CC4-5D6E-409C-BE32-E72D297353CC}">
              <c16:uniqueId val="{00000002-EFF7-4A2D-B84C-570A8D59FE05}"/>
            </c:ext>
          </c:extLst>
        </c:ser>
        <c:ser>
          <c:idx val="3"/>
          <c:order val="3"/>
          <c:tx>
            <c:strRef>
              <c:f>'Figure 3.7'!$O$60</c:f>
              <c:strCache>
                <c:ptCount val="1"/>
                <c:pt idx="0">
                  <c:v>TBESS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3.7'!$P$60</c:f>
              <c:numCache>
                <c:formatCode>#,##0.0</c:formatCode>
                <c:ptCount val="1"/>
                <c:pt idx="0">
                  <c:v>0.6</c:v>
                </c:pt>
              </c:numCache>
            </c:numRef>
          </c:val>
          <c:extLst>
            <c:ext xmlns:c16="http://schemas.microsoft.com/office/drawing/2014/chart" uri="{C3380CC4-5D6E-409C-BE32-E72D297353CC}">
              <c16:uniqueId val="{00000003-EFF7-4A2D-B84C-570A8D59FE05}"/>
            </c:ext>
          </c:extLst>
        </c:ser>
        <c:ser>
          <c:idx val="4"/>
          <c:order val="4"/>
          <c:tx>
            <c:strRef>
              <c:f>'Figure 3.7'!$O$61</c:f>
              <c:strCache>
                <c:ptCount val="1"/>
                <c:pt idx="0">
                  <c:v>Other (incl. Energy Credit)</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3.7'!$P$61</c:f>
              <c:numCache>
                <c:formatCode>#,##0.0</c:formatCode>
                <c:ptCount val="1"/>
                <c:pt idx="0">
                  <c:v>1.4850000000000001</c:v>
                </c:pt>
              </c:numCache>
            </c:numRef>
          </c:val>
          <c:extLst>
            <c:ext xmlns:c16="http://schemas.microsoft.com/office/drawing/2014/chart" uri="{C3380CC4-5D6E-409C-BE32-E72D297353CC}">
              <c16:uniqueId val="{00000004-EFF7-4A2D-B84C-570A8D59FE05}"/>
            </c:ext>
          </c:extLst>
        </c:ser>
        <c:dLbls>
          <c:showLegendKey val="0"/>
          <c:showVal val="0"/>
          <c:showCatName val="0"/>
          <c:showSerName val="0"/>
          <c:showPercent val="0"/>
          <c:showBubbleSize val="0"/>
        </c:dLbls>
        <c:gapWidth val="10"/>
        <c:overlap val="100"/>
        <c:axId val="1650575103"/>
        <c:axId val="1650570943"/>
      </c:barChart>
      <c:catAx>
        <c:axId val="1650575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noFill/>
                <a:latin typeface="Futura Lt BT" panose="020B0402020204020303" pitchFamily="34" charset="0"/>
                <a:ea typeface="+mn-ea"/>
                <a:cs typeface="+mn-cs"/>
              </a:defRPr>
            </a:pPr>
            <a:endParaRPr lang="en-US"/>
          </a:p>
        </c:txPr>
        <c:crossAx val="1650570943"/>
        <c:crosses val="autoZero"/>
        <c:auto val="1"/>
        <c:lblAlgn val="ctr"/>
        <c:lblOffset val="100"/>
        <c:noMultiLvlLbl val="0"/>
      </c:catAx>
      <c:valAx>
        <c:axId val="16505709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0575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2659536960864"/>
          <c:y val="5.5443548387096774E-2"/>
          <c:w val="0.83268154574301012"/>
          <c:h val="0.85268764287528576"/>
        </c:manualLayout>
      </c:layout>
      <c:lineChart>
        <c:grouping val="standard"/>
        <c:varyColors val="0"/>
        <c:ser>
          <c:idx val="0"/>
          <c:order val="0"/>
          <c:spPr>
            <a:ln w="12700" cap="rnd">
              <a:solidFill>
                <a:schemeClr val="accent5"/>
              </a:solidFill>
              <a:prstDash val="sysDash"/>
              <a:round/>
            </a:ln>
            <a:effectLst/>
          </c:spPr>
          <c:marker>
            <c:symbol val="none"/>
          </c:marker>
          <c:cat>
            <c:numRef>
              <c:f>'Figure 3.9'!$L$24:$L$29</c:f>
              <c:numCache>
                <c:formatCode>General</c:formatCode>
                <c:ptCount val="6"/>
                <c:pt idx="0">
                  <c:v>2017</c:v>
                </c:pt>
                <c:pt idx="1">
                  <c:v>2018</c:v>
                </c:pt>
                <c:pt idx="2">
                  <c:v>2019</c:v>
                </c:pt>
                <c:pt idx="3">
                  <c:v>2020</c:v>
                </c:pt>
                <c:pt idx="4">
                  <c:v>2021</c:v>
                </c:pt>
                <c:pt idx="5">
                  <c:v>2022</c:v>
                </c:pt>
              </c:numCache>
            </c:numRef>
          </c:cat>
          <c:val>
            <c:numRef>
              <c:f>'Figure 3.7'!$T$58:$T$63</c:f>
              <c:numCache>
                <c:formatCode>#,##0</c:formatCode>
                <c:ptCount val="6"/>
                <c:pt idx="0">
                  <c:v>71.190009537315802</c:v>
                </c:pt>
                <c:pt idx="1">
                  <c:v>77.127626597676112</c:v>
                </c:pt>
                <c:pt idx="2">
                  <c:v>82.17102386293476</c:v>
                </c:pt>
                <c:pt idx="3">
                  <c:v>86.279575056081512</c:v>
                </c:pt>
                <c:pt idx="4">
                  <c:v>90.593553808885588</c:v>
                </c:pt>
                <c:pt idx="5">
                  <c:v>95.123231499329862</c:v>
                </c:pt>
              </c:numCache>
            </c:numRef>
          </c:val>
          <c:smooth val="0"/>
          <c:extLst>
            <c:ext xmlns:c16="http://schemas.microsoft.com/office/drawing/2014/chart" uri="{C3380CC4-5D6E-409C-BE32-E72D297353CC}">
              <c16:uniqueId val="{00000000-84DF-4348-9E82-204523355B3F}"/>
            </c:ext>
          </c:extLst>
        </c:ser>
        <c:ser>
          <c:idx val="1"/>
          <c:order val="1"/>
          <c:spPr>
            <a:ln w="28575" cap="rnd">
              <a:solidFill>
                <a:schemeClr val="accent5"/>
              </a:solidFill>
              <a:round/>
            </a:ln>
            <a:effectLst/>
          </c:spPr>
          <c:marker>
            <c:symbol val="none"/>
          </c:marker>
          <c:cat>
            <c:numRef>
              <c:f>'Figure 3.9'!$L$24:$L$29</c:f>
              <c:numCache>
                <c:formatCode>General</c:formatCode>
                <c:ptCount val="6"/>
                <c:pt idx="0">
                  <c:v>2017</c:v>
                </c:pt>
                <c:pt idx="1">
                  <c:v>2018</c:v>
                </c:pt>
                <c:pt idx="2">
                  <c:v>2019</c:v>
                </c:pt>
                <c:pt idx="3">
                  <c:v>2020</c:v>
                </c:pt>
                <c:pt idx="4">
                  <c:v>2021</c:v>
                </c:pt>
                <c:pt idx="5">
                  <c:v>2022</c:v>
                </c:pt>
              </c:numCache>
            </c:numRef>
          </c:cat>
          <c:val>
            <c:numRef>
              <c:f>'Figure 3.7'!$U$58:$U$63</c:f>
              <c:numCache>
                <c:formatCode>#,##0</c:formatCode>
                <c:ptCount val="6"/>
                <c:pt idx="0">
                  <c:v>71.190009537315802</c:v>
                </c:pt>
                <c:pt idx="1">
                  <c:v>77.127626597676112</c:v>
                </c:pt>
                <c:pt idx="2">
                  <c:v>82.17102386293476</c:v>
                </c:pt>
                <c:pt idx="3">
                  <c:v>82.339699999999993</c:v>
                </c:pt>
                <c:pt idx="4">
                  <c:v>88.520899999999997</c:v>
                </c:pt>
                <c:pt idx="5">
                  <c:v>94.897361428599993</c:v>
                </c:pt>
              </c:numCache>
            </c:numRef>
          </c:val>
          <c:smooth val="0"/>
          <c:extLst>
            <c:ext xmlns:c16="http://schemas.microsoft.com/office/drawing/2014/chart" uri="{C3380CC4-5D6E-409C-BE32-E72D297353CC}">
              <c16:uniqueId val="{00000001-84DF-4348-9E82-204523355B3F}"/>
            </c:ext>
          </c:extLst>
        </c:ser>
        <c:dLbls>
          <c:showLegendKey val="0"/>
          <c:showVal val="0"/>
          <c:showCatName val="0"/>
          <c:showSerName val="0"/>
          <c:showPercent val="0"/>
          <c:showBubbleSize val="0"/>
        </c:dLbls>
        <c:smooth val="0"/>
        <c:axId val="898965792"/>
        <c:axId val="898975776"/>
      </c:lineChart>
      <c:catAx>
        <c:axId val="89896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75776"/>
        <c:crosses val="autoZero"/>
        <c:auto val="1"/>
        <c:lblAlgn val="ctr"/>
        <c:lblOffset val="100"/>
        <c:noMultiLvlLbl val="0"/>
      </c:catAx>
      <c:valAx>
        <c:axId val="898975776"/>
        <c:scaling>
          <c:orientation val="minMax"/>
          <c:min val="6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657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Futura Lt BT" panose="020B0402020204020303" pitchFamily="34" charset="0"/>
              <a:ea typeface="+mn-ea"/>
              <a:cs typeface="+mn-cs"/>
            </a:defRPr>
          </a:pPr>
          <a:endParaRPr lang="en-US"/>
        </a:p>
      </c:txPr>
    </c:title>
    <c:autoTitleDeleted val="0"/>
    <c:plotArea>
      <c:layout>
        <c:manualLayout>
          <c:layoutTarget val="inner"/>
          <c:xMode val="edge"/>
          <c:yMode val="edge"/>
          <c:x val="8.5448932672459607E-2"/>
          <c:y val="4.9494014342317767E-2"/>
          <c:w val="0.89334017279952549"/>
          <c:h val="0.83948815952590528"/>
        </c:manualLayout>
      </c:layout>
      <c:barChart>
        <c:barDir val="col"/>
        <c:grouping val="clustered"/>
        <c:varyColors val="0"/>
        <c:ser>
          <c:idx val="0"/>
          <c:order val="0"/>
          <c:tx>
            <c:strRef>
              <c:f>'Figure 3.8'!$M$6</c:f>
              <c:strCache>
                <c:ptCount val="1"/>
              </c:strCache>
            </c:strRef>
          </c:tx>
          <c:spPr>
            <a:solidFill>
              <a:schemeClr val="accent5">
                <a:lumMod val="40000"/>
                <a:lumOff val="60000"/>
              </a:schemeClr>
            </a:solidFill>
            <a:ln>
              <a:noFill/>
            </a:ln>
            <a:effectLst/>
          </c:spPr>
          <c:invertIfNegative val="0"/>
          <c:dPt>
            <c:idx val="14"/>
            <c:invertIfNegative val="0"/>
            <c:bubble3D val="0"/>
            <c:spPr>
              <a:solidFill>
                <a:schemeClr val="accent5"/>
              </a:solidFill>
              <a:ln>
                <a:noFill/>
              </a:ln>
              <a:effectLst/>
            </c:spPr>
            <c:extLst>
              <c:ext xmlns:c16="http://schemas.microsoft.com/office/drawing/2014/chart" uri="{C3380CC4-5D6E-409C-BE32-E72D297353CC}">
                <c16:uniqueId val="{00000001-6E64-4FDD-8172-58B1FCD1F406}"/>
              </c:ext>
            </c:extLst>
          </c:dPt>
          <c:cat>
            <c:numRef>
              <c:f>'Figure 3.8'!$L$7:$L$21</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'Figure 3.8'!$M$7:$M$21</c:f>
              <c:numCache>
                <c:formatCode>0.0</c:formatCode>
                <c:ptCount val="15"/>
                <c:pt idx="0">
                  <c:v>-2.9792939073439597</c:v>
                </c:pt>
                <c:pt idx="1">
                  <c:v>-27.407550822846076</c:v>
                </c:pt>
                <c:pt idx="2">
                  <c:v>-5.2846898389435317</c:v>
                </c:pt>
                <c:pt idx="3">
                  <c:v>0</c:v>
                </c:pt>
                <c:pt idx="4">
                  <c:v>0.52633887451203998</c:v>
                </c:pt>
                <c:pt idx="5">
                  <c:v>-0.12092873266688164</c:v>
                </c:pt>
                <c:pt idx="6">
                  <c:v>-1.3039073984854661</c:v>
                </c:pt>
                <c:pt idx="7">
                  <c:v>0.22295120039480942</c:v>
                </c:pt>
                <c:pt idx="8">
                  <c:v>-9.7289556676632472E-2</c:v>
                </c:pt>
                <c:pt idx="9">
                  <c:v>4.4851140610903464E-2</c:v>
                </c:pt>
                <c:pt idx="10">
                  <c:v>0</c:v>
                </c:pt>
                <c:pt idx="11">
                  <c:v>-7.6076521530430607</c:v>
                </c:pt>
                <c:pt idx="12">
                  <c:v>-5.3832323551922148</c:v>
                </c:pt>
                <c:pt idx="13">
                  <c:v>-4.9075481593886288</c:v>
                </c:pt>
                <c:pt idx="14">
                  <c:v>-2.311468039535117</c:v>
                </c:pt>
              </c:numCache>
            </c:numRef>
          </c:val>
          <c:extLst>
            <c:ext xmlns:c16="http://schemas.microsoft.com/office/drawing/2014/chart" uri="{C3380CC4-5D6E-409C-BE32-E72D297353CC}">
              <c16:uniqueId val="{00000002-6E64-4FDD-8172-58B1FCD1F406}"/>
            </c:ext>
          </c:extLst>
        </c:ser>
        <c:dLbls>
          <c:showLegendKey val="0"/>
          <c:showVal val="0"/>
          <c:showCatName val="0"/>
          <c:showSerName val="0"/>
          <c:showPercent val="0"/>
          <c:showBubbleSize val="0"/>
        </c:dLbls>
        <c:gapWidth val="27"/>
        <c:overlap val="-27"/>
        <c:axId val="413912304"/>
        <c:axId val="413912720"/>
      </c:barChart>
      <c:catAx>
        <c:axId val="4139123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13912720"/>
        <c:crosses val="autoZero"/>
        <c:auto val="1"/>
        <c:lblAlgn val="ctr"/>
        <c:lblOffset val="100"/>
        <c:noMultiLvlLbl val="0"/>
      </c:catAx>
      <c:valAx>
        <c:axId val="41391272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413912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'Figure 1.4'!$A$24</c:f>
              <c:strCache>
                <c:ptCount val="1"/>
              </c:strCache>
            </c:strRef>
          </c:tx>
          <c:spPr>
            <a:solidFill>
              <a:schemeClr val="bg1">
                <a:lumMod val="50000"/>
                <a:alpha val="5000"/>
              </a:schemeClr>
            </a:solidFill>
            <a:ln>
              <a:noFill/>
            </a:ln>
            <a:effectLst/>
          </c:spPr>
          <c:invertIfNegative val="0"/>
          <c:cat>
            <c:multiLvlStrRef>
              <c:f>'Figure 1.4'!$B$20:$U$21</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2019</c:v>
                  </c:pt>
                  <c:pt idx="4">
                    <c:v>2020</c:v>
                  </c:pt>
                  <c:pt idx="8">
                    <c:v>2021</c:v>
                  </c:pt>
                  <c:pt idx="12">
                    <c:v>2022</c:v>
                  </c:pt>
                  <c:pt idx="16">
                    <c:v>2023</c:v>
                  </c:pt>
                </c:lvl>
              </c:multiLvlStrCache>
            </c:multiLvlStrRef>
          </c:cat>
          <c:val>
            <c:numRef>
              <c:f>'Figure 1.4'!$B$24:$U$24</c:f>
              <c:numCache>
                <c:formatCode>General</c:formatCode>
                <c:ptCount val="20"/>
                <c:pt idx="14">
                  <c:v>1000</c:v>
                </c:pt>
                <c:pt idx="15">
                  <c:v>1000</c:v>
                </c:pt>
                <c:pt idx="16">
                  <c:v>1000</c:v>
                </c:pt>
                <c:pt idx="17">
                  <c:v>1000</c:v>
                </c:pt>
                <c:pt idx="18">
                  <c:v>1000</c:v>
                </c:pt>
                <c:pt idx="19">
                  <c:v>1000</c:v>
                </c:pt>
              </c:numCache>
            </c:numRef>
          </c:val>
          <c:extLst>
            <c:ext xmlns:c16="http://schemas.microsoft.com/office/drawing/2014/chart" uri="{C3380CC4-5D6E-409C-BE32-E72D297353CC}">
              <c16:uniqueId val="{00000000-8074-470D-BAB2-E99E3F559D15}"/>
            </c:ext>
          </c:extLst>
        </c:ser>
        <c:dLbls>
          <c:showLegendKey val="0"/>
          <c:showVal val="0"/>
          <c:showCatName val="0"/>
          <c:showSerName val="0"/>
          <c:showPercent val="0"/>
          <c:showBubbleSize val="0"/>
        </c:dLbls>
        <c:gapWidth val="0"/>
        <c:axId val="1548894096"/>
        <c:axId val="1548893264"/>
      </c:barChart>
      <c:lineChart>
        <c:grouping val="standard"/>
        <c:varyColors val="0"/>
        <c:ser>
          <c:idx val="0"/>
          <c:order val="0"/>
          <c:tx>
            <c:strRef>
              <c:f>'Figure 1.4'!$A$22</c:f>
              <c:strCache>
                <c:ptCount val="1"/>
                <c:pt idx="0">
                  <c:v>MDD values</c:v>
                </c:pt>
              </c:strCache>
            </c:strRef>
          </c:tx>
          <c:spPr>
            <a:ln w="28575" cap="rnd">
              <a:solidFill>
                <a:schemeClr val="accent1"/>
              </a:solidFill>
              <a:round/>
            </a:ln>
            <a:effectLst/>
          </c:spPr>
          <c:marker>
            <c:symbol val="none"/>
          </c:marker>
          <c:cat>
            <c:multiLvlStrRef>
              <c:f>'Figure 1.4'!$B$20:$U$21</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2019</c:v>
                  </c:pt>
                  <c:pt idx="4">
                    <c:v>2020</c:v>
                  </c:pt>
                  <c:pt idx="8">
                    <c:v>2021</c:v>
                  </c:pt>
                  <c:pt idx="12">
                    <c:v>2022</c:v>
                  </c:pt>
                  <c:pt idx="16">
                    <c:v>2023</c:v>
                  </c:pt>
                </c:lvl>
              </c:multiLvlStrCache>
            </c:multiLvlStrRef>
          </c:cat>
          <c:val>
            <c:numRef>
              <c:f>'Figure 1.4'!$B$22:$U$22</c:f>
              <c:numCache>
                <c:formatCode>General</c:formatCode>
                <c:ptCount val="20"/>
                <c:pt idx="0">
                  <c:v>46616</c:v>
                </c:pt>
                <c:pt idx="1">
                  <c:v>46758</c:v>
                </c:pt>
                <c:pt idx="2">
                  <c:v>47727</c:v>
                </c:pt>
                <c:pt idx="3">
                  <c:v>47327</c:v>
                </c:pt>
                <c:pt idx="4">
                  <c:v>46755</c:v>
                </c:pt>
                <c:pt idx="5">
                  <c:v>40691</c:v>
                </c:pt>
                <c:pt idx="6">
                  <c:v>46441</c:v>
                </c:pt>
                <c:pt idx="7">
                  <c:v>45468</c:v>
                </c:pt>
                <c:pt idx="8">
                  <c:v>44558</c:v>
                </c:pt>
                <c:pt idx="9">
                  <c:v>48665</c:v>
                </c:pt>
                <c:pt idx="10">
                  <c:v>50796</c:v>
                </c:pt>
                <c:pt idx="11">
                  <c:v>52571</c:v>
                </c:pt>
                <c:pt idx="12">
                  <c:v>54035</c:v>
                </c:pt>
                <c:pt idx="13">
                  <c:v>57353</c:v>
                </c:pt>
                <c:pt idx="14">
                  <c:v>56913.025886854412</c:v>
                </c:pt>
                <c:pt idx="15">
                  <c:v>58800.668971233878</c:v>
                </c:pt>
                <c:pt idx="16">
                  <c:v>58992.22843512988</c:v>
                </c:pt>
                <c:pt idx="17">
                  <c:v>60075.846047527455</c:v>
                </c:pt>
                <c:pt idx="18">
                  <c:v>60772.977150169849</c:v>
                </c:pt>
                <c:pt idx="19">
                  <c:v>61759.985675548429</c:v>
                </c:pt>
              </c:numCache>
            </c:numRef>
          </c:val>
          <c:smooth val="0"/>
          <c:extLst>
            <c:ext xmlns:c16="http://schemas.microsoft.com/office/drawing/2014/chart" uri="{C3380CC4-5D6E-409C-BE32-E72D297353CC}">
              <c16:uniqueId val="{00000001-8074-470D-BAB2-E99E3F559D15}"/>
            </c:ext>
          </c:extLst>
        </c:ser>
        <c:ser>
          <c:idx val="1"/>
          <c:order val="1"/>
          <c:tx>
            <c:strRef>
              <c:f>'Figure 1.4'!$A$23</c:f>
              <c:strCache>
                <c:ptCount val="1"/>
                <c:pt idx="0">
                  <c:v>MDD volumes</c:v>
                </c:pt>
              </c:strCache>
            </c:strRef>
          </c:tx>
          <c:spPr>
            <a:ln w="28575" cap="rnd">
              <a:solidFill>
                <a:schemeClr val="accent2"/>
              </a:solidFill>
              <a:round/>
            </a:ln>
            <a:effectLst/>
          </c:spPr>
          <c:marker>
            <c:symbol val="none"/>
          </c:marker>
          <c:cat>
            <c:multiLvlStrRef>
              <c:f>'Figure 1.4'!$B$20:$U$21</c:f>
              <c:multiLvlStrCache>
                <c:ptCount val="2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lvl>
                <c:lvl>
                  <c:pt idx="0">
                    <c:v>2019</c:v>
                  </c:pt>
                  <c:pt idx="4">
                    <c:v>2020</c:v>
                  </c:pt>
                  <c:pt idx="8">
                    <c:v>2021</c:v>
                  </c:pt>
                  <c:pt idx="12">
                    <c:v>2022</c:v>
                  </c:pt>
                  <c:pt idx="16">
                    <c:v>2023</c:v>
                  </c:pt>
                </c:lvl>
              </c:multiLvlStrCache>
            </c:multiLvlStrRef>
          </c:cat>
          <c:val>
            <c:numRef>
              <c:f>'Figure 1.4'!$B$23:$U$23</c:f>
              <c:numCache>
                <c:formatCode>General</c:formatCode>
                <c:ptCount val="20"/>
                <c:pt idx="0">
                  <c:v>47547</c:v>
                </c:pt>
                <c:pt idx="1">
                  <c:v>47350</c:v>
                </c:pt>
                <c:pt idx="2">
                  <c:v>48534</c:v>
                </c:pt>
                <c:pt idx="3">
                  <c:v>47554</c:v>
                </c:pt>
                <c:pt idx="4">
                  <c:v>46284</c:v>
                </c:pt>
                <c:pt idx="5">
                  <c:v>41085</c:v>
                </c:pt>
                <c:pt idx="6">
                  <c:v>46768</c:v>
                </c:pt>
                <c:pt idx="7">
                  <c:v>45272</c:v>
                </c:pt>
                <c:pt idx="8">
                  <c:v>43783</c:v>
                </c:pt>
                <c:pt idx="9">
                  <c:v>47152</c:v>
                </c:pt>
                <c:pt idx="10">
                  <c:v>48665</c:v>
                </c:pt>
                <c:pt idx="11">
                  <c:v>49854</c:v>
                </c:pt>
                <c:pt idx="12">
                  <c:v>49794</c:v>
                </c:pt>
                <c:pt idx="13">
                  <c:v>51947</c:v>
                </c:pt>
                <c:pt idx="14">
                  <c:v>50708.695280647116</c:v>
                </c:pt>
                <c:pt idx="15">
                  <c:v>51378.377514645559</c:v>
                </c:pt>
                <c:pt idx="16">
                  <c:v>51018.476012427993</c:v>
                </c:pt>
                <c:pt idx="17">
                  <c:v>51384.116786086146</c:v>
                </c:pt>
                <c:pt idx="18">
                  <c:v>51639.699954176453</c:v>
                </c:pt>
                <c:pt idx="19">
                  <c:v>52153.073449698961</c:v>
                </c:pt>
              </c:numCache>
            </c:numRef>
          </c:val>
          <c:smooth val="0"/>
          <c:extLst>
            <c:ext xmlns:c16="http://schemas.microsoft.com/office/drawing/2014/chart" uri="{C3380CC4-5D6E-409C-BE32-E72D297353CC}">
              <c16:uniqueId val="{00000002-8074-470D-BAB2-E99E3F559D15}"/>
            </c:ext>
          </c:extLst>
        </c:ser>
        <c:dLbls>
          <c:showLegendKey val="0"/>
          <c:showVal val="0"/>
          <c:showCatName val="0"/>
          <c:showSerName val="0"/>
          <c:showPercent val="0"/>
          <c:showBubbleSize val="0"/>
        </c:dLbls>
        <c:marker val="1"/>
        <c:smooth val="0"/>
        <c:axId val="1543483680"/>
        <c:axId val="1543491584"/>
      </c:lineChart>
      <c:catAx>
        <c:axId val="154348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43491584"/>
        <c:crosses val="autoZero"/>
        <c:auto val="1"/>
        <c:lblAlgn val="ctr"/>
        <c:lblOffset val="100"/>
        <c:noMultiLvlLbl val="0"/>
      </c:catAx>
      <c:valAx>
        <c:axId val="1543491584"/>
        <c:scaling>
          <c:orientation val="minMax"/>
          <c:min val="35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43483680"/>
        <c:crosses val="autoZero"/>
        <c:crossBetween val="between"/>
        <c:dispUnits>
          <c:builtInUnit val="thousands"/>
        </c:dispUnits>
      </c:valAx>
      <c:valAx>
        <c:axId val="1548893264"/>
        <c:scaling>
          <c:orientation val="minMax"/>
          <c:max val="10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548894096"/>
        <c:crosses val="max"/>
        <c:crossBetween val="between"/>
      </c:valAx>
      <c:catAx>
        <c:axId val="1548894096"/>
        <c:scaling>
          <c:orientation val="minMax"/>
        </c:scaling>
        <c:delete val="1"/>
        <c:axPos val="b"/>
        <c:numFmt formatCode="General" sourceLinked="1"/>
        <c:majorTickMark val="out"/>
        <c:minorTickMark val="none"/>
        <c:tickLblPos val="nextTo"/>
        <c:crossAx val="154889326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35995698979485E-2"/>
          <c:y val="4.6296203420432322E-2"/>
          <c:w val="0.93156400430102049"/>
          <c:h val="0.80084791484397788"/>
        </c:manualLayout>
      </c:layout>
      <c:barChart>
        <c:barDir val="col"/>
        <c:grouping val="clustered"/>
        <c:varyColors val="0"/>
        <c:ser>
          <c:idx val="0"/>
          <c:order val="0"/>
          <c:spPr>
            <a:solidFill>
              <a:schemeClr val="accent1"/>
            </a:solidFill>
            <a:ln>
              <a:noFill/>
            </a:ln>
            <a:effectLst/>
          </c:spPr>
          <c:invertIfNegative val="0"/>
          <c:cat>
            <c:numRef>
              <c:f>'Figure 3.9'!$L$9:$L$30</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'Figure 3.9'!$O$9:$O$30</c:f>
              <c:numCache>
                <c:formatCode>#,##0.0</c:formatCode>
                <c:ptCount val="22"/>
                <c:pt idx="0">
                  <c:v>10.709687803907308</c:v>
                </c:pt>
                <c:pt idx="1">
                  <c:v>1.6824170924914617</c:v>
                </c:pt>
                <c:pt idx="2">
                  <c:v>6.1251681309350436</c:v>
                </c:pt>
                <c:pt idx="3">
                  <c:v>9.1991439335335166</c:v>
                </c:pt>
                <c:pt idx="4">
                  <c:v>9.1068399687178179</c:v>
                </c:pt>
                <c:pt idx="5">
                  <c:v>12.334062051222428</c:v>
                </c:pt>
                <c:pt idx="6">
                  <c:v>6.9153258759383274</c:v>
                </c:pt>
                <c:pt idx="7">
                  <c:v>-10.520591050876249</c:v>
                </c:pt>
                <c:pt idx="8">
                  <c:v>-3.697734795132801</c:v>
                </c:pt>
                <c:pt idx="9">
                  <c:v>-5.547946490492528</c:v>
                </c:pt>
                <c:pt idx="10">
                  <c:v>-5.4308550905152853</c:v>
                </c:pt>
                <c:pt idx="11">
                  <c:v>-4.7946392328830694</c:v>
                </c:pt>
                <c:pt idx="12">
                  <c:v>-1.3462890060320643</c:v>
                </c:pt>
                <c:pt idx="13">
                  <c:v>5.1634116685441267</c:v>
                </c:pt>
                <c:pt idx="14">
                  <c:v>5.3506091186653837</c:v>
                </c:pt>
                <c:pt idx="15">
                  <c:v>4.208261566203042</c:v>
                </c:pt>
                <c:pt idx="16">
                  <c:v>6.4003668019976701</c:v>
                </c:pt>
                <c:pt idx="17">
                  <c:v>4.3731059220694979</c:v>
                </c:pt>
                <c:pt idx="18">
                  <c:v>0.70035982225307158</c:v>
                </c:pt>
                <c:pt idx="19">
                  <c:v>4.9210436859223217</c:v>
                </c:pt>
                <c:pt idx="20">
                  <c:v>-1.3057827762942176</c:v>
                </c:pt>
                <c:pt idx="21">
                  <c:v>0.44618177699793371</c:v>
                </c:pt>
              </c:numCache>
            </c:numRef>
          </c:val>
          <c:extLst>
            <c:ext xmlns:c16="http://schemas.microsoft.com/office/drawing/2014/chart" uri="{C3380CC4-5D6E-409C-BE32-E72D297353CC}">
              <c16:uniqueId val="{00000000-4AD0-451A-B00F-2CEFEE9EA106}"/>
            </c:ext>
          </c:extLst>
        </c:ser>
        <c:ser>
          <c:idx val="1"/>
          <c:order val="1"/>
          <c:tx>
            <c:strRef>
              <c:f>'Figure 3.9'!$M$6</c:f>
              <c:strCache>
                <c:ptCount val="1"/>
              </c:strCache>
            </c:strRef>
          </c:tx>
          <c:spPr>
            <a:solidFill>
              <a:schemeClr val="accent1">
                <a:lumMod val="75000"/>
                <a:alpha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3.9'!$L$9:$L$30</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'Figure 3.9'!$N$9:$N$30</c:f>
              <c:numCache>
                <c:formatCode>#,##0.0</c:formatCode>
                <c:ptCount val="22"/>
                <c:pt idx="0">
                  <c:v>15.955283984142326</c:v>
                </c:pt>
                <c:pt idx="1">
                  <c:v>5.6770834782679032</c:v>
                </c:pt>
                <c:pt idx="2">
                  <c:v>8.5564434603951725</c:v>
                </c:pt>
                <c:pt idx="3">
                  <c:v>11.644813450521951</c:v>
                </c:pt>
                <c:pt idx="4">
                  <c:v>11.974927766362114</c:v>
                </c:pt>
                <c:pt idx="5">
                  <c:v>15.571009410222445</c:v>
                </c:pt>
                <c:pt idx="6">
                  <c:v>10.353474322156259</c:v>
                </c:pt>
                <c:pt idx="7">
                  <c:v>-12.049384972620075</c:v>
                </c:pt>
                <c:pt idx="8">
                  <c:v>-5.2732319763985345</c:v>
                </c:pt>
                <c:pt idx="9">
                  <c:v>-4.36975039681883</c:v>
                </c:pt>
                <c:pt idx="10">
                  <c:v>-3.6831706876705965</c:v>
                </c:pt>
                <c:pt idx="11">
                  <c:v>-4.3147735032100911</c:v>
                </c:pt>
                <c:pt idx="12">
                  <c:v>-1.049437317986019</c:v>
                </c:pt>
                <c:pt idx="13">
                  <c:v>5.1634116685441285</c:v>
                </c:pt>
                <c:pt idx="14">
                  <c:v>5.1399079004280424</c:v>
                </c:pt>
                <c:pt idx="15">
                  <c:v>4.5215128534761959</c:v>
                </c:pt>
                <c:pt idx="16">
                  <c:v>7.1444253111025517</c:v>
                </c:pt>
                <c:pt idx="17">
                  <c:v>5.3050086535165519</c:v>
                </c:pt>
                <c:pt idx="18">
                  <c:v>0.20527447406107058</c:v>
                </c:pt>
                <c:pt idx="19">
                  <c:v>7.4092897812406306</c:v>
                </c:pt>
                <c:pt idx="20">
                  <c:v>7.0832256877207698</c:v>
                </c:pt>
                <c:pt idx="21">
                  <c:v>7.5778606831647721</c:v>
                </c:pt>
              </c:numCache>
            </c:numRef>
          </c:val>
          <c:extLst>
            <c:ext xmlns:c16="http://schemas.microsoft.com/office/drawing/2014/chart" uri="{C3380CC4-5D6E-409C-BE32-E72D297353CC}">
              <c16:uniqueId val="{00000001-4AD0-451A-B00F-2CEFEE9EA106}"/>
            </c:ext>
          </c:extLst>
        </c:ser>
        <c:dLbls>
          <c:showLegendKey val="0"/>
          <c:showVal val="0"/>
          <c:showCatName val="0"/>
          <c:showSerName val="0"/>
          <c:showPercent val="0"/>
          <c:showBubbleSize val="0"/>
        </c:dLbls>
        <c:gapWidth val="15"/>
        <c:overlap val="100"/>
        <c:axId val="514954352"/>
        <c:axId val="514931472"/>
      </c:barChart>
      <c:catAx>
        <c:axId val="514954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14931472"/>
        <c:crosses val="autoZero"/>
        <c:auto val="1"/>
        <c:lblAlgn val="ctr"/>
        <c:lblOffset val="100"/>
        <c:noMultiLvlLbl val="0"/>
      </c:catAx>
      <c:valAx>
        <c:axId val="51493147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14954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3">
                <a:lumMod val="60000"/>
                <a:lumOff val="40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1-7F35-463D-AC53-58B603CE184D}"/>
              </c:ext>
            </c:extLst>
          </c:dPt>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3-7F35-463D-AC53-58B603CE184D}"/>
              </c:ext>
            </c:extLst>
          </c:dPt>
          <c:dPt>
            <c:idx val="2"/>
            <c:invertIfNegative val="0"/>
            <c:bubble3D val="0"/>
            <c:spPr>
              <a:solidFill>
                <a:schemeClr val="bg1">
                  <a:lumMod val="85000"/>
                </a:schemeClr>
              </a:solidFill>
              <a:ln>
                <a:noFill/>
              </a:ln>
              <a:effectLst/>
            </c:spPr>
            <c:extLst>
              <c:ext xmlns:c16="http://schemas.microsoft.com/office/drawing/2014/chart" uri="{C3380CC4-5D6E-409C-BE32-E72D297353CC}">
                <c16:uniqueId val="{00000005-7F35-463D-AC53-58B603CE184D}"/>
              </c:ext>
            </c:extLst>
          </c:dPt>
          <c:cat>
            <c:numRef>
              <c:f>'Figure 3.10'!$A$52:$A$55</c:f>
              <c:numCache>
                <c:formatCode>General</c:formatCode>
                <c:ptCount val="4"/>
                <c:pt idx="0">
                  <c:v>2020</c:v>
                </c:pt>
                <c:pt idx="1">
                  <c:v>2021</c:v>
                </c:pt>
                <c:pt idx="2">
                  <c:v>2022</c:v>
                </c:pt>
                <c:pt idx="3">
                  <c:v>2023</c:v>
                </c:pt>
              </c:numCache>
            </c:numRef>
          </c:cat>
          <c:val>
            <c:numRef>
              <c:f>'Figure 3.10'!$C$52:$C$55</c:f>
              <c:numCache>
                <c:formatCode>0.0</c:formatCode>
                <c:ptCount val="4"/>
                <c:pt idx="0">
                  <c:v>2.5349999999999966</c:v>
                </c:pt>
                <c:pt idx="1">
                  <c:v>4.25</c:v>
                </c:pt>
                <c:pt idx="2">
                  <c:v>6.7550000000000097</c:v>
                </c:pt>
                <c:pt idx="3">
                  <c:v>5.1099999999999994</c:v>
                </c:pt>
              </c:numCache>
            </c:numRef>
          </c:val>
          <c:extLst>
            <c:ext xmlns:c16="http://schemas.microsoft.com/office/drawing/2014/chart" uri="{C3380CC4-5D6E-409C-BE32-E72D297353CC}">
              <c16:uniqueId val="{00000006-7F35-463D-AC53-58B603CE184D}"/>
            </c:ext>
          </c:extLst>
        </c:ser>
        <c:dLbls>
          <c:showLegendKey val="0"/>
          <c:showVal val="0"/>
          <c:showCatName val="0"/>
          <c:showSerName val="0"/>
          <c:showPercent val="0"/>
          <c:showBubbleSize val="0"/>
        </c:dLbls>
        <c:gapWidth val="55"/>
        <c:axId val="272917744"/>
        <c:axId val="272927312"/>
      </c:barChart>
      <c:lineChart>
        <c:grouping val="standard"/>
        <c:varyColors val="0"/>
        <c:ser>
          <c:idx val="1"/>
          <c:order val="1"/>
          <c:spPr>
            <a:ln w="28575" cap="rnd">
              <a:noFill/>
              <a:prstDash val="sysDot"/>
              <a:round/>
            </a:ln>
            <a:effectLst/>
          </c:spPr>
          <c:marker>
            <c:symbol val="dash"/>
            <c:size val="9"/>
            <c:spPr>
              <a:solidFill>
                <a:schemeClr val="accent3"/>
              </a:solidFill>
              <a:ln w="9525">
                <a:noFill/>
              </a:ln>
              <a:effectLst/>
            </c:spPr>
          </c:marker>
          <c:cat>
            <c:numRef>
              <c:f>'Figure 3.10'!$A$52:$A$55</c:f>
              <c:numCache>
                <c:formatCode>General</c:formatCode>
                <c:ptCount val="4"/>
                <c:pt idx="0">
                  <c:v>2020</c:v>
                </c:pt>
                <c:pt idx="1">
                  <c:v>2021</c:v>
                </c:pt>
                <c:pt idx="2">
                  <c:v>2022</c:v>
                </c:pt>
                <c:pt idx="3">
                  <c:v>2023</c:v>
                </c:pt>
              </c:numCache>
            </c:numRef>
          </c:cat>
          <c:val>
            <c:numRef>
              <c:f>'Figure 3.10'!$D$52:$D$55</c:f>
              <c:numCache>
                <c:formatCode>0.0</c:formatCode>
                <c:ptCount val="4"/>
                <c:pt idx="0">
                  <c:v>3.3632500000000078</c:v>
                </c:pt>
                <c:pt idx="1">
                  <c:v>3.5314125000000018</c:v>
                </c:pt>
                <c:pt idx="2">
                  <c:v>3.7079831249999984</c:v>
                </c:pt>
                <c:pt idx="3">
                  <c:v>3.8933822812499983</c:v>
                </c:pt>
              </c:numCache>
            </c:numRef>
          </c:val>
          <c:smooth val="0"/>
          <c:extLst>
            <c:ext xmlns:c16="http://schemas.microsoft.com/office/drawing/2014/chart" uri="{C3380CC4-5D6E-409C-BE32-E72D297353CC}">
              <c16:uniqueId val="{00000007-7F35-463D-AC53-58B603CE184D}"/>
            </c:ext>
          </c:extLst>
        </c:ser>
        <c:ser>
          <c:idx val="2"/>
          <c:order val="2"/>
          <c:spPr>
            <a:ln w="28575" cap="rnd">
              <a:noFill/>
              <a:prstDash val="sysDash"/>
              <a:round/>
            </a:ln>
            <a:effectLst/>
          </c:spPr>
          <c:marker>
            <c:symbol val="dash"/>
            <c:size val="9"/>
            <c:spPr>
              <a:solidFill>
                <a:schemeClr val="tx2"/>
              </a:solidFill>
              <a:ln w="9525">
                <a:noFill/>
                <a:prstDash val="sysDash"/>
              </a:ln>
              <a:effectLst/>
            </c:spPr>
          </c:marker>
          <c:cat>
            <c:numRef>
              <c:f>'Figure 3.10'!$A$52:$A$55</c:f>
              <c:numCache>
                <c:formatCode>General</c:formatCode>
                <c:ptCount val="4"/>
                <c:pt idx="0">
                  <c:v>2020</c:v>
                </c:pt>
                <c:pt idx="1">
                  <c:v>2021</c:v>
                </c:pt>
                <c:pt idx="2">
                  <c:v>2022</c:v>
                </c:pt>
                <c:pt idx="3">
                  <c:v>2023</c:v>
                </c:pt>
              </c:numCache>
            </c:numRef>
          </c:cat>
          <c:val>
            <c:numRef>
              <c:f>'Figure 3.10'!$E$52:$E$55</c:f>
              <c:numCache>
                <c:formatCode>0.0</c:formatCode>
                <c:ptCount val="4"/>
                <c:pt idx="0">
                  <c:v>1.6773258603736423</c:v>
                </c:pt>
                <c:pt idx="1">
                  <c:v>3.7523155221238937</c:v>
                </c:pt>
                <c:pt idx="2">
                  <c:v>8.5452550945125836</c:v>
                </c:pt>
                <c:pt idx="3">
                  <c:v>8.3782705236740469</c:v>
                </c:pt>
              </c:numCache>
            </c:numRef>
          </c:val>
          <c:smooth val="0"/>
          <c:extLst>
            <c:ext xmlns:c16="http://schemas.microsoft.com/office/drawing/2014/chart" uri="{C3380CC4-5D6E-409C-BE32-E72D297353CC}">
              <c16:uniqueId val="{00000008-7F35-463D-AC53-58B603CE184D}"/>
            </c:ext>
          </c:extLst>
        </c:ser>
        <c:dLbls>
          <c:showLegendKey val="0"/>
          <c:showVal val="0"/>
          <c:showCatName val="0"/>
          <c:showSerName val="0"/>
          <c:showPercent val="0"/>
          <c:showBubbleSize val="0"/>
        </c:dLbls>
        <c:marker val="1"/>
        <c:smooth val="0"/>
        <c:axId val="272917744"/>
        <c:axId val="272927312"/>
      </c:lineChart>
      <c:catAx>
        <c:axId val="27291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72927312"/>
        <c:crosses val="autoZero"/>
        <c:auto val="1"/>
        <c:lblAlgn val="ctr"/>
        <c:lblOffset val="100"/>
        <c:noMultiLvlLbl val="0"/>
      </c:catAx>
      <c:valAx>
        <c:axId val="272927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72917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tx2"/>
            </a:solidFill>
            <a:ln>
              <a:noFill/>
            </a:ln>
            <a:effectLst/>
          </c:spPr>
          <c:invertIfNegative val="0"/>
          <c:dPt>
            <c:idx val="0"/>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1-98D9-4223-98B2-566A99F7CE4D}"/>
              </c:ext>
            </c:extLst>
          </c:dPt>
          <c:dPt>
            <c:idx val="1"/>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3-98D9-4223-98B2-566A99F7CE4D}"/>
              </c:ext>
            </c:extLst>
          </c:dPt>
          <c:dPt>
            <c:idx val="2"/>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5-98D9-4223-98B2-566A99F7CE4D}"/>
              </c:ext>
            </c:extLst>
          </c:dPt>
          <c:cat>
            <c:numRef>
              <c:f>'Figure 3.10'!$A$52:$A$55</c:f>
              <c:numCache>
                <c:formatCode>General</c:formatCode>
                <c:ptCount val="4"/>
                <c:pt idx="0">
                  <c:v>2020</c:v>
                </c:pt>
                <c:pt idx="1">
                  <c:v>2021</c:v>
                </c:pt>
                <c:pt idx="2">
                  <c:v>2022</c:v>
                </c:pt>
                <c:pt idx="3">
                  <c:v>2023</c:v>
                </c:pt>
              </c:numCache>
            </c:numRef>
          </c:cat>
          <c:val>
            <c:numRef>
              <c:f>'Figure 3.10'!$J$52:$J$55</c:f>
              <c:numCache>
                <c:formatCode>0.0</c:formatCode>
                <c:ptCount val="4"/>
                <c:pt idx="0">
                  <c:v>0.58129999999999993</c:v>
                </c:pt>
                <c:pt idx="1">
                  <c:v>0.25069999999999998</c:v>
                </c:pt>
                <c:pt idx="2">
                  <c:v>-0.51246142859999988</c:v>
                </c:pt>
                <c:pt idx="3">
                  <c:v>-0.84899999999999998</c:v>
                </c:pt>
              </c:numCache>
            </c:numRef>
          </c:val>
          <c:extLst>
            <c:ext xmlns:c16="http://schemas.microsoft.com/office/drawing/2014/chart" uri="{C3380CC4-5D6E-409C-BE32-E72D297353CC}">
              <c16:uniqueId val="{00000006-98D9-4223-98B2-566A99F7CE4D}"/>
            </c:ext>
          </c:extLst>
        </c:ser>
        <c:ser>
          <c:idx val="1"/>
          <c:order val="1"/>
          <c:spPr>
            <a:solidFill>
              <a:schemeClr val="tx2">
                <a:lumMod val="40000"/>
                <a:lumOff val="60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8-98D9-4223-98B2-566A99F7CE4D}"/>
              </c:ext>
            </c:extLst>
          </c:dPt>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A-98D9-4223-98B2-566A99F7CE4D}"/>
              </c:ext>
            </c:extLst>
          </c:dPt>
          <c:dPt>
            <c:idx val="2"/>
            <c:invertIfNegative val="0"/>
            <c:bubble3D val="0"/>
            <c:spPr>
              <a:solidFill>
                <a:schemeClr val="bg1">
                  <a:lumMod val="85000"/>
                </a:schemeClr>
              </a:solidFill>
              <a:ln>
                <a:noFill/>
              </a:ln>
              <a:effectLst/>
            </c:spPr>
            <c:extLst>
              <c:ext xmlns:c16="http://schemas.microsoft.com/office/drawing/2014/chart" uri="{C3380CC4-5D6E-409C-BE32-E72D297353CC}">
                <c16:uniqueId val="{0000000C-98D9-4223-98B2-566A99F7CE4D}"/>
              </c:ext>
            </c:extLst>
          </c:dPt>
          <c:cat>
            <c:numRef>
              <c:f>'Figure 3.10'!$A$52:$A$55</c:f>
              <c:numCache>
                <c:formatCode>General</c:formatCode>
                <c:ptCount val="4"/>
                <c:pt idx="0">
                  <c:v>2020</c:v>
                </c:pt>
                <c:pt idx="1">
                  <c:v>2021</c:v>
                </c:pt>
                <c:pt idx="2">
                  <c:v>2022</c:v>
                </c:pt>
                <c:pt idx="3">
                  <c:v>2023</c:v>
                </c:pt>
              </c:numCache>
            </c:numRef>
          </c:cat>
          <c:val>
            <c:numRef>
              <c:f>'Figure 3.10'!$K$52:$K$55</c:f>
              <c:numCache>
                <c:formatCode>0.0</c:formatCode>
                <c:ptCount val="4"/>
                <c:pt idx="0">
                  <c:v>0.504</c:v>
                </c:pt>
                <c:pt idx="1">
                  <c:v>0.1651</c:v>
                </c:pt>
                <c:pt idx="2">
                  <c:v>0.53700000000000003</c:v>
                </c:pt>
                <c:pt idx="3">
                  <c:v>1.1599999999999999</c:v>
                </c:pt>
              </c:numCache>
            </c:numRef>
          </c:val>
          <c:extLst>
            <c:ext xmlns:c16="http://schemas.microsoft.com/office/drawing/2014/chart" uri="{C3380CC4-5D6E-409C-BE32-E72D297353CC}">
              <c16:uniqueId val="{0000000D-98D9-4223-98B2-566A99F7CE4D}"/>
            </c:ext>
          </c:extLst>
        </c:ser>
        <c:dLbls>
          <c:showLegendKey val="0"/>
          <c:showVal val="0"/>
          <c:showCatName val="0"/>
          <c:showSerName val="0"/>
          <c:showPercent val="0"/>
          <c:showBubbleSize val="0"/>
        </c:dLbls>
        <c:gapWidth val="55"/>
        <c:overlap val="100"/>
        <c:axId val="272917744"/>
        <c:axId val="272927312"/>
      </c:barChart>
      <c:lineChart>
        <c:grouping val="standard"/>
        <c:varyColors val="0"/>
        <c:ser>
          <c:idx val="2"/>
          <c:order val="2"/>
          <c:spPr>
            <a:ln w="12700" cap="rnd">
              <a:solidFill>
                <a:schemeClr val="accent3"/>
              </a:solidFill>
              <a:round/>
            </a:ln>
            <a:effectLst/>
          </c:spPr>
          <c:marker>
            <c:symbol val="circle"/>
            <c:size val="5"/>
            <c:spPr>
              <a:solidFill>
                <a:schemeClr val="bg1"/>
              </a:solidFill>
              <a:ln w="12700">
                <a:solidFill>
                  <a:schemeClr val="accent3"/>
                </a:solidFill>
              </a:ln>
              <a:effectLst/>
            </c:spPr>
          </c:marker>
          <c:cat>
            <c:numRef>
              <c:f>'Figure 3.10'!$A$52:$A$55</c:f>
              <c:numCache>
                <c:formatCode>General</c:formatCode>
                <c:ptCount val="4"/>
                <c:pt idx="0">
                  <c:v>2020</c:v>
                </c:pt>
                <c:pt idx="1">
                  <c:v>2021</c:v>
                </c:pt>
                <c:pt idx="2">
                  <c:v>2022</c:v>
                </c:pt>
                <c:pt idx="3">
                  <c:v>2023</c:v>
                </c:pt>
              </c:numCache>
            </c:numRef>
          </c:cat>
          <c:val>
            <c:numRef>
              <c:f>'Figure 3.10'!$L$52:$L$55</c:f>
              <c:numCache>
                <c:formatCode>0.000</c:formatCode>
                <c:ptCount val="4"/>
                <c:pt idx="0">
                  <c:v>1.0852999999999999</c:v>
                </c:pt>
                <c:pt idx="1">
                  <c:v>0.41579999999999995</c:v>
                </c:pt>
                <c:pt idx="2">
                  <c:v>2.4538571400000153E-2</c:v>
                </c:pt>
                <c:pt idx="3">
                  <c:v>0.31099999999999994</c:v>
                </c:pt>
              </c:numCache>
            </c:numRef>
          </c:val>
          <c:smooth val="0"/>
          <c:extLst>
            <c:ext xmlns:c16="http://schemas.microsoft.com/office/drawing/2014/chart" uri="{C3380CC4-5D6E-409C-BE32-E72D297353CC}">
              <c16:uniqueId val="{0000000E-98D9-4223-98B2-566A99F7CE4D}"/>
            </c:ext>
          </c:extLst>
        </c:ser>
        <c:dLbls>
          <c:showLegendKey val="0"/>
          <c:showVal val="0"/>
          <c:showCatName val="0"/>
          <c:showSerName val="0"/>
          <c:showPercent val="0"/>
          <c:showBubbleSize val="0"/>
        </c:dLbls>
        <c:marker val="1"/>
        <c:smooth val="0"/>
        <c:axId val="272917744"/>
        <c:axId val="272927312"/>
      </c:lineChart>
      <c:catAx>
        <c:axId val="2729177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72927312"/>
        <c:crosses val="autoZero"/>
        <c:auto val="1"/>
        <c:lblAlgn val="ctr"/>
        <c:lblOffset val="100"/>
        <c:noMultiLvlLbl val="0"/>
      </c:catAx>
      <c:valAx>
        <c:axId val="27292731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272917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12984091274303E-2"/>
          <c:y val="4.6267087276550996E-2"/>
          <c:w val="0.50325395039905729"/>
          <c:h val="0.86450104775209546"/>
        </c:manualLayout>
      </c:layout>
      <c:barChart>
        <c:barDir val="col"/>
        <c:grouping val="stacked"/>
        <c:varyColors val="0"/>
        <c:ser>
          <c:idx val="0"/>
          <c:order val="0"/>
          <c:tx>
            <c:strRef>
              <c:f>'Figure 3.10'!$O$48</c:f>
              <c:strCache>
                <c:ptCount val="1"/>
                <c:pt idx="0">
                  <c:v>2022 measures</c:v>
                </c:pt>
              </c:strCache>
            </c:strRef>
          </c:tx>
          <c:spPr>
            <a:solidFill>
              <a:schemeClr val="bg1">
                <a:lumMod val="85000"/>
              </a:schemeClr>
            </a:solidFill>
            <a:ln>
              <a:noFill/>
            </a:ln>
            <a:effectLst/>
          </c:spPr>
          <c:invertIfNegative val="0"/>
          <c:cat>
            <c:numRef>
              <c:f>'Figure 3.10'!$P$47:$Q$47</c:f>
              <c:numCache>
                <c:formatCode>General</c:formatCode>
                <c:ptCount val="2"/>
                <c:pt idx="0">
                  <c:v>2022</c:v>
                </c:pt>
                <c:pt idx="1">
                  <c:v>2023</c:v>
                </c:pt>
              </c:numCache>
            </c:numRef>
          </c:cat>
          <c:val>
            <c:numRef>
              <c:f>'Figure 3.10'!$P$48:$Q$48</c:f>
              <c:numCache>
                <c:formatCode>General</c:formatCode>
                <c:ptCount val="2"/>
                <c:pt idx="0" formatCode="0.0">
                  <c:v>12.810999999999998</c:v>
                </c:pt>
              </c:numCache>
            </c:numRef>
          </c:val>
          <c:extLst>
            <c:ext xmlns:c16="http://schemas.microsoft.com/office/drawing/2014/chart" uri="{C3380CC4-5D6E-409C-BE32-E72D297353CC}">
              <c16:uniqueId val="{00000000-1B31-43FB-BBB7-8B6834C7E95B}"/>
            </c:ext>
          </c:extLst>
        </c:ser>
        <c:ser>
          <c:idx val="1"/>
          <c:order val="1"/>
          <c:tx>
            <c:strRef>
              <c:f>'Figure 3.10'!$O$49</c:f>
              <c:strCache>
                <c:ptCount val="1"/>
                <c:pt idx="0">
                  <c:v>Ukraine contingency</c:v>
                </c:pt>
              </c:strCache>
            </c:strRef>
          </c:tx>
          <c:spPr>
            <a:solidFill>
              <a:schemeClr val="accent5">
                <a:lumMod val="50000"/>
              </a:schemeClr>
            </a:solidFill>
            <a:ln>
              <a:noFill/>
            </a:ln>
            <a:effectLst/>
          </c:spPr>
          <c:invertIfNegative val="0"/>
          <c:cat>
            <c:numRef>
              <c:f>'Figure 3.10'!$P$47:$Q$47</c:f>
              <c:numCache>
                <c:formatCode>General</c:formatCode>
                <c:ptCount val="2"/>
                <c:pt idx="0">
                  <c:v>2022</c:v>
                </c:pt>
                <c:pt idx="1">
                  <c:v>2023</c:v>
                </c:pt>
              </c:numCache>
            </c:numRef>
          </c:cat>
          <c:val>
            <c:numRef>
              <c:f>'Figure 3.10'!$P$49:$Q$49</c:f>
              <c:numCache>
                <c:formatCode>#,##0.0</c:formatCode>
                <c:ptCount val="2"/>
                <c:pt idx="1">
                  <c:v>2</c:v>
                </c:pt>
              </c:numCache>
            </c:numRef>
          </c:val>
          <c:extLst>
            <c:ext xmlns:c16="http://schemas.microsoft.com/office/drawing/2014/chart" uri="{C3380CC4-5D6E-409C-BE32-E72D297353CC}">
              <c16:uniqueId val="{00000001-1B31-43FB-BBB7-8B6834C7E95B}"/>
            </c:ext>
          </c:extLst>
        </c:ser>
        <c:ser>
          <c:idx val="2"/>
          <c:order val="2"/>
          <c:tx>
            <c:strRef>
              <c:f>'Figure 3.10'!$O$50</c:f>
              <c:strCache>
                <c:ptCount val="1"/>
                <c:pt idx="0">
                  <c:v>Covid contingency</c:v>
                </c:pt>
              </c:strCache>
            </c:strRef>
          </c:tx>
          <c:spPr>
            <a:solidFill>
              <a:schemeClr val="accent5">
                <a:lumMod val="75000"/>
              </a:schemeClr>
            </a:solidFill>
            <a:ln>
              <a:noFill/>
            </a:ln>
            <a:effectLst/>
          </c:spPr>
          <c:invertIfNegative val="0"/>
          <c:cat>
            <c:numRef>
              <c:f>'Figure 3.10'!$P$47:$Q$47</c:f>
              <c:numCache>
                <c:formatCode>General</c:formatCode>
                <c:ptCount val="2"/>
                <c:pt idx="0">
                  <c:v>2022</c:v>
                </c:pt>
                <c:pt idx="1">
                  <c:v>2023</c:v>
                </c:pt>
              </c:numCache>
            </c:numRef>
          </c:cat>
          <c:val>
            <c:numRef>
              <c:f>'Figure 3.10'!$P$50:$Q$50</c:f>
              <c:numCache>
                <c:formatCode>#,##0.0</c:formatCode>
                <c:ptCount val="2"/>
                <c:pt idx="1">
                  <c:v>1.7150000000000001</c:v>
                </c:pt>
              </c:numCache>
            </c:numRef>
          </c:val>
          <c:extLst>
            <c:ext xmlns:c16="http://schemas.microsoft.com/office/drawing/2014/chart" uri="{C3380CC4-5D6E-409C-BE32-E72D297353CC}">
              <c16:uniqueId val="{00000002-1B31-43FB-BBB7-8B6834C7E95B}"/>
            </c:ext>
          </c:extLst>
        </c:ser>
        <c:ser>
          <c:idx val="3"/>
          <c:order val="3"/>
          <c:tx>
            <c:strRef>
              <c:f>'Figure 3.10'!$O$51</c:f>
              <c:strCache>
                <c:ptCount val="1"/>
                <c:pt idx="0">
                  <c:v>TBESS</c:v>
                </c:pt>
              </c:strCache>
            </c:strRef>
          </c:tx>
          <c:spPr>
            <a:solidFill>
              <a:schemeClr val="accent5"/>
            </a:solidFill>
            <a:ln>
              <a:noFill/>
            </a:ln>
            <a:effectLst/>
          </c:spPr>
          <c:invertIfNegative val="0"/>
          <c:cat>
            <c:numRef>
              <c:f>'Figure 3.10'!$P$47:$Q$47</c:f>
              <c:numCache>
                <c:formatCode>General</c:formatCode>
                <c:ptCount val="2"/>
                <c:pt idx="0">
                  <c:v>2022</c:v>
                </c:pt>
                <c:pt idx="1">
                  <c:v>2023</c:v>
                </c:pt>
              </c:numCache>
            </c:numRef>
          </c:cat>
          <c:val>
            <c:numRef>
              <c:f>'Figure 3.10'!$P$51:$Q$51</c:f>
              <c:numCache>
                <c:formatCode>#,##0.0</c:formatCode>
                <c:ptCount val="2"/>
                <c:pt idx="1">
                  <c:v>0.6</c:v>
                </c:pt>
              </c:numCache>
            </c:numRef>
          </c:val>
          <c:extLst>
            <c:ext xmlns:c16="http://schemas.microsoft.com/office/drawing/2014/chart" uri="{C3380CC4-5D6E-409C-BE32-E72D297353CC}">
              <c16:uniqueId val="{00000003-1B31-43FB-BBB7-8B6834C7E95B}"/>
            </c:ext>
          </c:extLst>
        </c:ser>
        <c:ser>
          <c:idx val="4"/>
          <c:order val="4"/>
          <c:tx>
            <c:strRef>
              <c:f>'Figure 3.10'!$O$52</c:f>
              <c:strCache>
                <c:ptCount val="1"/>
                <c:pt idx="0">
                  <c:v>Other temp spending</c:v>
                </c:pt>
              </c:strCache>
            </c:strRef>
          </c:tx>
          <c:spPr>
            <a:solidFill>
              <a:schemeClr val="accent5">
                <a:lumMod val="60000"/>
                <a:lumOff val="40000"/>
              </a:schemeClr>
            </a:solidFill>
            <a:ln>
              <a:noFill/>
            </a:ln>
            <a:effectLst/>
          </c:spPr>
          <c:invertIfNegative val="0"/>
          <c:cat>
            <c:numRef>
              <c:f>'Figure 3.10'!$P$47:$Q$47</c:f>
              <c:numCache>
                <c:formatCode>General</c:formatCode>
                <c:ptCount val="2"/>
                <c:pt idx="0">
                  <c:v>2022</c:v>
                </c:pt>
                <c:pt idx="1">
                  <c:v>2023</c:v>
                </c:pt>
              </c:numCache>
            </c:numRef>
          </c:cat>
          <c:val>
            <c:numRef>
              <c:f>'Figure 3.10'!$P$52:$Q$52</c:f>
              <c:numCache>
                <c:formatCode>#,##0.0</c:formatCode>
                <c:ptCount val="2"/>
                <c:pt idx="1">
                  <c:v>1.585</c:v>
                </c:pt>
              </c:numCache>
            </c:numRef>
          </c:val>
          <c:extLst>
            <c:ext xmlns:c16="http://schemas.microsoft.com/office/drawing/2014/chart" uri="{C3380CC4-5D6E-409C-BE32-E72D297353CC}">
              <c16:uniqueId val="{00000004-1B31-43FB-BBB7-8B6834C7E95B}"/>
            </c:ext>
          </c:extLst>
        </c:ser>
        <c:ser>
          <c:idx val="5"/>
          <c:order val="5"/>
          <c:tx>
            <c:strRef>
              <c:f>'Figure 3.10'!$O$53</c:f>
              <c:strCache>
                <c:ptCount val="1"/>
                <c:pt idx="0">
                  <c:v>Tax cuts</c:v>
                </c:pt>
              </c:strCache>
            </c:strRef>
          </c:tx>
          <c:spPr>
            <a:solidFill>
              <a:schemeClr val="accent3"/>
            </a:solidFill>
            <a:ln>
              <a:noFill/>
            </a:ln>
            <a:effectLst/>
          </c:spPr>
          <c:invertIfNegative val="0"/>
          <c:cat>
            <c:numRef>
              <c:f>'Figure 3.10'!$P$47:$Q$47</c:f>
              <c:numCache>
                <c:formatCode>General</c:formatCode>
                <c:ptCount val="2"/>
                <c:pt idx="0">
                  <c:v>2022</c:v>
                </c:pt>
                <c:pt idx="1">
                  <c:v>2023</c:v>
                </c:pt>
              </c:numCache>
            </c:numRef>
          </c:cat>
          <c:val>
            <c:numRef>
              <c:f>'Figure 3.10'!$P$53:$Q$53</c:f>
              <c:numCache>
                <c:formatCode>#,##0.0</c:formatCode>
                <c:ptCount val="2"/>
                <c:pt idx="1">
                  <c:v>0.45500000000000002</c:v>
                </c:pt>
              </c:numCache>
            </c:numRef>
          </c:val>
          <c:extLst>
            <c:ext xmlns:c16="http://schemas.microsoft.com/office/drawing/2014/chart" uri="{C3380CC4-5D6E-409C-BE32-E72D297353CC}">
              <c16:uniqueId val="{00000005-1B31-43FB-BBB7-8B6834C7E95B}"/>
            </c:ext>
          </c:extLst>
        </c:ser>
        <c:dLbls>
          <c:showLegendKey val="0"/>
          <c:showVal val="0"/>
          <c:showCatName val="0"/>
          <c:showSerName val="0"/>
          <c:showPercent val="0"/>
          <c:showBubbleSize val="0"/>
        </c:dLbls>
        <c:gapWidth val="10"/>
        <c:overlap val="100"/>
        <c:axId val="1650575103"/>
        <c:axId val="1650570943"/>
      </c:barChart>
      <c:catAx>
        <c:axId val="165057510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crossAx val="1650570943"/>
        <c:crosses val="autoZero"/>
        <c:auto val="1"/>
        <c:lblAlgn val="ctr"/>
        <c:lblOffset val="100"/>
        <c:noMultiLvlLbl val="0"/>
      </c:catAx>
      <c:valAx>
        <c:axId val="16505709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650575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2659536960864"/>
          <c:y val="5.5443548387096774E-2"/>
          <c:w val="0.83268154574301012"/>
          <c:h val="0.85268764287528576"/>
        </c:manualLayout>
      </c:layout>
      <c:lineChart>
        <c:grouping val="standard"/>
        <c:varyColors val="0"/>
        <c:ser>
          <c:idx val="1"/>
          <c:order val="0"/>
          <c:spPr>
            <a:ln w="28575" cap="rnd">
              <a:solidFill>
                <a:schemeClr val="accent5"/>
              </a:solidFill>
              <a:round/>
            </a:ln>
            <a:effectLst/>
          </c:spPr>
          <c:marker>
            <c:symbol val="none"/>
          </c:marker>
          <c:cat>
            <c:numRef>
              <c:f>'Figure 3.9'!$L$24:$L$30</c:f>
              <c:numCache>
                <c:formatCode>General</c:formatCode>
                <c:ptCount val="7"/>
                <c:pt idx="0">
                  <c:v>2017</c:v>
                </c:pt>
                <c:pt idx="1">
                  <c:v>2018</c:v>
                </c:pt>
                <c:pt idx="2">
                  <c:v>2019</c:v>
                </c:pt>
                <c:pt idx="3">
                  <c:v>2020</c:v>
                </c:pt>
                <c:pt idx="4">
                  <c:v>2021</c:v>
                </c:pt>
                <c:pt idx="5">
                  <c:v>2022</c:v>
                </c:pt>
                <c:pt idx="6">
                  <c:v>2023</c:v>
                </c:pt>
              </c:numCache>
            </c:numRef>
          </c:cat>
          <c:val>
            <c:numRef>
              <c:f>'Figure 3.10'!$U$49:$U$55</c:f>
              <c:numCache>
                <c:formatCode>#,##0</c:formatCode>
                <c:ptCount val="7"/>
                <c:pt idx="0">
                  <c:v>71.190009537315802</c:v>
                </c:pt>
                <c:pt idx="1">
                  <c:v>77.127626597676112</c:v>
                </c:pt>
                <c:pt idx="2">
                  <c:v>82.17102386293476</c:v>
                </c:pt>
                <c:pt idx="3">
                  <c:v>82.339699999999993</c:v>
                </c:pt>
                <c:pt idx="4">
                  <c:v>88.520899999999997</c:v>
                </c:pt>
                <c:pt idx="5">
                  <c:v>94.897361428599993</c:v>
                </c:pt>
                <c:pt idx="6">
                  <c:v>102.20416203512798</c:v>
                </c:pt>
              </c:numCache>
            </c:numRef>
          </c:val>
          <c:smooth val="0"/>
          <c:extLst>
            <c:ext xmlns:c16="http://schemas.microsoft.com/office/drawing/2014/chart" uri="{C3380CC4-5D6E-409C-BE32-E72D297353CC}">
              <c16:uniqueId val="{00000000-6793-41EA-A853-A12A40484065}"/>
            </c:ext>
          </c:extLst>
        </c:ser>
        <c:ser>
          <c:idx val="0"/>
          <c:order val="1"/>
          <c:spPr>
            <a:ln w="12700" cap="rnd">
              <a:solidFill>
                <a:schemeClr val="accent5"/>
              </a:solidFill>
              <a:prstDash val="sysDash"/>
              <a:round/>
            </a:ln>
            <a:effectLst/>
          </c:spPr>
          <c:marker>
            <c:symbol val="none"/>
          </c:marker>
          <c:cat>
            <c:numRef>
              <c:f>'Figure 3.9'!$L$24:$L$30</c:f>
              <c:numCache>
                <c:formatCode>General</c:formatCode>
                <c:ptCount val="7"/>
                <c:pt idx="0">
                  <c:v>2017</c:v>
                </c:pt>
                <c:pt idx="1">
                  <c:v>2018</c:v>
                </c:pt>
                <c:pt idx="2">
                  <c:v>2019</c:v>
                </c:pt>
                <c:pt idx="3">
                  <c:v>2020</c:v>
                </c:pt>
                <c:pt idx="4">
                  <c:v>2021</c:v>
                </c:pt>
                <c:pt idx="5">
                  <c:v>2022</c:v>
                </c:pt>
                <c:pt idx="6">
                  <c:v>2023</c:v>
                </c:pt>
              </c:numCache>
            </c:numRef>
          </c:cat>
          <c:val>
            <c:numRef>
              <c:f>'Figure 3.10'!$T$49:$T$55</c:f>
              <c:numCache>
                <c:formatCode>#,##0</c:formatCode>
                <c:ptCount val="7"/>
                <c:pt idx="0">
                  <c:v>71.190009537315802</c:v>
                </c:pt>
                <c:pt idx="1">
                  <c:v>77.127626597676112</c:v>
                </c:pt>
                <c:pt idx="2">
                  <c:v>82.17102386293476</c:v>
                </c:pt>
                <c:pt idx="3">
                  <c:v>86.279575056081512</c:v>
                </c:pt>
                <c:pt idx="4">
                  <c:v>90.593553808885588</c:v>
                </c:pt>
                <c:pt idx="5">
                  <c:v>95.123231499329862</c:v>
                </c:pt>
                <c:pt idx="6">
                  <c:v>99.87939307429636</c:v>
                </c:pt>
              </c:numCache>
            </c:numRef>
          </c:val>
          <c:smooth val="0"/>
          <c:extLst>
            <c:ext xmlns:c16="http://schemas.microsoft.com/office/drawing/2014/chart" uri="{C3380CC4-5D6E-409C-BE32-E72D297353CC}">
              <c16:uniqueId val="{00000001-6793-41EA-A853-A12A40484065}"/>
            </c:ext>
          </c:extLst>
        </c:ser>
        <c:ser>
          <c:idx val="2"/>
          <c:order val="2"/>
          <c:tx>
            <c:strRef>
              <c:f>'Figure 3.10'!$V$47</c:f>
              <c:strCache>
                <c:ptCount val="1"/>
                <c:pt idx="0">
                  <c:v>Full inflation path</c:v>
                </c:pt>
              </c:strCache>
            </c:strRef>
          </c:tx>
          <c:spPr>
            <a:ln w="12700" cap="rnd">
              <a:solidFill>
                <a:schemeClr val="accent3"/>
              </a:solidFill>
              <a:prstDash val="sysDash"/>
              <a:round/>
            </a:ln>
            <a:effectLst/>
          </c:spPr>
          <c:marker>
            <c:symbol val="none"/>
          </c:marker>
          <c:cat>
            <c:numRef>
              <c:f>'Figure 3.9'!$L$24:$L$30</c:f>
              <c:numCache>
                <c:formatCode>General</c:formatCode>
                <c:ptCount val="7"/>
                <c:pt idx="0">
                  <c:v>2017</c:v>
                </c:pt>
                <c:pt idx="1">
                  <c:v>2018</c:v>
                </c:pt>
                <c:pt idx="2">
                  <c:v>2019</c:v>
                </c:pt>
                <c:pt idx="3">
                  <c:v>2020</c:v>
                </c:pt>
                <c:pt idx="4">
                  <c:v>2021</c:v>
                </c:pt>
                <c:pt idx="5">
                  <c:v>2022</c:v>
                </c:pt>
                <c:pt idx="6">
                  <c:v>2023</c:v>
                </c:pt>
              </c:numCache>
            </c:numRef>
          </c:cat>
          <c:val>
            <c:numRef>
              <c:f>'Figure 3.10'!$V$49:$V$55</c:f>
              <c:numCache>
                <c:formatCode>#,##0</c:formatCode>
                <c:ptCount val="7"/>
                <c:pt idx="0">
                  <c:v>71.190009537315802</c:v>
                </c:pt>
                <c:pt idx="1">
                  <c:v>77.127626597676112</c:v>
                </c:pt>
                <c:pt idx="2">
                  <c:v>82.17102386293476</c:v>
                </c:pt>
                <c:pt idx="3">
                  <c:v>84.220047624157999</c:v>
                </c:pt>
                <c:pt idx="4">
                  <c:v>88.803881836745575</c:v>
                </c:pt>
                <c:pt idx="5">
                  <c:v>99.242778146655013</c:v>
                </c:pt>
                <c:pt idx="6">
                  <c:v>109.47768585691954</c:v>
                </c:pt>
              </c:numCache>
            </c:numRef>
          </c:val>
          <c:smooth val="0"/>
          <c:extLst>
            <c:ext xmlns:c16="http://schemas.microsoft.com/office/drawing/2014/chart" uri="{C3380CC4-5D6E-409C-BE32-E72D297353CC}">
              <c16:uniqueId val="{00000002-6793-41EA-A853-A12A40484065}"/>
            </c:ext>
          </c:extLst>
        </c:ser>
        <c:dLbls>
          <c:showLegendKey val="0"/>
          <c:showVal val="0"/>
          <c:showCatName val="0"/>
          <c:showSerName val="0"/>
          <c:showPercent val="0"/>
          <c:showBubbleSize val="0"/>
        </c:dLbls>
        <c:smooth val="0"/>
        <c:axId val="898965792"/>
        <c:axId val="898975776"/>
      </c:lineChart>
      <c:catAx>
        <c:axId val="89896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75776"/>
        <c:crosses val="autoZero"/>
        <c:auto val="1"/>
        <c:lblAlgn val="ctr"/>
        <c:lblOffset val="100"/>
        <c:noMultiLvlLbl val="0"/>
      </c:catAx>
      <c:valAx>
        <c:axId val="898975776"/>
        <c:scaling>
          <c:orientation val="minMax"/>
          <c:max val="110"/>
          <c:min val="6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989657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3.12'!$B$24</c:f>
              <c:strCache>
                <c:ptCount val="1"/>
                <c:pt idx="0">
                  <c:v>Price impact</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3.12'!$A$26:$A$28</c:f>
              <c:numCache>
                <c:formatCode>General</c:formatCode>
                <c:ptCount val="3"/>
                <c:pt idx="0">
                  <c:v>2023</c:v>
                </c:pt>
                <c:pt idx="1">
                  <c:v>2024</c:v>
                </c:pt>
                <c:pt idx="2">
                  <c:v>2025</c:v>
                </c:pt>
              </c:numCache>
            </c:numRef>
          </c:cat>
          <c:val>
            <c:numRef>
              <c:f>'Figure 3.12'!$B$26:$B$28</c:f>
              <c:numCache>
                <c:formatCode>0.0</c:formatCode>
                <c:ptCount val="3"/>
                <c:pt idx="0">
                  <c:v>0.21161072559681315</c:v>
                </c:pt>
                <c:pt idx="1">
                  <c:v>0.57403236277313852</c:v>
                </c:pt>
                <c:pt idx="2">
                  <c:v>0.97154302252542379</c:v>
                </c:pt>
              </c:numCache>
            </c:numRef>
          </c:val>
          <c:extLst>
            <c:ext xmlns:c16="http://schemas.microsoft.com/office/drawing/2014/chart" uri="{C3380CC4-5D6E-409C-BE32-E72D297353CC}">
              <c16:uniqueId val="{00000000-E3C9-4BCE-89C4-232C5A2168EF}"/>
            </c:ext>
          </c:extLst>
        </c:ser>
        <c:ser>
          <c:idx val="1"/>
          <c:order val="1"/>
          <c:tx>
            <c:strRef>
              <c:f>'Figure 3.12'!$C$24</c:f>
              <c:strCache>
                <c:ptCount val="1"/>
              </c:strCache>
            </c:strRef>
          </c:tx>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3.12'!$A$26:$A$28</c:f>
              <c:numCache>
                <c:formatCode>General</c:formatCode>
                <c:ptCount val="3"/>
                <c:pt idx="0">
                  <c:v>2023</c:v>
                </c:pt>
                <c:pt idx="1">
                  <c:v>2024</c:v>
                </c:pt>
                <c:pt idx="2">
                  <c:v>2025</c:v>
                </c:pt>
              </c:numCache>
            </c:numRef>
          </c:cat>
          <c:val>
            <c:numRef>
              <c:f>'Figure 3.12'!$C$26:$C$28</c:f>
              <c:numCache>
                <c:formatCode>0.0</c:formatCode>
                <c:ptCount val="3"/>
                <c:pt idx="0">
                  <c:v>0.12881078732496576</c:v>
                </c:pt>
                <c:pt idx="1">
                  <c:v>0.17041147814553881</c:v>
                </c:pt>
                <c:pt idx="2">
                  <c:v>0.30756534331122509</c:v>
                </c:pt>
              </c:numCache>
            </c:numRef>
          </c:val>
          <c:extLst>
            <c:ext xmlns:c16="http://schemas.microsoft.com/office/drawing/2014/chart" uri="{C3380CC4-5D6E-409C-BE32-E72D297353CC}">
              <c16:uniqueId val="{00000001-E3C9-4BCE-89C4-232C5A2168EF}"/>
            </c:ext>
          </c:extLst>
        </c:ser>
        <c:dLbls>
          <c:showLegendKey val="0"/>
          <c:showVal val="0"/>
          <c:showCatName val="0"/>
          <c:showSerName val="0"/>
          <c:showPercent val="0"/>
          <c:showBubbleSize val="0"/>
        </c:dLbls>
        <c:gapWidth val="18"/>
        <c:overlap val="100"/>
        <c:axId val="1774108207"/>
        <c:axId val="1774099471"/>
      </c:barChart>
      <c:catAx>
        <c:axId val="1774108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74099471"/>
        <c:crosses val="autoZero"/>
        <c:auto val="1"/>
        <c:lblAlgn val="ctr"/>
        <c:lblOffset val="100"/>
        <c:noMultiLvlLbl val="0"/>
      </c:catAx>
      <c:valAx>
        <c:axId val="1774099471"/>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774108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885096899202861E-2"/>
          <c:y val="3.3627436875817304E-2"/>
          <c:w val="0.75077079436926675"/>
          <c:h val="0.82829248158496316"/>
        </c:manualLayout>
      </c:layout>
      <c:lineChart>
        <c:grouping val="standard"/>
        <c:varyColors val="0"/>
        <c:ser>
          <c:idx val="0"/>
          <c:order val="0"/>
          <c:tx>
            <c:strRef>
              <c:f>'Figure 3.13'!$B$19</c:f>
              <c:strCache>
                <c:ptCount val="1"/>
                <c:pt idx="0">
                  <c:v>Budget 2023 ceilings</c:v>
                </c:pt>
              </c:strCache>
            </c:strRef>
          </c:tx>
          <c:spPr>
            <a:ln w="19050" cap="rnd">
              <a:solidFill>
                <a:srgbClr val="F7587E">
                  <a:lumMod val="60000"/>
                  <a:lumOff val="40000"/>
                </a:srgbClr>
              </a:solidFill>
              <a:round/>
            </a:ln>
            <a:effectLst/>
          </c:spPr>
          <c:marker>
            <c:symbol val="none"/>
          </c:marker>
          <c:dPt>
            <c:idx val="1"/>
            <c:marker>
              <c:symbol val="none"/>
            </c:marker>
            <c:bubble3D val="0"/>
            <c:spPr>
              <a:ln w="19050" cap="rnd">
                <a:solidFill>
                  <a:srgbClr val="F7587E">
                    <a:lumMod val="60000"/>
                    <a:lumOff val="40000"/>
                  </a:srgbClr>
                </a:solidFill>
                <a:round/>
              </a:ln>
              <a:effectLst/>
            </c:spPr>
            <c:extLst>
              <c:ext xmlns:c16="http://schemas.microsoft.com/office/drawing/2014/chart" uri="{C3380CC4-5D6E-409C-BE32-E72D297353CC}">
                <c16:uniqueId val="{00000001-8E8E-440A-B129-3876F36C146A}"/>
              </c:ext>
            </c:extLst>
          </c:dPt>
          <c:dPt>
            <c:idx val="2"/>
            <c:marker>
              <c:symbol val="none"/>
            </c:marker>
            <c:bubble3D val="0"/>
            <c:spPr>
              <a:ln w="19050" cap="rnd">
                <a:solidFill>
                  <a:srgbClr val="F7587E">
                    <a:lumMod val="60000"/>
                    <a:lumOff val="40000"/>
                  </a:srgbClr>
                </a:solidFill>
                <a:round/>
              </a:ln>
              <a:effectLst/>
            </c:spPr>
            <c:extLst>
              <c:ext xmlns:c16="http://schemas.microsoft.com/office/drawing/2014/chart" uri="{C3380CC4-5D6E-409C-BE32-E72D297353CC}">
                <c16:uniqueId val="{00000003-8E8E-440A-B129-3876F36C146A}"/>
              </c:ext>
            </c:extLst>
          </c:dPt>
          <c:dPt>
            <c:idx val="3"/>
            <c:marker>
              <c:symbol val="none"/>
            </c:marker>
            <c:bubble3D val="0"/>
            <c:spPr>
              <a:ln w="19050" cap="rnd">
                <a:solidFill>
                  <a:srgbClr val="F7587E">
                    <a:lumMod val="60000"/>
                    <a:lumOff val="40000"/>
                  </a:srgbClr>
                </a:solidFill>
                <a:round/>
              </a:ln>
              <a:effectLst/>
            </c:spPr>
            <c:extLst>
              <c:ext xmlns:c16="http://schemas.microsoft.com/office/drawing/2014/chart" uri="{C3380CC4-5D6E-409C-BE32-E72D297353CC}">
                <c16:uniqueId val="{00000005-8E8E-440A-B129-3876F36C146A}"/>
              </c:ext>
            </c:extLst>
          </c:dPt>
          <c:dPt>
            <c:idx val="4"/>
            <c:marker>
              <c:symbol val="none"/>
            </c:marker>
            <c:bubble3D val="0"/>
            <c:spPr>
              <a:ln w="19050" cap="rnd">
                <a:solidFill>
                  <a:srgbClr val="F7587E">
                    <a:lumMod val="60000"/>
                    <a:lumOff val="40000"/>
                  </a:srgbClr>
                </a:solidFill>
                <a:round/>
              </a:ln>
              <a:effectLst/>
            </c:spPr>
            <c:extLst>
              <c:ext xmlns:c16="http://schemas.microsoft.com/office/drawing/2014/chart" uri="{C3380CC4-5D6E-409C-BE32-E72D297353CC}">
                <c16:uniqueId val="{00000007-8E8E-440A-B129-3876F36C146A}"/>
              </c:ext>
            </c:extLst>
          </c:dPt>
          <c:dPt>
            <c:idx val="5"/>
            <c:marker>
              <c:symbol val="none"/>
            </c:marker>
            <c:bubble3D val="0"/>
            <c:spPr>
              <a:ln w="19050" cap="rnd">
                <a:solidFill>
                  <a:srgbClr val="F7587E">
                    <a:lumMod val="60000"/>
                    <a:lumOff val="40000"/>
                  </a:srgbClr>
                </a:solidFill>
                <a:round/>
              </a:ln>
              <a:effectLst/>
            </c:spPr>
            <c:extLst>
              <c:ext xmlns:c16="http://schemas.microsoft.com/office/drawing/2014/chart" uri="{C3380CC4-5D6E-409C-BE32-E72D297353CC}">
                <c16:uniqueId val="{00000009-8E8E-440A-B129-3876F36C146A}"/>
              </c:ext>
            </c:extLst>
          </c:dPt>
          <c:dPt>
            <c:idx val="6"/>
            <c:marker>
              <c:symbol val="none"/>
            </c:marker>
            <c:bubble3D val="0"/>
            <c:spPr>
              <a:ln w="19050" cap="rnd">
                <a:solidFill>
                  <a:srgbClr val="F7587E">
                    <a:lumMod val="60000"/>
                    <a:lumOff val="40000"/>
                  </a:srgbClr>
                </a:solidFill>
                <a:round/>
              </a:ln>
              <a:effectLst/>
            </c:spPr>
            <c:extLst>
              <c:ext xmlns:c16="http://schemas.microsoft.com/office/drawing/2014/chart" uri="{C3380CC4-5D6E-409C-BE32-E72D297353CC}">
                <c16:uniqueId val="{0000000B-8E8E-440A-B129-3876F36C146A}"/>
              </c:ext>
            </c:extLst>
          </c:dPt>
          <c:dPt>
            <c:idx val="7"/>
            <c:marker>
              <c:symbol val="none"/>
            </c:marker>
            <c:bubble3D val="0"/>
            <c:spPr>
              <a:ln w="19050" cap="rnd">
                <a:solidFill>
                  <a:srgbClr val="F7587E">
                    <a:lumMod val="60000"/>
                    <a:lumOff val="40000"/>
                  </a:srgbClr>
                </a:solidFill>
                <a:round/>
              </a:ln>
              <a:effectLst/>
            </c:spPr>
            <c:extLst>
              <c:ext xmlns:c16="http://schemas.microsoft.com/office/drawing/2014/chart" uri="{C3380CC4-5D6E-409C-BE32-E72D297353CC}">
                <c16:uniqueId val="{0000000D-8E8E-440A-B129-3876F36C146A}"/>
              </c:ext>
            </c:extLst>
          </c:dPt>
          <c:dPt>
            <c:idx val="8"/>
            <c:marker>
              <c:symbol val="none"/>
            </c:marker>
            <c:bubble3D val="0"/>
            <c:spPr>
              <a:ln w="19050" cap="rnd">
                <a:solidFill>
                  <a:srgbClr val="F7587E">
                    <a:lumMod val="60000"/>
                    <a:lumOff val="40000"/>
                  </a:srgbClr>
                </a:solidFill>
                <a:round/>
              </a:ln>
              <a:effectLst/>
            </c:spPr>
            <c:extLst>
              <c:ext xmlns:c16="http://schemas.microsoft.com/office/drawing/2014/chart" uri="{C3380CC4-5D6E-409C-BE32-E72D297353CC}">
                <c16:uniqueId val="{0000000F-8E8E-440A-B129-3876F36C146A}"/>
              </c:ext>
            </c:extLst>
          </c:dPt>
          <c:cat>
            <c:numRef>
              <c:f>'Figure 3.13'!$A$20:$A$28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3.13'!$B$20:$B$28</c:f>
              <c:numCache>
                <c:formatCode>0.0</c:formatCode>
                <c:ptCount val="9"/>
                <c:pt idx="3">
                  <c:v>69.8</c:v>
                </c:pt>
                <c:pt idx="4">
                  <c:v>75.89</c:v>
                </c:pt>
                <c:pt idx="5">
                  <c:v>80.805000000000007</c:v>
                </c:pt>
                <c:pt idx="6">
                  <c:v>85.915000000000006</c:v>
                </c:pt>
                <c:pt idx="7">
                  <c:v>90.21</c:v>
                </c:pt>
                <c:pt idx="8">
                  <c:v>94.72</c:v>
                </c:pt>
              </c:numCache>
            </c:numRef>
          </c:val>
          <c:smooth val="0"/>
          <c:extLst>
            <c:ext xmlns:c16="http://schemas.microsoft.com/office/drawing/2014/chart" uri="{C3380CC4-5D6E-409C-BE32-E72D297353CC}">
              <c16:uniqueId val="{00000010-8E8E-440A-B129-3876F36C146A}"/>
            </c:ext>
          </c:extLst>
        </c:ser>
        <c:ser>
          <c:idx val="3"/>
          <c:order val="1"/>
          <c:tx>
            <c:strRef>
              <c:f>'Figure 3.13'!$C$19</c:f>
              <c:strCache>
                <c:ptCount val="1"/>
                <c:pt idx="0">
                  <c:v>Core spending</c:v>
                </c:pt>
              </c:strCache>
            </c:strRef>
          </c:tx>
          <c:spPr>
            <a:ln w="28575" cap="rnd">
              <a:solidFill>
                <a:schemeClr val="accent4"/>
              </a:solidFill>
              <a:round/>
            </a:ln>
            <a:effectLst/>
          </c:spPr>
          <c:marker>
            <c:symbol val="none"/>
          </c:marker>
          <c:cat>
            <c:numRef>
              <c:f>'Figure 3.13'!$A$20:$A$28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3.13'!$C$20:$C$28</c:f>
              <c:numCache>
                <c:formatCode>0.0</c:formatCode>
                <c:ptCount val="9"/>
                <c:pt idx="0">
                  <c:v>58.62</c:v>
                </c:pt>
                <c:pt idx="1">
                  <c:v>63.052</c:v>
                </c:pt>
                <c:pt idx="2">
                  <c:v>67.265000000000001</c:v>
                </c:pt>
                <c:pt idx="3">
                  <c:v>69.8</c:v>
                </c:pt>
                <c:pt idx="4">
                  <c:v>74.05</c:v>
                </c:pt>
              </c:numCache>
            </c:numRef>
          </c:val>
          <c:smooth val="0"/>
          <c:extLst>
            <c:ext xmlns:c16="http://schemas.microsoft.com/office/drawing/2014/chart" uri="{C3380CC4-5D6E-409C-BE32-E72D297353CC}">
              <c16:uniqueId val="{00000011-8E8E-440A-B129-3876F36C146A}"/>
            </c:ext>
          </c:extLst>
        </c:ser>
        <c:ser>
          <c:idx val="1"/>
          <c:order val="2"/>
          <c:tx>
            <c:strRef>
              <c:f>'Figure 3.13'!$D$19</c:f>
              <c:strCache>
                <c:ptCount val="1"/>
                <c:pt idx="0">
                  <c:v>5% path</c:v>
                </c:pt>
              </c:strCache>
            </c:strRef>
          </c:tx>
          <c:spPr>
            <a:ln w="12700" cap="rnd">
              <a:solidFill>
                <a:schemeClr val="accent2"/>
              </a:solidFill>
              <a:prstDash val="sysDash"/>
              <a:round/>
            </a:ln>
            <a:effectLst/>
          </c:spPr>
          <c:marker>
            <c:symbol val="none"/>
          </c:marker>
          <c:cat>
            <c:numRef>
              <c:f>'Figure 3.13'!$A$20:$A$28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3.13'!$D$20:$D$28</c:f>
              <c:numCache>
                <c:formatCode>0.0</c:formatCode>
                <c:ptCount val="9"/>
                <c:pt idx="4">
                  <c:v>75.89</c:v>
                </c:pt>
                <c:pt idx="5">
                  <c:v>79.6845</c:v>
                </c:pt>
                <c:pt idx="6">
                  <c:v>83.668725000000009</c:v>
                </c:pt>
                <c:pt idx="7">
                  <c:v>87.852161250000009</c:v>
                </c:pt>
                <c:pt idx="8">
                  <c:v>92.244769312500011</c:v>
                </c:pt>
              </c:numCache>
            </c:numRef>
          </c:val>
          <c:smooth val="0"/>
          <c:extLst>
            <c:ext xmlns:c16="http://schemas.microsoft.com/office/drawing/2014/chart" uri="{C3380CC4-5D6E-409C-BE32-E72D297353CC}">
              <c16:uniqueId val="{00000012-8E8E-440A-B129-3876F36C146A}"/>
            </c:ext>
          </c:extLst>
        </c:ser>
        <c:ser>
          <c:idx val="2"/>
          <c:order val="3"/>
          <c:tx>
            <c:strRef>
              <c:f>'Figure 3.13'!$E$19</c:f>
              <c:strCache>
                <c:ptCount val="1"/>
                <c:pt idx="0">
                  <c:v>3% + actual inflation</c:v>
                </c:pt>
              </c:strCache>
            </c:strRef>
          </c:tx>
          <c:spPr>
            <a:ln w="12700" cap="rnd">
              <a:solidFill>
                <a:schemeClr val="accent3"/>
              </a:solidFill>
              <a:prstDash val="sysDash"/>
              <a:round/>
            </a:ln>
            <a:effectLst/>
          </c:spPr>
          <c:marker>
            <c:symbol val="none"/>
          </c:marker>
          <c:cat>
            <c:numRef>
              <c:f>'Figure 3.13'!$A$20:$A$28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3.13'!$E$20:$E$28</c:f>
              <c:numCache>
                <c:formatCode>0.0</c:formatCode>
                <c:ptCount val="9"/>
                <c:pt idx="4">
                  <c:v>75.89</c:v>
                </c:pt>
                <c:pt idx="5">
                  <c:v>84.263702600000016</c:v>
                </c:pt>
                <c:pt idx="6">
                  <c:v>90.436861452476023</c:v>
                </c:pt>
                <c:pt idx="7">
                  <c:v>95.10611660926736</c:v>
                </c:pt>
                <c:pt idx="8">
                  <c:v>99.918486109696303</c:v>
                </c:pt>
              </c:numCache>
            </c:numRef>
          </c:val>
          <c:smooth val="0"/>
          <c:extLst>
            <c:ext xmlns:c16="http://schemas.microsoft.com/office/drawing/2014/chart" uri="{C3380CC4-5D6E-409C-BE32-E72D297353CC}">
              <c16:uniqueId val="{00000013-8E8E-440A-B129-3876F36C146A}"/>
            </c:ext>
          </c:extLst>
        </c:ser>
        <c:ser>
          <c:idx val="4"/>
          <c:order val="4"/>
          <c:tx>
            <c:strRef>
              <c:f>'Figure 3.13'!$F$19</c:f>
              <c:strCache>
                <c:ptCount val="1"/>
                <c:pt idx="0">
                  <c:v>Budget 2022 ceilings</c:v>
                </c:pt>
              </c:strCache>
            </c:strRef>
          </c:tx>
          <c:spPr>
            <a:ln w="12700" cap="rnd">
              <a:solidFill>
                <a:srgbClr val="F7587E">
                  <a:lumMod val="40000"/>
                  <a:lumOff val="60000"/>
                </a:srgbClr>
              </a:solidFill>
              <a:round/>
            </a:ln>
            <a:effectLst/>
          </c:spPr>
          <c:marker>
            <c:symbol val="none"/>
          </c:marker>
          <c:cat>
            <c:numRef>
              <c:f>'Figure 3.13'!$A$20:$A$28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3.13'!$F$20:$F$28</c:f>
              <c:numCache>
                <c:formatCode>0.0</c:formatCode>
                <c:ptCount val="9"/>
                <c:pt idx="4">
                  <c:v>75.89</c:v>
                </c:pt>
                <c:pt idx="5">
                  <c:v>80.08</c:v>
                </c:pt>
                <c:pt idx="6">
                  <c:v>84.094999999999999</c:v>
                </c:pt>
                <c:pt idx="7">
                  <c:v>88.33</c:v>
                </c:pt>
                <c:pt idx="8">
                  <c:v>92.775000000000006</c:v>
                </c:pt>
              </c:numCache>
            </c:numRef>
          </c:val>
          <c:smooth val="0"/>
          <c:extLst>
            <c:ext xmlns:c16="http://schemas.microsoft.com/office/drawing/2014/chart" uri="{C3380CC4-5D6E-409C-BE32-E72D297353CC}">
              <c16:uniqueId val="{00000014-8E8E-440A-B129-3876F36C146A}"/>
            </c:ext>
          </c:extLst>
        </c:ser>
        <c:dLbls>
          <c:showLegendKey val="0"/>
          <c:showVal val="0"/>
          <c:showCatName val="0"/>
          <c:showSerName val="0"/>
          <c:showPercent val="0"/>
          <c:showBubbleSize val="0"/>
        </c:dLbls>
        <c:smooth val="0"/>
        <c:axId val="1004345143"/>
        <c:axId val="1004347767"/>
      </c:lineChart>
      <c:catAx>
        <c:axId val="1004345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04347767"/>
        <c:crosses val="autoZero"/>
        <c:auto val="1"/>
        <c:lblAlgn val="ctr"/>
        <c:lblOffset val="100"/>
        <c:noMultiLvlLbl val="0"/>
      </c:catAx>
      <c:valAx>
        <c:axId val="1004347767"/>
        <c:scaling>
          <c:orientation val="minMax"/>
          <c:max val="110"/>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04345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35995698979485E-2"/>
          <c:y val="5.3895149436550709E-2"/>
          <c:w val="0.91686460697631078"/>
          <c:h val="0.78433684275501814"/>
        </c:manualLayout>
      </c:layout>
      <c:barChart>
        <c:barDir val="col"/>
        <c:grouping val="clustered"/>
        <c:varyColors val="0"/>
        <c:ser>
          <c:idx val="0"/>
          <c:order val="0"/>
          <c:spPr>
            <a:solidFill>
              <a:srgbClr val="F7587E"/>
            </a:solidFill>
            <a:ln>
              <a:noFill/>
            </a:ln>
            <a:effectLst/>
          </c:spPr>
          <c:invertIfNegative val="1"/>
          <c:cat>
            <c:numRef>
              <c:f>'Figure 3.14'!$N$7:$N$31</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'Figure 3.14'!$O$7:$O$31</c:f>
              <c:numCache>
                <c:formatCode>0.0</c:formatCode>
                <c:ptCount val="25"/>
                <c:pt idx="0">
                  <c:v>-3.7481320881511166</c:v>
                </c:pt>
                <c:pt idx="1">
                  <c:v>2.7205606817549999</c:v>
                </c:pt>
                <c:pt idx="2">
                  <c:v>-1.4076932655526875</c:v>
                </c:pt>
                <c:pt idx="3">
                  <c:v>-2.6066515851297609</c:v>
                </c:pt>
                <c:pt idx="4">
                  <c:v>-2.5412692792180849</c:v>
                </c:pt>
                <c:pt idx="5">
                  <c:v>-3.8674715890276445</c:v>
                </c:pt>
                <c:pt idx="6">
                  <c:v>0.2764702460106534</c:v>
                </c:pt>
                <c:pt idx="7">
                  <c:v>10.174837172760164</c:v>
                </c:pt>
                <c:pt idx="8">
                  <c:v>19.387323883436668</c:v>
                </c:pt>
                <c:pt idx="9">
                  <c:v>39.380326940733816</c:v>
                </c:pt>
                <c:pt idx="10">
                  <c:v>20.030209269884423</c:v>
                </c:pt>
                <c:pt idx="11">
                  <c:v>13.348093805230974</c:v>
                </c:pt>
                <c:pt idx="12">
                  <c:v>-1.5897206232630907</c:v>
                </c:pt>
                <c:pt idx="13">
                  <c:v>-5.6524931244756687</c:v>
                </c:pt>
                <c:pt idx="14">
                  <c:v>-5.7272085717583536</c:v>
                </c:pt>
                <c:pt idx="15">
                  <c:v>-4.1643961536436223</c:v>
                </c:pt>
                <c:pt idx="16">
                  <c:v>-6.8403087998505043</c:v>
                </c:pt>
                <c:pt idx="17">
                  <c:v>-4.4510332441329155</c:v>
                </c:pt>
                <c:pt idx="18">
                  <c:v>-8.6988663102607973</c:v>
                </c:pt>
                <c:pt idx="19">
                  <c:v>10.186914210154228</c:v>
                </c:pt>
                <c:pt idx="20">
                  <c:v>-10.537047628830493</c:v>
                </c:pt>
                <c:pt idx="21">
                  <c:v>-9.3143073982700457</c:v>
                </c:pt>
                <c:pt idx="22">
                  <c:v>-4</c:v>
                </c:pt>
                <c:pt idx="23">
                  <c:v>-5.5000000000000071</c:v>
                </c:pt>
                <c:pt idx="24">
                  <c:v>-5.6000000000000014</c:v>
                </c:pt>
              </c:numCache>
            </c:numRef>
          </c:val>
          <c:extLst>
            <c:ext xmlns:c14="http://schemas.microsoft.com/office/drawing/2007/8/2/chart" uri="{6F2FDCE9-48DA-4B69-8628-5D25D57E5C99}">
              <c14:invertSolidFillFmt>
                <c14:spPr xmlns:c14="http://schemas.microsoft.com/office/drawing/2007/8/2/chart">
                  <a:solidFill>
                    <a:srgbClr val="27819D"/>
                  </a:solidFill>
                  <a:ln>
                    <a:noFill/>
                  </a:ln>
                  <a:effectLst/>
                </c14:spPr>
              </c14:invertSolidFillFmt>
            </c:ext>
            <c:ext xmlns:c16="http://schemas.microsoft.com/office/drawing/2014/chart" uri="{C3380CC4-5D6E-409C-BE32-E72D297353CC}">
              <c16:uniqueId val="{00000000-5A3F-476C-8867-40B3C129AA57}"/>
            </c:ext>
          </c:extLst>
        </c:ser>
        <c:dLbls>
          <c:showLegendKey val="0"/>
          <c:showVal val="0"/>
          <c:showCatName val="0"/>
          <c:showSerName val="0"/>
          <c:showPercent val="0"/>
          <c:showBubbleSize val="0"/>
        </c:dLbls>
        <c:gapWidth val="22"/>
        <c:overlap val="-27"/>
        <c:axId val="5457104"/>
        <c:axId val="1411385936"/>
      </c:barChart>
      <c:catAx>
        <c:axId val="54571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11385936"/>
        <c:crosses val="autoZero"/>
        <c:auto val="1"/>
        <c:lblAlgn val="ctr"/>
        <c:lblOffset val="100"/>
        <c:noMultiLvlLbl val="0"/>
      </c:catAx>
      <c:valAx>
        <c:axId val="1411385936"/>
        <c:scaling>
          <c:orientation val="minMax"/>
          <c:max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457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534722222222215E-2"/>
          <c:y val="3.8776190476190485E-2"/>
          <c:w val="0.88640555555555556"/>
          <c:h val="0.87944603174603175"/>
        </c:manualLayout>
      </c:layout>
      <c:barChart>
        <c:barDir val="col"/>
        <c:grouping val="clustered"/>
        <c:varyColors val="0"/>
        <c:ser>
          <c:idx val="0"/>
          <c:order val="0"/>
          <c:tx>
            <c:strRef>
              <c:f>'Figure 3.14'!$S$5</c:f>
              <c:strCache>
                <c:ptCount val="1"/>
                <c:pt idx="0">
                  <c:v>Bottom-up structural balance</c:v>
                </c:pt>
              </c:strCache>
            </c:strRef>
          </c:tx>
          <c:spPr>
            <a:solidFill>
              <a:srgbClr val="48AC98"/>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3.14'!$R$6:$R$12</c:f>
              <c:numCache>
                <c:formatCode>General</c:formatCode>
                <c:ptCount val="7"/>
                <c:pt idx="0">
                  <c:v>2019</c:v>
                </c:pt>
                <c:pt idx="1">
                  <c:v>2020</c:v>
                </c:pt>
                <c:pt idx="2">
                  <c:v>2021</c:v>
                </c:pt>
                <c:pt idx="3">
                  <c:v>2022</c:v>
                </c:pt>
                <c:pt idx="4">
                  <c:v>2023</c:v>
                </c:pt>
                <c:pt idx="5">
                  <c:v>2024</c:v>
                </c:pt>
                <c:pt idx="6">
                  <c:v>2025</c:v>
                </c:pt>
              </c:numCache>
            </c:numRef>
          </c:cat>
          <c:val>
            <c:numRef>
              <c:f>'Figure 3.14'!$S$6:$S$12</c:f>
              <c:numCache>
                <c:formatCode>0.0</c:formatCode>
                <c:ptCount val="7"/>
                <c:pt idx="0">
                  <c:v>-0.76013189389467017</c:v>
                </c:pt>
                <c:pt idx="1">
                  <c:v>-1.0804700734535639</c:v>
                </c:pt>
                <c:pt idx="2">
                  <c:v>-1.9065325473922101</c:v>
                </c:pt>
                <c:pt idx="3">
                  <c:v>-0.90318876196337561</c:v>
                </c:pt>
                <c:pt idx="4">
                  <c:v>-0.75045524869027702</c:v>
                </c:pt>
                <c:pt idx="5">
                  <c:v>0.55017812340116901</c:v>
                </c:pt>
                <c:pt idx="6">
                  <c:v>1.3798140830283627</c:v>
                </c:pt>
              </c:numCache>
            </c:numRef>
          </c:val>
          <c:extLst>
            <c:ext xmlns:c16="http://schemas.microsoft.com/office/drawing/2014/chart" uri="{C3380CC4-5D6E-409C-BE32-E72D297353CC}">
              <c16:uniqueId val="{00000000-2A7C-442A-89F7-D70F33465800}"/>
            </c:ext>
          </c:extLst>
        </c:ser>
        <c:dLbls>
          <c:showLegendKey val="0"/>
          <c:showVal val="0"/>
          <c:showCatName val="0"/>
          <c:showSerName val="0"/>
          <c:showPercent val="0"/>
          <c:showBubbleSize val="0"/>
        </c:dLbls>
        <c:gapWidth val="22"/>
        <c:overlap val="-27"/>
        <c:axId val="5457104"/>
        <c:axId val="1411385936"/>
      </c:barChart>
      <c:catAx>
        <c:axId val="54571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411385936"/>
        <c:crosses val="autoZero"/>
        <c:auto val="1"/>
        <c:lblAlgn val="ctr"/>
        <c:lblOffset val="100"/>
        <c:noMultiLvlLbl val="0"/>
      </c:catAx>
      <c:valAx>
        <c:axId val="14113859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5457104"/>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Futura Lt BT" panose="020B0402020204020303"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4162384259259255"/>
          <c:y val="2.7189285714285714E-2"/>
          <c:w val="0.42162546296296294"/>
          <c:h val="0.88175992063492059"/>
        </c:manualLayout>
      </c:layout>
      <c:scatterChart>
        <c:scatterStyle val="lineMarker"/>
        <c:varyColors val="0"/>
        <c:ser>
          <c:idx val="0"/>
          <c:order val="0"/>
          <c:tx>
            <c:strRef>
              <c:f>'Figure 3.15'!$B$22</c:f>
              <c:strCache>
                <c:ptCount val="1"/>
                <c:pt idx="0">
                  <c:v>Lower</c:v>
                </c:pt>
              </c:strCache>
            </c:strRef>
          </c:tx>
          <c:spPr>
            <a:ln w="25400" cap="rnd">
              <a:noFill/>
              <a:round/>
            </a:ln>
            <a:effectLst/>
          </c:spPr>
          <c:marker>
            <c:symbol val="circle"/>
            <c:size val="8"/>
            <c:spPr>
              <a:solidFill>
                <a:schemeClr val="accent4">
                  <a:lumMod val="60000"/>
                  <a:lumOff val="40000"/>
                </a:schemeClr>
              </a:solidFill>
              <a:ln w="9525">
                <a:noFill/>
              </a:ln>
              <a:effectLst/>
            </c:spPr>
          </c:marker>
          <c:dPt>
            <c:idx val="2"/>
            <c:marker>
              <c:symbol val="circle"/>
              <c:size val="8"/>
              <c:spPr>
                <a:noFill/>
                <a:ln w="9525">
                  <a:noFill/>
                </a:ln>
                <a:effectLst/>
              </c:spPr>
            </c:marker>
            <c:bubble3D val="0"/>
            <c:extLst>
              <c:ext xmlns:c16="http://schemas.microsoft.com/office/drawing/2014/chart" uri="{C3380CC4-5D6E-409C-BE32-E72D297353CC}">
                <c16:uniqueId val="{00000000-66D9-4D7B-BB91-DA94A274CDCA}"/>
              </c:ext>
            </c:extLst>
          </c:dPt>
          <c:dLbls>
            <c:dLbl>
              <c:idx val="2"/>
              <c:delete val="1"/>
              <c:extLst>
                <c:ext xmlns:c15="http://schemas.microsoft.com/office/drawing/2012/chart" uri="{CE6537A1-D6FC-4f65-9D91-7224C49458BB}"/>
                <c:ext xmlns:c16="http://schemas.microsoft.com/office/drawing/2014/chart" uri="{C3380CC4-5D6E-409C-BE32-E72D297353CC}">
                  <c16:uniqueId val="{00000000-66D9-4D7B-BB91-DA94A274CDCA}"/>
                </c:ext>
              </c:extLst>
            </c:dLbl>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Futura Lt BT" panose="020B0402020204020303" pitchFamily="34" charset="0"/>
                    <a:ea typeface="+mn-ea"/>
                    <a:cs typeface="+mn-cs"/>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3.15'!$B$23:$B$29</c:f>
              <c:numCache>
                <c:formatCode>0.0</c:formatCode>
                <c:ptCount val="7"/>
                <c:pt idx="0">
                  <c:v>7.0283572588340455</c:v>
                </c:pt>
                <c:pt idx="1">
                  <c:v>2.7</c:v>
                </c:pt>
                <c:pt idx="2">
                  <c:v>0</c:v>
                </c:pt>
                <c:pt idx="3">
                  <c:v>1.7</c:v>
                </c:pt>
                <c:pt idx="4">
                  <c:v>0.5</c:v>
                </c:pt>
                <c:pt idx="5">
                  <c:v>0.3</c:v>
                </c:pt>
                <c:pt idx="6">
                  <c:v>0.2</c:v>
                </c:pt>
              </c:numCache>
            </c:numRef>
          </c:xVal>
          <c:yVal>
            <c:numRef>
              <c:f>'Figure 3.15'!$D$23:$D$29</c:f>
              <c:numCache>
                <c:formatCode>0.0</c:formatCode>
                <c:ptCount val="7"/>
                <c:pt idx="0">
                  <c:v>3.5</c:v>
                </c:pt>
                <c:pt idx="1">
                  <c:v>3</c:v>
                </c:pt>
                <c:pt idx="2">
                  <c:v>2.5</c:v>
                </c:pt>
                <c:pt idx="3">
                  <c:v>2</c:v>
                </c:pt>
                <c:pt idx="4">
                  <c:v>1.5</c:v>
                </c:pt>
                <c:pt idx="5">
                  <c:v>1</c:v>
                </c:pt>
                <c:pt idx="6">
                  <c:v>0.5</c:v>
                </c:pt>
              </c:numCache>
            </c:numRef>
          </c:yVal>
          <c:smooth val="0"/>
          <c:extLst>
            <c:ext xmlns:c16="http://schemas.microsoft.com/office/drawing/2014/chart" uri="{C3380CC4-5D6E-409C-BE32-E72D297353CC}">
              <c16:uniqueId val="{00000001-66D9-4D7B-BB91-DA94A274CDCA}"/>
            </c:ext>
          </c:extLst>
        </c:ser>
        <c:ser>
          <c:idx val="1"/>
          <c:order val="1"/>
          <c:tx>
            <c:strRef>
              <c:f>'Figure 3.15'!$C$22</c:f>
              <c:strCache>
                <c:ptCount val="1"/>
                <c:pt idx="0">
                  <c:v>Upper</c:v>
                </c:pt>
              </c:strCache>
            </c:strRef>
          </c:tx>
          <c:spPr>
            <a:ln w="25400" cap="rnd">
              <a:noFill/>
              <a:round/>
            </a:ln>
            <a:effectLst/>
          </c:spPr>
          <c:marker>
            <c:symbol val="circle"/>
            <c:size val="8"/>
            <c:spPr>
              <a:solidFill>
                <a:schemeClr val="accent5">
                  <a:lumMod val="60000"/>
                  <a:lumOff val="40000"/>
                </a:schemeClr>
              </a:solidFill>
              <a:ln w="9525">
                <a:noFill/>
              </a:ln>
              <a:effectLst/>
            </c:spPr>
          </c:marker>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Futura Lt BT" panose="020B0402020204020303" pitchFamily="34" charset="0"/>
                    <a:ea typeface="+mn-ea"/>
                    <a:cs typeface="+mn-cs"/>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x"/>
            <c:errBarType val="both"/>
            <c:errValType val="cust"/>
            <c:noEndCap val="1"/>
            <c:plus>
              <c:numRef>
                <c:f>'Figure 3.15'!$E$23:$E$29</c:f>
                <c:numCache>
                  <c:formatCode>General</c:formatCode>
                  <c:ptCount val="7"/>
                  <c:pt idx="0">
                    <c:v>-2.4670987084042721</c:v>
                  </c:pt>
                  <c:pt idx="1">
                    <c:v>-1.5</c:v>
                  </c:pt>
                  <c:pt idx="2">
                    <c:v>-2.7</c:v>
                  </c:pt>
                  <c:pt idx="3">
                    <c:v>-0.59999999999999987</c:v>
                  </c:pt>
                  <c:pt idx="4">
                    <c:v>-9.9999999999999978E-2</c:v>
                  </c:pt>
                  <c:pt idx="5">
                    <c:v>-0.10000000000000003</c:v>
                  </c:pt>
                  <c:pt idx="6">
                    <c:v>-9.9999999999999978E-2</c:v>
                  </c:pt>
                </c:numCache>
              </c:numRef>
            </c:plus>
            <c:minus>
              <c:numLit>
                <c:formatCode>General</c:formatCode>
                <c:ptCount val="1"/>
              </c:numLit>
            </c:minus>
            <c:spPr>
              <a:noFill/>
              <a:ln w="38100" cap="flat" cmpd="sng" algn="ctr">
                <a:solidFill>
                  <a:srgbClr val="A6A6A6">
                    <a:alpha val="40000"/>
                  </a:srgbClr>
                </a:solidFill>
                <a:round/>
              </a:ln>
              <a:effectLst/>
            </c:spPr>
          </c:errBars>
          <c:xVal>
            <c:numRef>
              <c:f>'Figure 3.15'!$C$23:$C$29</c:f>
              <c:numCache>
                <c:formatCode>0.0</c:formatCode>
                <c:ptCount val="7"/>
                <c:pt idx="0">
                  <c:v>9.4954559672383176</c:v>
                </c:pt>
                <c:pt idx="1">
                  <c:v>4.2</c:v>
                </c:pt>
                <c:pt idx="2">
                  <c:v>2.7</c:v>
                </c:pt>
                <c:pt idx="3">
                  <c:v>2.2999999999999998</c:v>
                </c:pt>
                <c:pt idx="4">
                  <c:v>0.6</c:v>
                </c:pt>
                <c:pt idx="5">
                  <c:v>0.4</c:v>
                </c:pt>
                <c:pt idx="6">
                  <c:v>0.3</c:v>
                </c:pt>
              </c:numCache>
            </c:numRef>
          </c:xVal>
          <c:yVal>
            <c:numRef>
              <c:f>'Figure 3.15'!$D$23:$D$29</c:f>
              <c:numCache>
                <c:formatCode>0.0</c:formatCode>
                <c:ptCount val="7"/>
                <c:pt idx="0">
                  <c:v>3.5</c:v>
                </c:pt>
                <c:pt idx="1">
                  <c:v>3</c:v>
                </c:pt>
                <c:pt idx="2">
                  <c:v>2.5</c:v>
                </c:pt>
                <c:pt idx="3">
                  <c:v>2</c:v>
                </c:pt>
                <c:pt idx="4">
                  <c:v>1.5</c:v>
                </c:pt>
                <c:pt idx="5">
                  <c:v>1</c:v>
                </c:pt>
                <c:pt idx="6">
                  <c:v>0.5</c:v>
                </c:pt>
              </c:numCache>
            </c:numRef>
          </c:yVal>
          <c:smooth val="0"/>
          <c:extLst>
            <c:ext xmlns:c16="http://schemas.microsoft.com/office/drawing/2014/chart" uri="{C3380CC4-5D6E-409C-BE32-E72D297353CC}">
              <c16:uniqueId val="{00000002-66D9-4D7B-BB91-DA94A274CDCA}"/>
            </c:ext>
          </c:extLst>
        </c:ser>
        <c:dLbls>
          <c:showLegendKey val="0"/>
          <c:showVal val="0"/>
          <c:showCatName val="0"/>
          <c:showSerName val="0"/>
          <c:showPercent val="0"/>
          <c:showBubbleSize val="0"/>
        </c:dLbls>
        <c:axId val="379938304"/>
        <c:axId val="380463376"/>
      </c:scatterChart>
      <c:valAx>
        <c:axId val="379938304"/>
        <c:scaling>
          <c:orientation val="minMax"/>
        </c:scaling>
        <c:delete val="0"/>
        <c:axPos val="b"/>
        <c:numFmt formatCode="General" sourceLinked="0"/>
        <c:majorTickMark val="in"/>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Futura Lt BT" panose="020B0402020204020303" pitchFamily="34" charset="0"/>
                <a:ea typeface="+mn-ea"/>
                <a:cs typeface="+mn-cs"/>
              </a:defRPr>
            </a:pPr>
            <a:endParaRPr lang="en-US"/>
          </a:p>
        </c:txPr>
        <c:crossAx val="380463376"/>
        <c:crosses val="autoZero"/>
        <c:crossBetween val="midCat"/>
      </c:valAx>
      <c:valAx>
        <c:axId val="380463376"/>
        <c:scaling>
          <c:orientation val="minMax"/>
        </c:scaling>
        <c:delete val="0"/>
        <c:axPos val="l"/>
        <c:numFmt formatCode="0.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noFill/>
                <a:latin typeface="Futura Lt BT" panose="020B0402020204020303" pitchFamily="34" charset="0"/>
                <a:ea typeface="+mn-ea"/>
                <a:cs typeface="+mn-cs"/>
              </a:defRPr>
            </a:pPr>
            <a:endParaRPr lang="en-US"/>
          </a:p>
        </c:txPr>
        <c:crossAx val="3799383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Futura Lt BT" panose="020B0402020204020303" pitchFamily="34" charset="0"/>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497417877924684E-2"/>
          <c:y val="6.5289736460096268E-2"/>
          <c:w val="0.87813866869493451"/>
          <c:h val="0.73677866861761365"/>
        </c:manualLayout>
      </c:layout>
      <c:lineChart>
        <c:grouping val="standard"/>
        <c:varyColors val="0"/>
        <c:ser>
          <c:idx val="0"/>
          <c:order val="0"/>
          <c:tx>
            <c:strRef>
              <c:f>'Figure 1.5'!$A$22</c:f>
              <c:strCache>
                <c:ptCount val="1"/>
                <c:pt idx="0">
                  <c:v>Budget 2022</c:v>
                </c:pt>
              </c:strCache>
            </c:strRef>
          </c:tx>
          <c:spPr>
            <a:ln>
              <a:solidFill>
                <a:srgbClr val="313031">
                  <a:lumMod val="50000"/>
                  <a:lumOff val="50000"/>
                </a:srgbClr>
              </a:solidFill>
            </a:ln>
          </c:spPr>
          <c:marker>
            <c:symbol val="none"/>
          </c:marker>
          <c:cat>
            <c:multiLvlStrRef>
              <c:f>'Figure 1.5'!$B$20:$BE$21</c:f>
              <c:multiLvlStrCache>
                <c:ptCount val="5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lvl>
                <c:lvl>
                  <c:pt idx="0">
                    <c:v>2014</c:v>
                  </c:pt>
                  <c:pt idx="4">
                    <c:v>2015</c:v>
                  </c:pt>
                  <c:pt idx="8">
                    <c:v>2016</c:v>
                  </c:pt>
                  <c:pt idx="12">
                    <c:v>2017</c:v>
                  </c:pt>
                  <c:pt idx="16">
                    <c:v>2018</c:v>
                  </c:pt>
                  <c:pt idx="20">
                    <c:v>2019</c:v>
                  </c:pt>
                  <c:pt idx="24">
                    <c:v>2020</c:v>
                  </c:pt>
                  <c:pt idx="28">
                    <c:v>2021</c:v>
                  </c:pt>
                  <c:pt idx="32">
                    <c:v>2022</c:v>
                  </c:pt>
                  <c:pt idx="36">
                    <c:v>2023</c:v>
                  </c:pt>
                  <c:pt idx="40">
                    <c:v>2024</c:v>
                  </c:pt>
                  <c:pt idx="44">
                    <c:v>2025</c:v>
                  </c:pt>
                  <c:pt idx="48">
                    <c:v>2026</c:v>
                  </c:pt>
                  <c:pt idx="52">
                    <c:v>2027</c:v>
                  </c:pt>
                </c:lvl>
              </c:multiLvlStrCache>
            </c:multiLvlStrRef>
          </c:cat>
          <c:val>
            <c:numRef>
              <c:f>'Figure 1.5'!$B$22:$BE$22</c:f>
              <c:numCache>
                <c:formatCode>General</c:formatCode>
                <c:ptCount val="56"/>
                <c:pt idx="0">
                  <c:v>23232.099610942121</c:v>
                </c:pt>
                <c:pt idx="1">
                  <c:v>23542.376808147568</c:v>
                </c:pt>
                <c:pt idx="2">
                  <c:v>23681.949704857405</c:v>
                </c:pt>
                <c:pt idx="3">
                  <c:v>23964.561977508678</c:v>
                </c:pt>
                <c:pt idx="4">
                  <c:v>23927.003279919067</c:v>
                </c:pt>
                <c:pt idx="5">
                  <c:v>24151.369300479393</c:v>
                </c:pt>
                <c:pt idx="6">
                  <c:v>24404.077549430927</c:v>
                </c:pt>
                <c:pt idx="7">
                  <c:v>24566.974589288224</c:v>
                </c:pt>
                <c:pt idx="8">
                  <c:v>25550.437856593751</c:v>
                </c:pt>
                <c:pt idx="9">
                  <c:v>25284.465295187194</c:v>
                </c:pt>
                <c:pt idx="10">
                  <c:v>25288.336670555076</c:v>
                </c:pt>
                <c:pt idx="11">
                  <c:v>25703.629710482637</c:v>
                </c:pt>
                <c:pt idx="12">
                  <c:v>25945.103249100324</c:v>
                </c:pt>
                <c:pt idx="13">
                  <c:v>25788.694386597901</c:v>
                </c:pt>
                <c:pt idx="14">
                  <c:v>26097.777762798363</c:v>
                </c:pt>
                <c:pt idx="15">
                  <c:v>26254.053321187293</c:v>
                </c:pt>
                <c:pt idx="16">
                  <c:v>26918.959742751595</c:v>
                </c:pt>
                <c:pt idx="17">
                  <c:v>27132.962037829759</c:v>
                </c:pt>
                <c:pt idx="18">
                  <c:v>27116.847822153773</c:v>
                </c:pt>
                <c:pt idx="19">
                  <c:v>27017.788955404634</c:v>
                </c:pt>
                <c:pt idx="20">
                  <c:v>28136.136997854792</c:v>
                </c:pt>
                <c:pt idx="21">
                  <c:v>28058.037764838362</c:v>
                </c:pt>
                <c:pt idx="22">
                  <c:v>27883.56181607012</c:v>
                </c:pt>
                <c:pt idx="23">
                  <c:v>27705.892703728528</c:v>
                </c:pt>
                <c:pt idx="24">
                  <c:v>26799.58622331691</c:v>
                </c:pt>
                <c:pt idx="25">
                  <c:v>22480.036578288251</c:v>
                </c:pt>
                <c:pt idx="26">
                  <c:v>25661.325580334273</c:v>
                </c:pt>
                <c:pt idx="27">
                  <c:v>25216.791608860593</c:v>
                </c:pt>
                <c:pt idx="28">
                  <c:v>23760.243162041832</c:v>
                </c:pt>
                <c:pt idx="29">
                  <c:v>26743.65260198147</c:v>
                </c:pt>
                <c:pt idx="30">
                  <c:v>27865.802909225582</c:v>
                </c:pt>
                <c:pt idx="31">
                  <c:v>28644.578072995286</c:v>
                </c:pt>
                <c:pt idx="32">
                  <c:v>28925.197058911894</c:v>
                </c:pt>
                <c:pt idx="33">
                  <c:v>29199.538967192915</c:v>
                </c:pt>
                <c:pt idx="34">
                  <c:v>29473.57187985093</c:v>
                </c:pt>
                <c:pt idx="35">
                  <c:v>29738.410113716138</c:v>
                </c:pt>
                <c:pt idx="36">
                  <c:v>29994.715811698105</c:v>
                </c:pt>
                <c:pt idx="37">
                  <c:v>30259.809390891383</c:v>
                </c:pt>
                <c:pt idx="38">
                  <c:v>30527.249048260524</c:v>
                </c:pt>
                <c:pt idx="39">
                  <c:v>30797.055546597388</c:v>
                </c:pt>
                <c:pt idx="40">
                  <c:v>31053.510807581784</c:v>
                </c:pt>
                <c:pt idx="41">
                  <c:v>31310.907873896278</c:v>
                </c:pt>
                <c:pt idx="42">
                  <c:v>31570.441335861175</c:v>
                </c:pt>
                <c:pt idx="43">
                  <c:v>31832.128925560395</c:v>
                </c:pt>
                <c:pt idx="44">
                  <c:v>32085.462644279345</c:v>
                </c:pt>
                <c:pt idx="45">
                  <c:v>32335.361207179805</c:v>
                </c:pt>
                <c:pt idx="46">
                  <c:v>32587.208978870891</c:v>
                </c:pt>
                <c:pt idx="47">
                  <c:v>32841.021163181162</c:v>
                </c:pt>
              </c:numCache>
            </c:numRef>
          </c:val>
          <c:smooth val="0"/>
          <c:extLst>
            <c:ext xmlns:c16="http://schemas.microsoft.com/office/drawing/2014/chart" uri="{C3380CC4-5D6E-409C-BE32-E72D297353CC}">
              <c16:uniqueId val="{00000000-8806-4FEA-A212-C6C3206B26D9}"/>
            </c:ext>
          </c:extLst>
        </c:ser>
        <c:ser>
          <c:idx val="1"/>
          <c:order val="1"/>
          <c:tx>
            <c:strRef>
              <c:f>'Figure 1.5'!$A$23</c:f>
              <c:strCache>
                <c:ptCount val="1"/>
                <c:pt idx="0">
                  <c:v>SPU 2022</c:v>
                </c:pt>
              </c:strCache>
            </c:strRef>
          </c:tx>
          <c:spPr>
            <a:ln>
              <a:solidFill>
                <a:srgbClr val="313031">
                  <a:lumMod val="75000"/>
                  <a:lumOff val="25000"/>
                </a:srgbClr>
              </a:solidFill>
            </a:ln>
          </c:spPr>
          <c:marker>
            <c:symbol val="none"/>
          </c:marker>
          <c:cat>
            <c:multiLvlStrRef>
              <c:f>'Figure 1.5'!$B$20:$BE$21</c:f>
              <c:multiLvlStrCache>
                <c:ptCount val="5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lvl>
                <c:lvl>
                  <c:pt idx="0">
                    <c:v>2014</c:v>
                  </c:pt>
                  <c:pt idx="4">
                    <c:v>2015</c:v>
                  </c:pt>
                  <c:pt idx="8">
                    <c:v>2016</c:v>
                  </c:pt>
                  <c:pt idx="12">
                    <c:v>2017</c:v>
                  </c:pt>
                  <c:pt idx="16">
                    <c:v>2018</c:v>
                  </c:pt>
                  <c:pt idx="20">
                    <c:v>2019</c:v>
                  </c:pt>
                  <c:pt idx="24">
                    <c:v>2020</c:v>
                  </c:pt>
                  <c:pt idx="28">
                    <c:v>2021</c:v>
                  </c:pt>
                  <c:pt idx="32">
                    <c:v>2022</c:v>
                  </c:pt>
                  <c:pt idx="36">
                    <c:v>2023</c:v>
                  </c:pt>
                  <c:pt idx="40">
                    <c:v>2024</c:v>
                  </c:pt>
                  <c:pt idx="44">
                    <c:v>2025</c:v>
                  </c:pt>
                  <c:pt idx="48">
                    <c:v>2026</c:v>
                  </c:pt>
                  <c:pt idx="52">
                    <c:v>2027</c:v>
                  </c:pt>
                </c:lvl>
              </c:multiLvlStrCache>
            </c:multiLvlStrRef>
          </c:cat>
          <c:val>
            <c:numRef>
              <c:f>'Figure 1.5'!$B$23:$BE$23</c:f>
              <c:numCache>
                <c:formatCode>General</c:formatCode>
                <c:ptCount val="56"/>
                <c:pt idx="0">
                  <c:v>23089.498409606145</c:v>
                </c:pt>
                <c:pt idx="1">
                  <c:v>23400.403826519698</c:v>
                </c:pt>
                <c:pt idx="2">
                  <c:v>23545.762203258502</c:v>
                </c:pt>
                <c:pt idx="3">
                  <c:v>23824.365758674539</c:v>
                </c:pt>
                <c:pt idx="4">
                  <c:v>23876.087604144028</c:v>
                </c:pt>
                <c:pt idx="5">
                  <c:v>24100.181768283019</c:v>
                </c:pt>
                <c:pt idx="6">
                  <c:v>24362.634392950302</c:v>
                </c:pt>
                <c:pt idx="7">
                  <c:v>24511.021069204497</c:v>
                </c:pt>
                <c:pt idx="8">
                  <c:v>25534.56667310985</c:v>
                </c:pt>
                <c:pt idx="9">
                  <c:v>25270.095182098972</c:v>
                </c:pt>
                <c:pt idx="10">
                  <c:v>25285.236679675931</c:v>
                </c:pt>
                <c:pt idx="11">
                  <c:v>25667.811851787086</c:v>
                </c:pt>
                <c:pt idx="12">
                  <c:v>25945.642620327475</c:v>
                </c:pt>
                <c:pt idx="13">
                  <c:v>25802.303109932269</c:v>
                </c:pt>
                <c:pt idx="14">
                  <c:v>26111.189660502227</c:v>
                </c:pt>
                <c:pt idx="15">
                  <c:v>26225.255608915319</c:v>
                </c:pt>
                <c:pt idx="16">
                  <c:v>26887.89897863027</c:v>
                </c:pt>
                <c:pt idx="17">
                  <c:v>27225.049658010546</c:v>
                </c:pt>
                <c:pt idx="18">
                  <c:v>27111.993142769257</c:v>
                </c:pt>
                <c:pt idx="19">
                  <c:v>26961.587600171468</c:v>
                </c:pt>
                <c:pt idx="20">
                  <c:v>28053.411953397102</c:v>
                </c:pt>
                <c:pt idx="21">
                  <c:v>28303.751380002821</c:v>
                </c:pt>
                <c:pt idx="22">
                  <c:v>27817.204591196547</c:v>
                </c:pt>
                <c:pt idx="23">
                  <c:v>27609.261357806314</c:v>
                </c:pt>
                <c:pt idx="24">
                  <c:v>26661.517760676717</c:v>
                </c:pt>
                <c:pt idx="25">
                  <c:v>22873.806040489697</c:v>
                </c:pt>
                <c:pt idx="26">
                  <c:v>25527.116721970695</c:v>
                </c:pt>
                <c:pt idx="27">
                  <c:v>25095.299467662899</c:v>
                </c:pt>
                <c:pt idx="28">
                  <c:v>23691.163484675395</c:v>
                </c:pt>
                <c:pt idx="29">
                  <c:v>27362.558863512142</c:v>
                </c:pt>
                <c:pt idx="30">
                  <c:v>27456.412566159703</c:v>
                </c:pt>
                <c:pt idx="31">
                  <c:v>27377.696557487558</c:v>
                </c:pt>
                <c:pt idx="32">
                  <c:v>27786.320655688531</c:v>
                </c:pt>
                <c:pt idx="33">
                  <c:v>27925.666055100741</c:v>
                </c:pt>
                <c:pt idx="34">
                  <c:v>28121.725032073726</c:v>
                </c:pt>
                <c:pt idx="35">
                  <c:v>28358.642699847875</c:v>
                </c:pt>
                <c:pt idx="36">
                  <c:v>28625.37443134846</c:v>
                </c:pt>
                <c:pt idx="37">
                  <c:v>28912.632590807134</c:v>
                </c:pt>
                <c:pt idx="38">
                  <c:v>29185.355487397221</c:v>
                </c:pt>
                <c:pt idx="39">
                  <c:v>29460.641979215237</c:v>
                </c:pt>
                <c:pt idx="40">
                  <c:v>29709.159214449803</c:v>
                </c:pt>
                <c:pt idx="41">
                  <c:v>29956.587020468702</c:v>
                </c:pt>
                <c:pt idx="42">
                  <c:v>30197.05107522423</c:v>
                </c:pt>
                <c:pt idx="43">
                  <c:v>30439.4388424178</c:v>
                </c:pt>
                <c:pt idx="44">
                  <c:v>30691.554298957246</c:v>
                </c:pt>
                <c:pt idx="45">
                  <c:v>30951.494681411477</c:v>
                </c:pt>
                <c:pt idx="46">
                  <c:v>31213.628960693619</c:v>
                </c:pt>
                <c:pt idx="47">
                  <c:v>31476.722825365894</c:v>
                </c:pt>
              </c:numCache>
            </c:numRef>
          </c:val>
          <c:smooth val="0"/>
          <c:extLst>
            <c:ext xmlns:c16="http://schemas.microsoft.com/office/drawing/2014/chart" uri="{C3380CC4-5D6E-409C-BE32-E72D297353CC}">
              <c16:uniqueId val="{00000001-8806-4FEA-A212-C6C3206B26D9}"/>
            </c:ext>
          </c:extLst>
        </c:ser>
        <c:ser>
          <c:idx val="3"/>
          <c:order val="2"/>
          <c:tx>
            <c:strRef>
              <c:f>'Figure 1.5'!$A$24</c:f>
              <c:strCache>
                <c:ptCount val="1"/>
                <c:pt idx="0">
                  <c:v>Budget 2023</c:v>
                </c:pt>
              </c:strCache>
            </c:strRef>
          </c:tx>
          <c:spPr>
            <a:ln>
              <a:solidFill>
                <a:srgbClr val="F7587E"/>
              </a:solidFill>
            </a:ln>
          </c:spPr>
          <c:marker>
            <c:symbol val="none"/>
          </c:marker>
          <c:cat>
            <c:multiLvlStrRef>
              <c:f>'Figure 1.5'!$B$20:$BE$21</c:f>
              <c:multiLvlStrCache>
                <c:ptCount val="5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lvl>
                <c:lvl>
                  <c:pt idx="0">
                    <c:v>2014</c:v>
                  </c:pt>
                  <c:pt idx="4">
                    <c:v>2015</c:v>
                  </c:pt>
                  <c:pt idx="8">
                    <c:v>2016</c:v>
                  </c:pt>
                  <c:pt idx="12">
                    <c:v>2017</c:v>
                  </c:pt>
                  <c:pt idx="16">
                    <c:v>2018</c:v>
                  </c:pt>
                  <c:pt idx="20">
                    <c:v>2019</c:v>
                  </c:pt>
                  <c:pt idx="24">
                    <c:v>2020</c:v>
                  </c:pt>
                  <c:pt idx="28">
                    <c:v>2021</c:v>
                  </c:pt>
                  <c:pt idx="32">
                    <c:v>2022</c:v>
                  </c:pt>
                  <c:pt idx="36">
                    <c:v>2023</c:v>
                  </c:pt>
                  <c:pt idx="40">
                    <c:v>2024</c:v>
                  </c:pt>
                  <c:pt idx="44">
                    <c:v>2025</c:v>
                  </c:pt>
                  <c:pt idx="48">
                    <c:v>2026</c:v>
                  </c:pt>
                  <c:pt idx="52">
                    <c:v>2027</c:v>
                  </c:pt>
                </c:lvl>
              </c:multiLvlStrCache>
            </c:multiLvlStrRef>
          </c:cat>
          <c:val>
            <c:numRef>
              <c:f>'Figure 1.5'!$B$24:$BE$24</c:f>
              <c:numCache>
                <c:formatCode>General</c:formatCode>
                <c:ptCount val="56"/>
                <c:pt idx="0">
                  <c:v>23238.459983125002</c:v>
                </c:pt>
                <c:pt idx="1">
                  <c:v>23581.459983125002</c:v>
                </c:pt>
                <c:pt idx="2">
                  <c:v>23725.459983125002</c:v>
                </c:pt>
                <c:pt idx="3">
                  <c:v>24010.459983125002</c:v>
                </c:pt>
                <c:pt idx="4">
                  <c:v>24041.598667374998</c:v>
                </c:pt>
                <c:pt idx="5">
                  <c:v>24312.598667374998</c:v>
                </c:pt>
                <c:pt idx="6">
                  <c:v>24574.598667374998</c:v>
                </c:pt>
                <c:pt idx="7">
                  <c:v>24721.598667374998</c:v>
                </c:pt>
                <c:pt idx="8">
                  <c:v>25596.70904075</c:v>
                </c:pt>
                <c:pt idx="9">
                  <c:v>25382.70904075</c:v>
                </c:pt>
                <c:pt idx="10">
                  <c:v>25385.70904075</c:v>
                </c:pt>
                <c:pt idx="11">
                  <c:v>25796.70904075</c:v>
                </c:pt>
                <c:pt idx="12">
                  <c:v>26069.352799274999</c:v>
                </c:pt>
                <c:pt idx="13">
                  <c:v>25979.352799274999</c:v>
                </c:pt>
                <c:pt idx="14">
                  <c:v>26296.352799274999</c:v>
                </c:pt>
                <c:pt idx="15">
                  <c:v>26467.352799274999</c:v>
                </c:pt>
                <c:pt idx="16">
                  <c:v>27091.117756399999</c:v>
                </c:pt>
                <c:pt idx="17">
                  <c:v>27409.117756399999</c:v>
                </c:pt>
                <c:pt idx="18">
                  <c:v>27396.117756399999</c:v>
                </c:pt>
                <c:pt idx="19">
                  <c:v>27281.117756399999</c:v>
                </c:pt>
                <c:pt idx="20">
                  <c:v>28140.625947700002</c:v>
                </c:pt>
                <c:pt idx="21">
                  <c:v>28199.625947700002</c:v>
                </c:pt>
                <c:pt idx="22">
                  <c:v>27945.625947700002</c:v>
                </c:pt>
                <c:pt idx="23">
                  <c:v>27798.625947700002</c:v>
                </c:pt>
                <c:pt idx="24">
                  <c:v>26641.781100150001</c:v>
                </c:pt>
                <c:pt idx="25">
                  <c:v>22566.781100150001</c:v>
                </c:pt>
                <c:pt idx="26">
                  <c:v>25711.781100150001</c:v>
                </c:pt>
                <c:pt idx="27">
                  <c:v>24954.781100150001</c:v>
                </c:pt>
                <c:pt idx="28">
                  <c:v>23435.3977615</c:v>
                </c:pt>
                <c:pt idx="29">
                  <c:v>26400.3977615</c:v>
                </c:pt>
                <c:pt idx="30">
                  <c:v>27338.3977615</c:v>
                </c:pt>
                <c:pt idx="31">
                  <c:v>27304.3977615</c:v>
                </c:pt>
                <c:pt idx="32">
                  <c:v>27198</c:v>
                </c:pt>
                <c:pt idx="33">
                  <c:v>27695</c:v>
                </c:pt>
                <c:pt idx="34">
                  <c:v>27749.447469087598</c:v>
                </c:pt>
                <c:pt idx="35">
                  <c:v>27617.064382579607</c:v>
                </c:pt>
                <c:pt idx="36">
                  <c:v>27560.99441563556</c:v>
                </c:pt>
                <c:pt idx="37">
                  <c:v>27956.810460981276</c:v>
                </c:pt>
                <c:pt idx="38">
                  <c:v>28235.640875147037</c:v>
                </c:pt>
                <c:pt idx="39">
                  <c:v>28483.465347257563</c:v>
                </c:pt>
                <c:pt idx="40">
                  <c:v>28757.42530124859</c:v>
                </c:pt>
                <c:pt idx="41">
                  <c:v>29187.832200236797</c:v>
                </c:pt>
                <c:pt idx="42">
                  <c:v>29566.446802380095</c:v>
                </c:pt>
                <c:pt idx="43">
                  <c:v>29890.977764817231</c:v>
                </c:pt>
                <c:pt idx="44">
                  <c:v>30173.548116234058</c:v>
                </c:pt>
                <c:pt idx="45">
                  <c:v>30444.678688914752</c:v>
                </c:pt>
                <c:pt idx="46">
                  <c:v>30718.249436749571</c:v>
                </c:pt>
                <c:pt idx="47">
                  <c:v>30978.947161061275</c:v>
                </c:pt>
              </c:numCache>
            </c:numRef>
          </c:val>
          <c:smooth val="0"/>
          <c:extLst>
            <c:ext xmlns:c16="http://schemas.microsoft.com/office/drawing/2014/chart" uri="{C3380CC4-5D6E-409C-BE32-E72D297353CC}">
              <c16:uniqueId val="{00000002-8806-4FEA-A212-C6C3206B26D9}"/>
            </c:ext>
          </c:extLst>
        </c:ser>
        <c:ser>
          <c:idx val="2"/>
          <c:order val="3"/>
          <c:tx>
            <c:strRef>
              <c:f>'Figure 1.5'!$A$25</c:f>
              <c:strCache>
                <c:ptCount val="1"/>
                <c:pt idx="0">
                  <c:v>2014-2019 trend</c:v>
                </c:pt>
              </c:strCache>
            </c:strRef>
          </c:tx>
          <c:spPr>
            <a:ln w="12700">
              <a:solidFill>
                <a:srgbClr val="313031">
                  <a:lumMod val="50000"/>
                  <a:lumOff val="50000"/>
                </a:srgbClr>
              </a:solidFill>
              <a:prstDash val="sysDash"/>
            </a:ln>
          </c:spPr>
          <c:marker>
            <c:symbol val="none"/>
          </c:marker>
          <c:cat>
            <c:multiLvlStrRef>
              <c:f>'Figure 1.5'!$B$20:$BE$21</c:f>
              <c:multiLvlStrCache>
                <c:ptCount val="56"/>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lvl>
                <c:lvl>
                  <c:pt idx="0">
                    <c:v>2014</c:v>
                  </c:pt>
                  <c:pt idx="4">
                    <c:v>2015</c:v>
                  </c:pt>
                  <c:pt idx="8">
                    <c:v>2016</c:v>
                  </c:pt>
                  <c:pt idx="12">
                    <c:v>2017</c:v>
                  </c:pt>
                  <c:pt idx="16">
                    <c:v>2018</c:v>
                  </c:pt>
                  <c:pt idx="20">
                    <c:v>2019</c:v>
                  </c:pt>
                  <c:pt idx="24">
                    <c:v>2020</c:v>
                  </c:pt>
                  <c:pt idx="28">
                    <c:v>2021</c:v>
                  </c:pt>
                  <c:pt idx="32">
                    <c:v>2022</c:v>
                  </c:pt>
                  <c:pt idx="36">
                    <c:v>2023</c:v>
                  </c:pt>
                  <c:pt idx="40">
                    <c:v>2024</c:v>
                  </c:pt>
                  <c:pt idx="44">
                    <c:v>2025</c:v>
                  </c:pt>
                  <c:pt idx="48">
                    <c:v>2026</c:v>
                  </c:pt>
                  <c:pt idx="52">
                    <c:v>2027</c:v>
                  </c:pt>
                </c:lvl>
              </c:multiLvlStrCache>
            </c:multiLvlStrRef>
          </c:cat>
          <c:val>
            <c:numRef>
              <c:f>'Figure 1.5'!$B$25:$BE$25</c:f>
              <c:numCache>
                <c:formatCode>General</c:formatCode>
                <c:ptCount val="56"/>
                <c:pt idx="0">
                  <c:v>23323.501564559505</c:v>
                </c:pt>
                <c:pt idx="1">
                  <c:v>23543.350909592376</c:v>
                </c:pt>
                <c:pt idx="2">
                  <c:v>23763.200254625244</c:v>
                </c:pt>
                <c:pt idx="3">
                  <c:v>23983.049599658116</c:v>
                </c:pt>
                <c:pt idx="4">
                  <c:v>24202.898944690984</c:v>
                </c:pt>
                <c:pt idx="5">
                  <c:v>24422.748289723851</c:v>
                </c:pt>
                <c:pt idx="6">
                  <c:v>24642.597634756723</c:v>
                </c:pt>
                <c:pt idx="7">
                  <c:v>24862.446979789594</c:v>
                </c:pt>
                <c:pt idx="8">
                  <c:v>25082.296324822462</c:v>
                </c:pt>
                <c:pt idx="9">
                  <c:v>25302.14566985533</c:v>
                </c:pt>
                <c:pt idx="10">
                  <c:v>25521.995014888202</c:v>
                </c:pt>
                <c:pt idx="11">
                  <c:v>25741.84435992107</c:v>
                </c:pt>
                <c:pt idx="12">
                  <c:v>25961.693704953941</c:v>
                </c:pt>
                <c:pt idx="13">
                  <c:v>26181.543049986809</c:v>
                </c:pt>
                <c:pt idx="14">
                  <c:v>26401.39239501968</c:v>
                </c:pt>
                <c:pt idx="15">
                  <c:v>26621.241740052548</c:v>
                </c:pt>
                <c:pt idx="16">
                  <c:v>26841.09108508542</c:v>
                </c:pt>
                <c:pt idx="17">
                  <c:v>27060.940430118288</c:v>
                </c:pt>
                <c:pt idx="18">
                  <c:v>27280.789775151159</c:v>
                </c:pt>
                <c:pt idx="19">
                  <c:v>27500.639120184027</c:v>
                </c:pt>
                <c:pt idx="20">
                  <c:v>27720.488465216898</c:v>
                </c:pt>
                <c:pt idx="21">
                  <c:v>27940.337810249766</c:v>
                </c:pt>
                <c:pt idx="22">
                  <c:v>28160.187155282634</c:v>
                </c:pt>
                <c:pt idx="23">
                  <c:v>28380.036500315506</c:v>
                </c:pt>
                <c:pt idx="24">
                  <c:v>28599.885845348377</c:v>
                </c:pt>
                <c:pt idx="25">
                  <c:v>28819.735190381245</c:v>
                </c:pt>
                <c:pt idx="26">
                  <c:v>29039.584535414113</c:v>
                </c:pt>
                <c:pt idx="27">
                  <c:v>29259.433880446984</c:v>
                </c:pt>
                <c:pt idx="28">
                  <c:v>29479.283225479856</c:v>
                </c:pt>
                <c:pt idx="29">
                  <c:v>29699.132570512724</c:v>
                </c:pt>
                <c:pt idx="30">
                  <c:v>29918.981915545592</c:v>
                </c:pt>
                <c:pt idx="31">
                  <c:v>30138.831260578463</c:v>
                </c:pt>
                <c:pt idx="32">
                  <c:v>30358.680605611335</c:v>
                </c:pt>
                <c:pt idx="33">
                  <c:v>30578.529950644202</c:v>
                </c:pt>
                <c:pt idx="34">
                  <c:v>30798.37929567707</c:v>
                </c:pt>
                <c:pt idx="35">
                  <c:v>31018.228640709942</c:v>
                </c:pt>
                <c:pt idx="36">
                  <c:v>31238.077985742813</c:v>
                </c:pt>
                <c:pt idx="37">
                  <c:v>31457.927330775681</c:v>
                </c:pt>
                <c:pt idx="38">
                  <c:v>31677.776675808549</c:v>
                </c:pt>
                <c:pt idx="39">
                  <c:v>31897.626020841417</c:v>
                </c:pt>
                <c:pt idx="40">
                  <c:v>32117.475365874288</c:v>
                </c:pt>
                <c:pt idx="41">
                  <c:v>32337.32471090716</c:v>
                </c:pt>
                <c:pt idx="42">
                  <c:v>32557.174055940028</c:v>
                </c:pt>
                <c:pt idx="43">
                  <c:v>32777.023400972896</c:v>
                </c:pt>
                <c:pt idx="44">
                  <c:v>32996.872746005771</c:v>
                </c:pt>
                <c:pt idx="45">
                  <c:v>33216.722091038639</c:v>
                </c:pt>
                <c:pt idx="46">
                  <c:v>33436.571436071506</c:v>
                </c:pt>
                <c:pt idx="47">
                  <c:v>33656.420781104374</c:v>
                </c:pt>
                <c:pt idx="48">
                  <c:v>33876.270126137242</c:v>
                </c:pt>
                <c:pt idx="49">
                  <c:v>34096.119471170117</c:v>
                </c:pt>
                <c:pt idx="50">
                  <c:v>34315.968816202985</c:v>
                </c:pt>
                <c:pt idx="51">
                  <c:v>34535.818161235853</c:v>
                </c:pt>
                <c:pt idx="52">
                  <c:v>34755.667506268728</c:v>
                </c:pt>
                <c:pt idx="53">
                  <c:v>34975.516851301596</c:v>
                </c:pt>
                <c:pt idx="54">
                  <c:v>35195.366196334464</c:v>
                </c:pt>
                <c:pt idx="55">
                  <c:v>35415.215541367332</c:v>
                </c:pt>
              </c:numCache>
            </c:numRef>
          </c:val>
          <c:smooth val="0"/>
          <c:extLst>
            <c:ext xmlns:c16="http://schemas.microsoft.com/office/drawing/2014/chart" uri="{C3380CC4-5D6E-409C-BE32-E72D297353CC}">
              <c16:uniqueId val="{00000003-8806-4FEA-A212-C6C3206B26D9}"/>
            </c:ext>
          </c:extLst>
        </c:ser>
        <c:dLbls>
          <c:showLegendKey val="0"/>
          <c:showVal val="0"/>
          <c:showCatName val="0"/>
          <c:showSerName val="0"/>
          <c:showPercent val="0"/>
          <c:showBubbleSize val="0"/>
        </c:dLbls>
        <c:smooth val="0"/>
        <c:axId val="1203209215"/>
        <c:axId val="1203205471"/>
      </c:lineChart>
      <c:catAx>
        <c:axId val="1203209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203205471"/>
        <c:crosses val="autoZero"/>
        <c:auto val="1"/>
        <c:lblAlgn val="ctr"/>
        <c:lblOffset val="100"/>
        <c:noMultiLvlLbl val="0"/>
      </c:catAx>
      <c:valAx>
        <c:axId val="1203205471"/>
        <c:scaling>
          <c:orientation val="minMax"/>
          <c:min val="20000"/>
        </c:scaling>
        <c:delete val="0"/>
        <c:axPos val="l"/>
        <c:numFmt formatCode="General" sourceLinked="1"/>
        <c:majorTickMark val="none"/>
        <c:minorTickMark val="none"/>
        <c:tickLblPos val="nextTo"/>
        <c:spPr>
          <a:noFill/>
          <a:ln>
            <a:noFill/>
          </a:ln>
          <a:effectLst/>
        </c:spPr>
        <c:txPr>
          <a:bodyPr rot="-60000000" vert="horz"/>
          <a:lstStyle/>
          <a:p>
            <a:pPr>
              <a:defRPr/>
            </a:pPr>
            <a:endParaRPr lang="en-US"/>
          </a:p>
        </c:txPr>
        <c:crossAx val="1203209215"/>
        <c:crosses val="autoZero"/>
        <c:crossBetween val="between"/>
        <c:dispUnits>
          <c:builtInUnit val="thousands"/>
        </c:dispUnits>
      </c:valAx>
    </c:plotArea>
    <c:plotVisOnly val="1"/>
    <c:dispBlanksAs val="gap"/>
    <c:showDLblsOverMax val="0"/>
    <c:extLst/>
  </c:chart>
  <c:spPr>
    <a:ln>
      <a:noFill/>
    </a:ln>
  </c:spPr>
  <c:txPr>
    <a:bodyPr/>
    <a:lstStyle/>
    <a:p>
      <a:pPr>
        <a:defRPr sz="900" baseline="0">
          <a:solidFill>
            <a:schemeClr val="tx1">
              <a:lumMod val="90000"/>
              <a:lumOff val="10000"/>
            </a:schemeClr>
          </a:solidFill>
          <a:latin typeface="Futura Lt BT" panose="020B0402020204020303" pitchFamily="34" charset="0"/>
        </a:defRPr>
      </a:pPr>
      <a:endParaRPr lang="en-US"/>
    </a:p>
  </c:txPr>
  <c:printSettings>
    <c:headerFooter/>
    <c:pageMargins b="0.75" l="0.7" r="0.7" t="0.75" header="0.3" footer="0.3"/>
    <c:pageSetup/>
  </c:printSettings>
  <c:userShapes r:id="rId2"/>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8718285214349"/>
          <c:y val="5.0925925925925923E-2"/>
          <c:w val="0.8395121914108562"/>
          <c:h val="0.86543161271507729"/>
        </c:manualLayout>
      </c:layout>
      <c:barChart>
        <c:barDir val="col"/>
        <c:grouping val="clustered"/>
        <c:varyColors val="0"/>
        <c:ser>
          <c:idx val="0"/>
          <c:order val="0"/>
          <c:spPr>
            <a:solidFill>
              <a:schemeClr val="accent3">
                <a:lumMod val="40000"/>
                <a:lumOff val="60000"/>
              </a:schemeClr>
            </a:solidFill>
            <a:ln>
              <a:noFill/>
            </a:ln>
            <a:effectLst/>
          </c:spPr>
          <c:invertIfNegative val="0"/>
          <c:cat>
            <c:numRef>
              <c:f>'Figure 3.16'!$C$28:$F$28</c:f>
              <c:numCache>
                <c:formatCode>General</c:formatCode>
                <c:ptCount val="4"/>
                <c:pt idx="0">
                  <c:v>2021</c:v>
                </c:pt>
                <c:pt idx="1">
                  <c:v>2030</c:v>
                </c:pt>
                <c:pt idx="2">
                  <c:v>2040</c:v>
                </c:pt>
                <c:pt idx="3">
                  <c:v>2050</c:v>
                </c:pt>
              </c:numCache>
            </c:numRef>
          </c:cat>
          <c:val>
            <c:numRef>
              <c:f>'Figure 3.16'!$C$31:$F$31</c:f>
              <c:numCache>
                <c:formatCode>"€"#,##0_);[Red]\("€"#,##0\)</c:formatCode>
                <c:ptCount val="4"/>
                <c:pt idx="0">
                  <c:v>0</c:v>
                </c:pt>
                <c:pt idx="1">
                  <c:v>85.200000000000159</c:v>
                </c:pt>
                <c:pt idx="2">
                  <c:v>745.50000000000045</c:v>
                </c:pt>
                <c:pt idx="3">
                  <c:v>1128.9000000000003</c:v>
                </c:pt>
              </c:numCache>
            </c:numRef>
          </c:val>
          <c:extLst>
            <c:ext xmlns:c16="http://schemas.microsoft.com/office/drawing/2014/chart" uri="{C3380CC4-5D6E-409C-BE32-E72D297353CC}">
              <c16:uniqueId val="{00000000-FCAC-426D-9F7E-79A32D3E04B1}"/>
            </c:ext>
          </c:extLst>
        </c:ser>
        <c:ser>
          <c:idx val="1"/>
          <c:order val="1"/>
          <c:spPr>
            <a:solidFill>
              <a:schemeClr val="accent3"/>
            </a:solidFill>
            <a:ln>
              <a:noFill/>
            </a:ln>
            <a:effectLst/>
          </c:spPr>
          <c:invertIfNegative val="0"/>
          <c:cat>
            <c:numRef>
              <c:f>'Figure 3.16'!$C$28:$F$28</c:f>
              <c:numCache>
                <c:formatCode>General</c:formatCode>
                <c:ptCount val="4"/>
                <c:pt idx="0">
                  <c:v>2021</c:v>
                </c:pt>
                <c:pt idx="1">
                  <c:v>2030</c:v>
                </c:pt>
                <c:pt idx="2">
                  <c:v>2040</c:v>
                </c:pt>
                <c:pt idx="3">
                  <c:v>2050</c:v>
                </c:pt>
              </c:numCache>
            </c:numRef>
          </c:cat>
          <c:val>
            <c:numRef>
              <c:f>'Figure 3.16'!$C$30:$F$30</c:f>
              <c:numCache>
                <c:formatCode>"€"#,##0_);[Red]\("€"#,##0\)</c:formatCode>
                <c:ptCount val="4"/>
                <c:pt idx="0">
                  <c:v>0</c:v>
                </c:pt>
                <c:pt idx="1">
                  <c:v>0</c:v>
                </c:pt>
                <c:pt idx="2">
                  <c:v>575.10000000000036</c:v>
                </c:pt>
                <c:pt idx="3">
                  <c:v>617.7000000000005</c:v>
                </c:pt>
              </c:numCache>
            </c:numRef>
          </c:val>
          <c:extLst>
            <c:ext xmlns:c16="http://schemas.microsoft.com/office/drawing/2014/chart" uri="{C3380CC4-5D6E-409C-BE32-E72D297353CC}">
              <c16:uniqueId val="{00000001-FCAC-426D-9F7E-79A32D3E04B1}"/>
            </c:ext>
          </c:extLst>
        </c:ser>
        <c:dLbls>
          <c:showLegendKey val="0"/>
          <c:showVal val="0"/>
          <c:showCatName val="0"/>
          <c:showSerName val="0"/>
          <c:showPercent val="0"/>
          <c:showBubbleSize val="0"/>
        </c:dLbls>
        <c:gapWidth val="30"/>
        <c:overlap val="100"/>
        <c:axId val="1028586464"/>
        <c:axId val="944522448"/>
      </c:barChart>
      <c:catAx>
        <c:axId val="102858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44522448"/>
        <c:crosses val="autoZero"/>
        <c:auto val="1"/>
        <c:lblAlgn val="ctr"/>
        <c:lblOffset val="100"/>
        <c:noMultiLvlLbl val="0"/>
      </c:catAx>
      <c:valAx>
        <c:axId val="944522448"/>
        <c:scaling>
          <c:orientation val="minMax"/>
          <c:max val="3000"/>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028586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09164295639511E-2"/>
          <c:y val="5.0925925925925923E-2"/>
          <c:w val="0.91527514942985055"/>
          <c:h val="0.86543161271507729"/>
        </c:manualLayout>
      </c:layout>
      <c:barChart>
        <c:barDir val="col"/>
        <c:grouping val="clustered"/>
        <c:varyColors val="0"/>
        <c:ser>
          <c:idx val="0"/>
          <c:order val="0"/>
          <c:spPr>
            <a:solidFill>
              <a:schemeClr val="accent3">
                <a:lumMod val="40000"/>
                <a:lumOff val="60000"/>
              </a:schemeClr>
            </a:solidFill>
            <a:ln>
              <a:noFill/>
            </a:ln>
            <a:effectLst/>
          </c:spPr>
          <c:invertIfNegative val="0"/>
          <c:cat>
            <c:numRef>
              <c:f>'Figure 3.16'!$C$28:$F$28</c:f>
              <c:numCache>
                <c:formatCode>General</c:formatCode>
                <c:ptCount val="4"/>
                <c:pt idx="0">
                  <c:v>2021</c:v>
                </c:pt>
                <c:pt idx="1">
                  <c:v>2030</c:v>
                </c:pt>
                <c:pt idx="2">
                  <c:v>2040</c:v>
                </c:pt>
                <c:pt idx="3">
                  <c:v>2050</c:v>
                </c:pt>
              </c:numCache>
            </c:numRef>
          </c:cat>
          <c:val>
            <c:numRef>
              <c:f>'Figure 3.16'!$C$35:$F$35</c:f>
              <c:numCache>
                <c:formatCode>"€"#,##0_);[Red]\("€"#,##0\)</c:formatCode>
                <c:ptCount val="4"/>
                <c:pt idx="0">
                  <c:v>0</c:v>
                </c:pt>
                <c:pt idx="1">
                  <c:v>139.99999999999909</c:v>
                </c:pt>
                <c:pt idx="2">
                  <c:v>1224.9999999999995</c:v>
                </c:pt>
                <c:pt idx="3">
                  <c:v>1855</c:v>
                </c:pt>
              </c:numCache>
            </c:numRef>
          </c:val>
          <c:extLst>
            <c:ext xmlns:c16="http://schemas.microsoft.com/office/drawing/2014/chart" uri="{C3380CC4-5D6E-409C-BE32-E72D297353CC}">
              <c16:uniqueId val="{00000000-2FE4-491A-A3D2-2A71FE01766F}"/>
            </c:ext>
          </c:extLst>
        </c:ser>
        <c:ser>
          <c:idx val="1"/>
          <c:order val="1"/>
          <c:spPr>
            <a:solidFill>
              <a:schemeClr val="accent3"/>
            </a:solidFill>
            <a:ln>
              <a:noFill/>
            </a:ln>
            <a:effectLst/>
          </c:spPr>
          <c:invertIfNegative val="0"/>
          <c:cat>
            <c:numRef>
              <c:f>'Figure 3.16'!$C$28:$F$28</c:f>
              <c:numCache>
                <c:formatCode>General</c:formatCode>
                <c:ptCount val="4"/>
                <c:pt idx="0">
                  <c:v>2021</c:v>
                </c:pt>
                <c:pt idx="1">
                  <c:v>2030</c:v>
                </c:pt>
                <c:pt idx="2">
                  <c:v>2040</c:v>
                </c:pt>
                <c:pt idx="3">
                  <c:v>2050</c:v>
                </c:pt>
              </c:numCache>
            </c:numRef>
          </c:cat>
          <c:val>
            <c:numRef>
              <c:f>'Figure 3.16'!$C$34:$F$34</c:f>
              <c:numCache>
                <c:formatCode>"€"#,##0_);[Red]\("€"#,##0\)</c:formatCode>
                <c:ptCount val="4"/>
                <c:pt idx="0">
                  <c:v>0</c:v>
                </c:pt>
                <c:pt idx="1">
                  <c:v>0</c:v>
                </c:pt>
                <c:pt idx="2">
                  <c:v>944.99999999999932</c:v>
                </c:pt>
                <c:pt idx="3">
                  <c:v>1014.9999999999998</c:v>
                </c:pt>
              </c:numCache>
            </c:numRef>
          </c:val>
          <c:extLst>
            <c:ext xmlns:c16="http://schemas.microsoft.com/office/drawing/2014/chart" uri="{C3380CC4-5D6E-409C-BE32-E72D297353CC}">
              <c16:uniqueId val="{00000001-2FE4-491A-A3D2-2A71FE01766F}"/>
            </c:ext>
          </c:extLst>
        </c:ser>
        <c:dLbls>
          <c:showLegendKey val="0"/>
          <c:showVal val="0"/>
          <c:showCatName val="0"/>
          <c:showSerName val="0"/>
          <c:showPercent val="0"/>
          <c:showBubbleSize val="0"/>
        </c:dLbls>
        <c:gapWidth val="30"/>
        <c:overlap val="100"/>
        <c:axId val="1028586464"/>
        <c:axId val="944522448"/>
      </c:barChart>
      <c:catAx>
        <c:axId val="102858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44522448"/>
        <c:crosses val="autoZero"/>
        <c:auto val="1"/>
        <c:lblAlgn val="ctr"/>
        <c:lblOffset val="100"/>
        <c:noMultiLvlLbl val="0"/>
      </c:catAx>
      <c:valAx>
        <c:axId val="944522448"/>
        <c:scaling>
          <c:orientation val="minMax"/>
          <c:max val="3000"/>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noFill/>
                <a:latin typeface="Futura Lt BT" panose="020B0402020204020303" pitchFamily="34" charset="0"/>
                <a:ea typeface="+mn-ea"/>
                <a:cs typeface="+mn-cs"/>
              </a:defRPr>
            </a:pPr>
            <a:endParaRPr lang="en-US"/>
          </a:p>
        </c:txPr>
        <c:crossAx val="1028586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185513575508944E-2"/>
          <c:y val="5.0925925925925923E-2"/>
          <c:w val="0.6619804741980474"/>
          <c:h val="0.86543161271507729"/>
        </c:manualLayout>
      </c:layout>
      <c:barChart>
        <c:barDir val="col"/>
        <c:grouping val="clustered"/>
        <c:varyColors val="0"/>
        <c:ser>
          <c:idx val="0"/>
          <c:order val="0"/>
          <c:spPr>
            <a:solidFill>
              <a:schemeClr val="accent3">
                <a:lumMod val="40000"/>
                <a:lumOff val="60000"/>
              </a:schemeClr>
            </a:solidFill>
            <a:ln>
              <a:noFill/>
            </a:ln>
            <a:effectLst/>
          </c:spPr>
          <c:invertIfNegative val="0"/>
          <c:cat>
            <c:numRef>
              <c:f>'Figure 3.16'!$C$28:$F$28</c:f>
              <c:numCache>
                <c:formatCode>General</c:formatCode>
                <c:ptCount val="4"/>
                <c:pt idx="0">
                  <c:v>2021</c:v>
                </c:pt>
                <c:pt idx="1">
                  <c:v>2030</c:v>
                </c:pt>
                <c:pt idx="2">
                  <c:v>2040</c:v>
                </c:pt>
                <c:pt idx="3">
                  <c:v>2050</c:v>
                </c:pt>
              </c:numCache>
            </c:numRef>
          </c:cat>
          <c:val>
            <c:numRef>
              <c:f>'Figure 3.16'!$C$39:$F$39</c:f>
              <c:numCache>
                <c:formatCode>"€"#,##0_);[Red]\("€"#,##0\)</c:formatCode>
                <c:ptCount val="4"/>
                <c:pt idx="0">
                  <c:v>0</c:v>
                </c:pt>
                <c:pt idx="1">
                  <c:v>200</c:v>
                </c:pt>
                <c:pt idx="2">
                  <c:v>1750</c:v>
                </c:pt>
                <c:pt idx="3">
                  <c:v>2650.0000000000009</c:v>
                </c:pt>
              </c:numCache>
            </c:numRef>
          </c:val>
          <c:extLst>
            <c:ext xmlns:c16="http://schemas.microsoft.com/office/drawing/2014/chart" uri="{C3380CC4-5D6E-409C-BE32-E72D297353CC}">
              <c16:uniqueId val="{00000000-104B-4A07-9AF3-1EB8AAEC5D6C}"/>
            </c:ext>
          </c:extLst>
        </c:ser>
        <c:ser>
          <c:idx val="1"/>
          <c:order val="1"/>
          <c:spPr>
            <a:solidFill>
              <a:schemeClr val="accent3"/>
            </a:solidFill>
            <a:ln>
              <a:noFill/>
            </a:ln>
            <a:effectLst/>
          </c:spPr>
          <c:invertIfNegative val="0"/>
          <c:cat>
            <c:numRef>
              <c:f>'Figure 3.16'!$C$28:$F$28</c:f>
              <c:numCache>
                <c:formatCode>General</c:formatCode>
                <c:ptCount val="4"/>
                <c:pt idx="0">
                  <c:v>2021</c:v>
                </c:pt>
                <c:pt idx="1">
                  <c:v>2030</c:v>
                </c:pt>
                <c:pt idx="2">
                  <c:v>2040</c:v>
                </c:pt>
                <c:pt idx="3">
                  <c:v>2050</c:v>
                </c:pt>
              </c:numCache>
            </c:numRef>
          </c:cat>
          <c:val>
            <c:numRef>
              <c:f>'Figure 3.16'!$C$38:$F$38</c:f>
              <c:numCache>
                <c:formatCode>"€"#,##0_);[Red]\("€"#,##0\)</c:formatCode>
                <c:ptCount val="4"/>
                <c:pt idx="0">
                  <c:v>0</c:v>
                </c:pt>
                <c:pt idx="1">
                  <c:v>0</c:v>
                </c:pt>
                <c:pt idx="2">
                  <c:v>1350.0000000000005</c:v>
                </c:pt>
                <c:pt idx="3">
                  <c:v>1450.0000000000005</c:v>
                </c:pt>
              </c:numCache>
            </c:numRef>
          </c:val>
          <c:extLst>
            <c:ext xmlns:c16="http://schemas.microsoft.com/office/drawing/2014/chart" uri="{C3380CC4-5D6E-409C-BE32-E72D297353CC}">
              <c16:uniqueId val="{00000001-104B-4A07-9AF3-1EB8AAEC5D6C}"/>
            </c:ext>
          </c:extLst>
        </c:ser>
        <c:dLbls>
          <c:showLegendKey val="0"/>
          <c:showVal val="0"/>
          <c:showCatName val="0"/>
          <c:showSerName val="0"/>
          <c:showPercent val="0"/>
          <c:showBubbleSize val="0"/>
        </c:dLbls>
        <c:gapWidth val="30"/>
        <c:overlap val="100"/>
        <c:axId val="1028586464"/>
        <c:axId val="944522448"/>
      </c:barChart>
      <c:catAx>
        <c:axId val="102858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44522448"/>
        <c:crosses val="autoZero"/>
        <c:auto val="1"/>
        <c:lblAlgn val="ctr"/>
        <c:lblOffset val="100"/>
        <c:noMultiLvlLbl val="0"/>
      </c:catAx>
      <c:valAx>
        <c:axId val="944522448"/>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noFill/>
                <a:latin typeface="Futura Lt BT" panose="020B0402020204020303" pitchFamily="34" charset="0"/>
                <a:ea typeface="+mn-ea"/>
                <a:cs typeface="+mn-cs"/>
              </a:defRPr>
            </a:pPr>
            <a:endParaRPr lang="en-US"/>
          </a:p>
        </c:txPr>
        <c:crossAx val="1028586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45490808221211E-2"/>
          <c:y val="3.5277777777777776E-2"/>
          <c:w val="0.69248437509539795"/>
          <c:h val="0.79527857142857139"/>
        </c:manualLayout>
      </c:layout>
      <c:lineChart>
        <c:grouping val="standard"/>
        <c:varyColors val="0"/>
        <c:ser>
          <c:idx val="1"/>
          <c:order val="0"/>
          <c:tx>
            <c:strRef>
              <c:f>'Figure D1'!$J$24</c:f>
              <c:strCache>
                <c:ptCount val="1"/>
                <c:pt idx="0">
                  <c:v>Oct 2016 plans</c:v>
                </c:pt>
              </c:strCache>
            </c:strRef>
          </c:tx>
          <c:spPr>
            <a:ln w="28575" cap="rnd">
              <a:solidFill>
                <a:schemeClr val="bg1">
                  <a:lumMod val="85000"/>
                </a:schemeClr>
              </a:solidFill>
              <a:prstDash val="sysDash"/>
              <a:round/>
            </a:ln>
            <a:effectLst/>
          </c:spPr>
          <c:marker>
            <c:symbol val="none"/>
          </c:marker>
          <c:dPt>
            <c:idx val="9"/>
            <c:marker>
              <c:symbol val="circle"/>
              <c:size val="5"/>
              <c:spPr>
                <a:solidFill>
                  <a:schemeClr val="tx1">
                    <a:lumMod val="25000"/>
                    <a:lumOff val="75000"/>
                  </a:schemeClr>
                </a:solidFill>
                <a:ln w="9525">
                  <a:solidFill>
                    <a:schemeClr val="tx1">
                      <a:lumMod val="25000"/>
                      <a:lumOff val="75000"/>
                    </a:schemeClr>
                  </a:solidFill>
                  <a:prstDash val="solid"/>
                </a:ln>
                <a:effectLst/>
              </c:spPr>
            </c:marker>
            <c:bubble3D val="0"/>
            <c:extLst>
              <c:ext xmlns:c16="http://schemas.microsoft.com/office/drawing/2014/chart" uri="{C3380CC4-5D6E-409C-BE32-E72D297353CC}">
                <c16:uniqueId val="{00000000-60C0-44C1-8E79-793574C1906D}"/>
              </c:ext>
            </c:extLst>
          </c:dPt>
          <c:cat>
            <c:numRef>
              <c:f>'Figure D1'!$H$25:$H$34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D1'!$J$25:$J$34</c:f>
              <c:numCache>
                <c:formatCode>General</c:formatCode>
                <c:ptCount val="10"/>
                <c:pt idx="1">
                  <c:v>0</c:v>
                </c:pt>
                <c:pt idx="2">
                  <c:v>0</c:v>
                </c:pt>
                <c:pt idx="3">
                  <c:v>1</c:v>
                </c:pt>
                <c:pt idx="4">
                  <c:v>2</c:v>
                </c:pt>
                <c:pt idx="5">
                  <c:v>3</c:v>
                </c:pt>
                <c:pt idx="6">
                  <c:v>4</c:v>
                </c:pt>
                <c:pt idx="7">
                  <c:v>5</c:v>
                </c:pt>
                <c:pt idx="8">
                  <c:v>6</c:v>
                </c:pt>
                <c:pt idx="9">
                  <c:v>7</c:v>
                </c:pt>
              </c:numCache>
            </c:numRef>
          </c:val>
          <c:smooth val="0"/>
          <c:extLst>
            <c:ext xmlns:c16="http://schemas.microsoft.com/office/drawing/2014/chart" uri="{C3380CC4-5D6E-409C-BE32-E72D297353CC}">
              <c16:uniqueId val="{00000001-60C0-44C1-8E79-793574C1906D}"/>
            </c:ext>
          </c:extLst>
        </c:ser>
        <c:ser>
          <c:idx val="2"/>
          <c:order val="1"/>
          <c:tx>
            <c:strRef>
              <c:f>'Figure D1'!$K$24</c:f>
              <c:strCache>
                <c:ptCount val="1"/>
                <c:pt idx="0">
                  <c:v>2017 plans</c:v>
                </c:pt>
              </c:strCache>
            </c:strRef>
          </c:tx>
          <c:spPr>
            <a:ln w="28575" cap="rnd">
              <a:solidFill>
                <a:schemeClr val="bg1">
                  <a:lumMod val="65000"/>
                </a:schemeClr>
              </a:solidFill>
              <a:prstDash val="sysDash"/>
              <a:round/>
            </a:ln>
            <a:effectLst/>
          </c:spPr>
          <c:marker>
            <c:symbol val="none"/>
          </c:marker>
          <c:dPt>
            <c:idx val="9"/>
            <c:marker>
              <c:symbol val="circle"/>
              <c:size val="5"/>
              <c:spPr>
                <a:solidFill>
                  <a:schemeClr val="tx1">
                    <a:lumMod val="25000"/>
                    <a:lumOff val="75000"/>
                  </a:schemeClr>
                </a:solidFill>
                <a:ln w="9525">
                  <a:solidFill>
                    <a:schemeClr val="tx1">
                      <a:lumMod val="50000"/>
                      <a:lumOff val="50000"/>
                    </a:schemeClr>
                  </a:solidFill>
                  <a:prstDash val="solid"/>
                </a:ln>
                <a:effectLst/>
              </c:spPr>
            </c:marker>
            <c:bubble3D val="0"/>
            <c:extLst>
              <c:ext xmlns:c16="http://schemas.microsoft.com/office/drawing/2014/chart" uri="{C3380CC4-5D6E-409C-BE32-E72D297353CC}">
                <c16:uniqueId val="{00000002-60C0-44C1-8E79-793574C1906D}"/>
              </c:ext>
            </c:extLst>
          </c:dPt>
          <c:cat>
            <c:numRef>
              <c:f>'Figure D1'!$H$25:$H$34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D1'!$K$25:$K$34</c:f>
              <c:numCache>
                <c:formatCode>General</c:formatCode>
                <c:ptCount val="10"/>
                <c:pt idx="1">
                  <c:v>0</c:v>
                </c:pt>
                <c:pt idx="2">
                  <c:v>0</c:v>
                </c:pt>
                <c:pt idx="3">
                  <c:v>0.5</c:v>
                </c:pt>
                <c:pt idx="4">
                  <c:v>1</c:v>
                </c:pt>
                <c:pt idx="5">
                  <c:v>1.5</c:v>
                </c:pt>
                <c:pt idx="6">
                  <c:v>2</c:v>
                </c:pt>
                <c:pt idx="7">
                  <c:v>2.5</c:v>
                </c:pt>
                <c:pt idx="8">
                  <c:v>3</c:v>
                </c:pt>
                <c:pt idx="9">
                  <c:v>3.5</c:v>
                </c:pt>
              </c:numCache>
            </c:numRef>
          </c:val>
          <c:smooth val="0"/>
          <c:extLst>
            <c:ext xmlns:c16="http://schemas.microsoft.com/office/drawing/2014/chart" uri="{C3380CC4-5D6E-409C-BE32-E72D297353CC}">
              <c16:uniqueId val="{00000003-60C0-44C1-8E79-793574C1906D}"/>
            </c:ext>
          </c:extLst>
        </c:ser>
        <c:ser>
          <c:idx val="3"/>
          <c:order val="2"/>
          <c:tx>
            <c:strRef>
              <c:f>'Figure D1'!$L$24</c:f>
              <c:strCache>
                <c:ptCount val="1"/>
                <c:pt idx="0">
                  <c:v>June 2019 plans</c:v>
                </c:pt>
              </c:strCache>
            </c:strRef>
          </c:tx>
          <c:spPr>
            <a:ln w="28575" cap="rnd">
              <a:solidFill>
                <a:schemeClr val="tx1">
                  <a:lumMod val="75000"/>
                  <a:lumOff val="25000"/>
                </a:schemeClr>
              </a:solidFill>
              <a:prstDash val="sysDash"/>
              <a:round/>
            </a:ln>
            <a:effectLst/>
          </c:spPr>
          <c:marker>
            <c:symbol val="none"/>
          </c:marker>
          <c:dPt>
            <c:idx val="9"/>
            <c:marker>
              <c:symbol val="circle"/>
              <c:size val="5"/>
              <c:spPr>
                <a:solidFill>
                  <a:schemeClr val="tx1">
                    <a:lumMod val="25000"/>
                    <a:lumOff val="75000"/>
                  </a:schemeClr>
                </a:solidFill>
                <a:ln w="9525">
                  <a:solidFill>
                    <a:schemeClr val="tx1">
                      <a:lumMod val="75000"/>
                      <a:lumOff val="25000"/>
                    </a:schemeClr>
                  </a:solidFill>
                  <a:prstDash val="solid"/>
                </a:ln>
                <a:effectLst/>
              </c:spPr>
            </c:marker>
            <c:bubble3D val="0"/>
            <c:extLst>
              <c:ext xmlns:c16="http://schemas.microsoft.com/office/drawing/2014/chart" uri="{C3380CC4-5D6E-409C-BE32-E72D297353CC}">
                <c16:uniqueId val="{00000004-60C0-44C1-8E79-793574C1906D}"/>
              </c:ext>
            </c:extLst>
          </c:dPt>
          <c:cat>
            <c:numRef>
              <c:f>'Figure D1'!$H$25:$H$34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D1'!$L$25:$L$34</c:f>
              <c:numCache>
                <c:formatCode>General</c:formatCode>
                <c:ptCount val="10"/>
                <c:pt idx="1">
                  <c:v>0</c:v>
                </c:pt>
                <c:pt idx="2">
                  <c:v>0</c:v>
                </c:pt>
                <c:pt idx="3">
                  <c:v>0.5</c:v>
                </c:pt>
                <c:pt idx="4">
                  <c:v>1</c:v>
                </c:pt>
                <c:pt idx="5">
                  <c:v>1.5</c:v>
                </c:pt>
                <c:pt idx="6">
                  <c:v>2</c:v>
                </c:pt>
                <c:pt idx="7">
                  <c:v>2.5</c:v>
                </c:pt>
                <c:pt idx="8">
                  <c:v>2.5</c:v>
                </c:pt>
                <c:pt idx="9">
                  <c:v>2.5</c:v>
                </c:pt>
              </c:numCache>
            </c:numRef>
          </c:val>
          <c:smooth val="0"/>
          <c:extLst>
            <c:ext xmlns:c16="http://schemas.microsoft.com/office/drawing/2014/chart" uri="{C3380CC4-5D6E-409C-BE32-E72D297353CC}">
              <c16:uniqueId val="{00000005-60C0-44C1-8E79-793574C1906D}"/>
            </c:ext>
          </c:extLst>
        </c:ser>
        <c:ser>
          <c:idx val="4"/>
          <c:order val="3"/>
          <c:tx>
            <c:strRef>
              <c:f>'Figure D1'!$M$24</c:f>
              <c:strCache>
                <c:ptCount val="1"/>
                <c:pt idx="0">
                  <c:v>Oct 2019 plans</c:v>
                </c:pt>
              </c:strCache>
            </c:strRef>
          </c:tx>
          <c:spPr>
            <a:ln w="28575" cap="rnd">
              <a:solidFill>
                <a:schemeClr val="tx1">
                  <a:lumMod val="90000"/>
                  <a:lumOff val="10000"/>
                </a:schemeClr>
              </a:solidFill>
              <a:prstDash val="sysDash"/>
              <a:round/>
            </a:ln>
            <a:effectLst/>
          </c:spPr>
          <c:marker>
            <c:symbol val="none"/>
          </c:marker>
          <c:dPt>
            <c:idx val="9"/>
            <c:marker>
              <c:symbol val="circle"/>
              <c:size val="5"/>
              <c:spPr>
                <a:solidFill>
                  <a:schemeClr val="tx1">
                    <a:lumMod val="25000"/>
                    <a:lumOff val="75000"/>
                  </a:schemeClr>
                </a:solidFill>
                <a:ln w="9525">
                  <a:solidFill>
                    <a:schemeClr val="tx1">
                      <a:lumMod val="90000"/>
                      <a:lumOff val="10000"/>
                    </a:schemeClr>
                  </a:solidFill>
                  <a:prstDash val="solid"/>
                </a:ln>
                <a:effectLst/>
              </c:spPr>
            </c:marker>
            <c:bubble3D val="0"/>
            <c:extLst>
              <c:ext xmlns:c16="http://schemas.microsoft.com/office/drawing/2014/chart" uri="{C3380CC4-5D6E-409C-BE32-E72D297353CC}">
                <c16:uniqueId val="{00000006-60C0-44C1-8E79-793574C1906D}"/>
              </c:ext>
            </c:extLst>
          </c:dPt>
          <c:cat>
            <c:numRef>
              <c:f>'Figure D1'!$H$25:$H$34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D1'!$M$25:$M$34</c:f>
              <c:numCache>
                <c:formatCode>General</c:formatCode>
                <c:ptCount val="10"/>
                <c:pt idx="1">
                  <c:v>0</c:v>
                </c:pt>
                <c:pt idx="2">
                  <c:v>0</c:v>
                </c:pt>
                <c:pt idx="3">
                  <c:v>0</c:v>
                </c:pt>
                <c:pt idx="4">
                  <c:v>0.5</c:v>
                </c:pt>
                <c:pt idx="5">
                  <c:v>1</c:v>
                </c:pt>
                <c:pt idx="6">
                  <c:v>1.5</c:v>
                </c:pt>
                <c:pt idx="7">
                  <c:v>2</c:v>
                </c:pt>
                <c:pt idx="8">
                  <c:v>2</c:v>
                </c:pt>
                <c:pt idx="9">
                  <c:v>2</c:v>
                </c:pt>
              </c:numCache>
            </c:numRef>
          </c:val>
          <c:smooth val="0"/>
          <c:extLst>
            <c:ext xmlns:c16="http://schemas.microsoft.com/office/drawing/2014/chart" uri="{C3380CC4-5D6E-409C-BE32-E72D297353CC}">
              <c16:uniqueId val="{00000007-60C0-44C1-8E79-793574C1906D}"/>
            </c:ext>
          </c:extLst>
        </c:ser>
        <c:ser>
          <c:idx val="0"/>
          <c:order val="4"/>
          <c:tx>
            <c:strRef>
              <c:f>'Figure D1'!$N$24</c:f>
              <c:strCache>
                <c:ptCount val="1"/>
                <c:pt idx="0">
                  <c:v>2020 plans</c:v>
                </c:pt>
              </c:strCache>
            </c:strRef>
          </c:tx>
          <c:spPr>
            <a:ln w="28575" cap="rnd">
              <a:solidFill>
                <a:schemeClr val="tx1"/>
              </a:solidFill>
              <a:prstDash val="sysDash"/>
              <a:round/>
            </a:ln>
            <a:effectLst/>
          </c:spPr>
          <c:marker>
            <c:symbol val="none"/>
          </c:marker>
          <c:dPt>
            <c:idx val="2"/>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9-60C0-44C1-8E79-793574C1906D}"/>
              </c:ext>
            </c:extLst>
          </c:dPt>
          <c:dPt>
            <c:idx val="3"/>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B-60C0-44C1-8E79-793574C1906D}"/>
              </c:ext>
            </c:extLst>
          </c:dPt>
          <c:dPt>
            <c:idx val="4"/>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D-60C0-44C1-8E79-793574C1906D}"/>
              </c:ext>
            </c:extLst>
          </c:dPt>
          <c:dPt>
            <c:idx val="5"/>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F-60C0-44C1-8E79-793574C1906D}"/>
              </c:ext>
            </c:extLst>
          </c:dPt>
          <c:dPt>
            <c:idx val="6"/>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11-60C0-44C1-8E79-793574C1906D}"/>
              </c:ext>
            </c:extLst>
          </c:dPt>
          <c:dPt>
            <c:idx val="9"/>
            <c:marker>
              <c:symbol val="circle"/>
              <c:size val="5"/>
              <c:spPr>
                <a:solidFill>
                  <a:schemeClr val="tx1">
                    <a:lumMod val="75000"/>
                    <a:lumOff val="25000"/>
                  </a:schemeClr>
                </a:solidFill>
                <a:ln w="9525">
                  <a:solidFill>
                    <a:schemeClr val="tx1"/>
                  </a:solidFill>
                </a:ln>
                <a:effectLst/>
              </c:spPr>
            </c:marker>
            <c:bubble3D val="0"/>
            <c:extLst>
              <c:ext xmlns:c16="http://schemas.microsoft.com/office/drawing/2014/chart" uri="{C3380CC4-5D6E-409C-BE32-E72D297353CC}">
                <c16:uniqueId val="{00000012-60C0-44C1-8E79-793574C1906D}"/>
              </c:ext>
            </c:extLst>
          </c:dPt>
          <c:cat>
            <c:numRef>
              <c:f>'Figure D1'!$H$25:$H$34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D1'!$N$25:$N$34</c:f>
              <c:numCache>
                <c:formatCode>General</c:formatCode>
                <c:ptCount val="10"/>
                <c:pt idx="1">
                  <c:v>0</c:v>
                </c:pt>
                <c:pt idx="2">
                  <c:v>0</c:v>
                </c:pt>
                <c:pt idx="3">
                  <c:v>0</c:v>
                </c:pt>
                <c:pt idx="4">
                  <c:v>0</c:v>
                </c:pt>
                <c:pt idx="5">
                  <c:v>0</c:v>
                </c:pt>
                <c:pt idx="6">
                  <c:v>0</c:v>
                </c:pt>
                <c:pt idx="7">
                  <c:v>0.5</c:v>
                </c:pt>
                <c:pt idx="8">
                  <c:v>0.5</c:v>
                </c:pt>
                <c:pt idx="9">
                  <c:v>0.5</c:v>
                </c:pt>
              </c:numCache>
            </c:numRef>
          </c:val>
          <c:smooth val="0"/>
          <c:extLst>
            <c:ext xmlns:c16="http://schemas.microsoft.com/office/drawing/2014/chart" uri="{C3380CC4-5D6E-409C-BE32-E72D297353CC}">
              <c16:uniqueId val="{00000013-60C0-44C1-8E79-793574C1906D}"/>
            </c:ext>
          </c:extLst>
        </c:ser>
        <c:dLbls>
          <c:showLegendKey val="0"/>
          <c:showVal val="0"/>
          <c:showCatName val="0"/>
          <c:showSerName val="0"/>
          <c:showPercent val="0"/>
          <c:showBubbleSize val="0"/>
        </c:dLbls>
        <c:smooth val="0"/>
        <c:axId val="1352562864"/>
        <c:axId val="1352565360"/>
      </c:lineChart>
      <c:catAx>
        <c:axId val="135256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52565360"/>
        <c:crosses val="autoZero"/>
        <c:auto val="1"/>
        <c:lblAlgn val="ctr"/>
        <c:lblOffset val="100"/>
        <c:noMultiLvlLbl val="0"/>
      </c:catAx>
      <c:valAx>
        <c:axId val="1352565360"/>
        <c:scaling>
          <c:orientation val="minMax"/>
          <c:max val="7"/>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52562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45257974177411E-2"/>
          <c:y val="3.2233224595822903E-2"/>
          <c:w val="0.89198646257174896"/>
          <c:h val="0.75103154005190687"/>
        </c:manualLayout>
      </c:layout>
      <c:barChart>
        <c:barDir val="col"/>
        <c:grouping val="stacked"/>
        <c:varyColors val="0"/>
        <c:ser>
          <c:idx val="0"/>
          <c:order val="0"/>
          <c:tx>
            <c:strRef>
              <c:f>'Figure D1'!$R$24</c:f>
              <c:strCache>
                <c:ptCount val="1"/>
              </c:strCache>
            </c:strRef>
          </c:tx>
          <c:spPr>
            <a:solidFill>
              <a:schemeClr val="accent1"/>
            </a:solidFill>
            <a:ln>
              <a:noFill/>
            </a:ln>
            <a:effectLst/>
          </c:spPr>
          <c:invertIfNegative val="0"/>
          <c:dPt>
            <c:idx val="6"/>
            <c:invertIfNegative val="0"/>
            <c:bubble3D val="0"/>
            <c:spPr>
              <a:pattFill prst="wdUpDiag">
                <a:fgClr>
                  <a:srgbClr val="E1B047"/>
                </a:fgClr>
                <a:bgClr>
                  <a:schemeClr val="bg1"/>
                </a:bgClr>
              </a:pattFill>
              <a:ln>
                <a:noFill/>
              </a:ln>
              <a:effectLst/>
            </c:spPr>
            <c:extLst>
              <c:ext xmlns:c16="http://schemas.microsoft.com/office/drawing/2014/chart" uri="{C3380CC4-5D6E-409C-BE32-E72D297353CC}">
                <c16:uniqueId val="{00000001-1BE0-44C0-9A77-EB0C63AD7B01}"/>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3-1BE0-44C0-9A77-EB0C63AD7B01}"/>
              </c:ext>
            </c:extLst>
          </c:dPt>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E0-44C0-9A77-EB0C63AD7B0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D1'!$H$25:$H$34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D1'!$R$25:$R$34</c:f>
              <c:numCache>
                <c:formatCode>General</c:formatCode>
                <c:ptCount val="10"/>
                <c:pt idx="0">
                  <c:v>0</c:v>
                </c:pt>
                <c:pt idx="1">
                  <c:v>0</c:v>
                </c:pt>
                <c:pt idx="2">
                  <c:v>0</c:v>
                </c:pt>
                <c:pt idx="3">
                  <c:v>0</c:v>
                </c:pt>
                <c:pt idx="4">
                  <c:v>0</c:v>
                </c:pt>
                <c:pt idx="5">
                  <c:v>0</c:v>
                </c:pt>
                <c:pt idx="6">
                  <c:v>2</c:v>
                </c:pt>
                <c:pt idx="7">
                  <c:v>2</c:v>
                </c:pt>
                <c:pt idx="8">
                  <c:v>6</c:v>
                </c:pt>
                <c:pt idx="9">
                  <c:v>6</c:v>
                </c:pt>
              </c:numCache>
            </c:numRef>
          </c:val>
          <c:extLst>
            <c:ext xmlns:c16="http://schemas.microsoft.com/office/drawing/2014/chart" uri="{C3380CC4-5D6E-409C-BE32-E72D297353CC}">
              <c16:uniqueId val="{00000004-1BE0-44C0-9A77-EB0C63AD7B01}"/>
            </c:ext>
          </c:extLst>
        </c:ser>
        <c:ser>
          <c:idx val="1"/>
          <c:order val="1"/>
          <c:tx>
            <c:strRef>
              <c:f>'Figure D1'!$S$24</c:f>
              <c:strCache>
                <c:ptCount val="1"/>
              </c:strCache>
            </c:strRef>
          </c:tx>
          <c:spPr>
            <a:pattFill prst="wdUpDiag">
              <a:fgClr>
                <a:schemeClr val="accent1"/>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Futura Lt BT" panose="020B04020202040203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D1'!$H$25:$H$34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D1'!$S$25:$S$34</c:f>
              <c:numCache>
                <c:formatCode>General</c:formatCode>
                <c:ptCount val="10"/>
                <c:pt idx="7">
                  <c:v>4</c:v>
                </c:pt>
              </c:numCache>
            </c:numRef>
          </c:val>
          <c:extLst>
            <c:ext xmlns:c16="http://schemas.microsoft.com/office/drawing/2014/chart" uri="{C3380CC4-5D6E-409C-BE32-E72D297353CC}">
              <c16:uniqueId val="{00000005-1BE0-44C0-9A77-EB0C63AD7B01}"/>
            </c:ext>
          </c:extLst>
        </c:ser>
        <c:dLbls>
          <c:showLegendKey val="0"/>
          <c:showVal val="0"/>
          <c:showCatName val="0"/>
          <c:showSerName val="0"/>
          <c:showPercent val="0"/>
          <c:showBubbleSize val="0"/>
        </c:dLbls>
        <c:gapWidth val="20"/>
        <c:overlap val="100"/>
        <c:axId val="1352562864"/>
        <c:axId val="1352565360"/>
      </c:barChart>
      <c:catAx>
        <c:axId val="135256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52565360"/>
        <c:crosses val="autoZero"/>
        <c:auto val="1"/>
        <c:lblAlgn val="ctr"/>
        <c:lblOffset val="100"/>
        <c:noMultiLvlLbl val="0"/>
      </c:catAx>
      <c:valAx>
        <c:axId val="13525653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135256286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08035066648855E-2"/>
          <c:y val="5.0493458801927932E-2"/>
          <c:w val="0.88911008765413757"/>
          <c:h val="0.8252311873914544"/>
        </c:manualLayout>
      </c:layout>
      <c:barChart>
        <c:barDir val="col"/>
        <c:grouping val="clustered"/>
        <c:varyColors val="0"/>
        <c:ser>
          <c:idx val="0"/>
          <c:order val="0"/>
          <c:tx>
            <c:strRef>
              <c:f>'Figure D2'!$P$10</c:f>
              <c:strCache>
                <c:ptCount val="1"/>
                <c:pt idx="0">
                  <c:v>Windfalls</c:v>
                </c:pt>
              </c:strCache>
            </c:strRef>
          </c:tx>
          <c:spPr>
            <a:solidFill>
              <a:srgbClr val="F7587E">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D2'!$O$11:$O$15</c:f>
              <c:numCache>
                <c:formatCode>General</c:formatCode>
                <c:ptCount val="5"/>
                <c:pt idx="0">
                  <c:v>2021</c:v>
                </c:pt>
                <c:pt idx="1">
                  <c:v>2022</c:v>
                </c:pt>
                <c:pt idx="2">
                  <c:v>2023</c:v>
                </c:pt>
                <c:pt idx="3">
                  <c:v>2024</c:v>
                </c:pt>
                <c:pt idx="4">
                  <c:v>2025</c:v>
                </c:pt>
              </c:numCache>
            </c:numRef>
          </c:cat>
          <c:val>
            <c:numRef>
              <c:f>'Figure D2'!$P$11:$P$15</c:f>
              <c:numCache>
                <c:formatCode>General</c:formatCode>
                <c:ptCount val="5"/>
                <c:pt idx="0">
                  <c:v>5</c:v>
                </c:pt>
                <c:pt idx="1">
                  <c:v>9</c:v>
                </c:pt>
                <c:pt idx="2">
                  <c:v>10</c:v>
                </c:pt>
                <c:pt idx="3">
                  <c:v>9</c:v>
                </c:pt>
                <c:pt idx="4">
                  <c:v>9.5</c:v>
                </c:pt>
              </c:numCache>
            </c:numRef>
          </c:val>
          <c:extLst>
            <c:ext xmlns:c16="http://schemas.microsoft.com/office/drawing/2014/chart" uri="{C3380CC4-5D6E-409C-BE32-E72D297353CC}">
              <c16:uniqueId val="{00000000-E28E-4049-AB48-B02CEA422573}"/>
            </c:ext>
          </c:extLst>
        </c:ser>
        <c:ser>
          <c:idx val="1"/>
          <c:order val="1"/>
          <c:tx>
            <c:strRef>
              <c:f>'Figure D2'!$Q$10</c:f>
              <c:strCache>
                <c:ptCount val="1"/>
                <c:pt idx="0">
                  <c:v>Reserve Fund allocations</c:v>
                </c:pt>
              </c:strCache>
            </c:strRef>
          </c:tx>
          <c:spPr>
            <a:solidFill>
              <a:srgbClr val="E1B047"/>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1-E28E-4049-AB48-B02CEA422573}"/>
                </c:ext>
              </c:extLst>
            </c:dLbl>
            <c:dLbl>
              <c:idx val="4"/>
              <c:delete val="1"/>
              <c:extLst>
                <c:ext xmlns:c15="http://schemas.microsoft.com/office/drawing/2012/chart" uri="{CE6537A1-D6FC-4f65-9D91-7224C49458BB}"/>
                <c:ext xmlns:c16="http://schemas.microsoft.com/office/drawing/2014/chart" uri="{C3380CC4-5D6E-409C-BE32-E72D297353CC}">
                  <c16:uniqueId val="{00000002-E28E-4049-AB48-B02CEA4225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D2'!$O$11:$O$15</c:f>
              <c:numCache>
                <c:formatCode>General</c:formatCode>
                <c:ptCount val="5"/>
                <c:pt idx="0">
                  <c:v>2021</c:v>
                </c:pt>
                <c:pt idx="1">
                  <c:v>2022</c:v>
                </c:pt>
                <c:pt idx="2">
                  <c:v>2023</c:v>
                </c:pt>
                <c:pt idx="3">
                  <c:v>2024</c:v>
                </c:pt>
                <c:pt idx="4">
                  <c:v>2025</c:v>
                </c:pt>
              </c:numCache>
            </c:numRef>
          </c:cat>
          <c:val>
            <c:numRef>
              <c:f>'Figure D2'!$Q$11:$Q$15</c:f>
              <c:numCache>
                <c:formatCode>General</c:formatCode>
                <c:ptCount val="5"/>
                <c:pt idx="0">
                  <c:v>0</c:v>
                </c:pt>
                <c:pt idx="1">
                  <c:v>2</c:v>
                </c:pt>
                <c:pt idx="2">
                  <c:v>4</c:v>
                </c:pt>
                <c:pt idx="3">
                  <c:v>0</c:v>
                </c:pt>
                <c:pt idx="4">
                  <c:v>0</c:v>
                </c:pt>
              </c:numCache>
            </c:numRef>
          </c:val>
          <c:extLst>
            <c:ext xmlns:c16="http://schemas.microsoft.com/office/drawing/2014/chart" uri="{C3380CC4-5D6E-409C-BE32-E72D297353CC}">
              <c16:uniqueId val="{00000003-E28E-4049-AB48-B02CEA422573}"/>
            </c:ext>
          </c:extLst>
        </c:ser>
        <c:dLbls>
          <c:showLegendKey val="0"/>
          <c:showVal val="0"/>
          <c:showCatName val="0"/>
          <c:showSerName val="0"/>
          <c:showPercent val="0"/>
          <c:showBubbleSize val="0"/>
        </c:dLbls>
        <c:gapWidth val="45"/>
        <c:overlap val="100"/>
        <c:axId val="597637151"/>
        <c:axId val="2046835759"/>
      </c:barChart>
      <c:catAx>
        <c:axId val="597637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835759"/>
        <c:crosses val="autoZero"/>
        <c:auto val="1"/>
        <c:lblAlgn val="ctr"/>
        <c:lblOffset val="100"/>
        <c:noMultiLvlLbl val="0"/>
      </c:catAx>
      <c:valAx>
        <c:axId val="204683575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637151"/>
        <c:crosses val="autoZero"/>
        <c:crossBetween val="between"/>
      </c:valAx>
      <c:spPr>
        <a:noFill/>
        <a:ln>
          <a:noFill/>
        </a:ln>
        <a:effectLst/>
      </c:spPr>
    </c:plotArea>
    <c:legend>
      <c:legendPos val="b"/>
      <c:layout>
        <c:manualLayout>
          <c:xMode val="edge"/>
          <c:yMode val="edge"/>
          <c:x val="9.1256434233179237E-2"/>
          <c:y val="5.4968473214430928E-2"/>
          <c:w val="0.62281406136617401"/>
          <c:h val="0.127955557081644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08035066648855E-2"/>
          <c:y val="5.0493458801927932E-2"/>
          <c:w val="0.88911008765413757"/>
          <c:h val="0.8252311873914544"/>
        </c:manualLayout>
      </c:layout>
      <c:barChart>
        <c:barDir val="col"/>
        <c:grouping val="clustered"/>
        <c:varyColors val="0"/>
        <c:ser>
          <c:idx val="2"/>
          <c:order val="0"/>
          <c:tx>
            <c:strRef>
              <c:f>'Figure D2'!$R$10</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D2'!$O$11:$O$15</c:f>
              <c:numCache>
                <c:formatCode>General</c:formatCode>
                <c:ptCount val="5"/>
                <c:pt idx="0">
                  <c:v>2021</c:v>
                </c:pt>
                <c:pt idx="1">
                  <c:v>2022</c:v>
                </c:pt>
                <c:pt idx="2">
                  <c:v>2023</c:v>
                </c:pt>
                <c:pt idx="3">
                  <c:v>2024</c:v>
                </c:pt>
                <c:pt idx="4">
                  <c:v>2025</c:v>
                </c:pt>
              </c:numCache>
            </c:numRef>
          </c:cat>
          <c:val>
            <c:numRef>
              <c:f>'Figure D2'!$R$11:$R$15</c:f>
              <c:numCache>
                <c:formatCode>0%</c:formatCode>
                <c:ptCount val="5"/>
                <c:pt idx="0">
                  <c:v>0</c:v>
                </c:pt>
                <c:pt idx="1">
                  <c:v>0.22222222222222221</c:v>
                </c:pt>
                <c:pt idx="2">
                  <c:v>0.4</c:v>
                </c:pt>
                <c:pt idx="3">
                  <c:v>0</c:v>
                </c:pt>
                <c:pt idx="4">
                  <c:v>0</c:v>
                </c:pt>
              </c:numCache>
            </c:numRef>
          </c:val>
          <c:extLst>
            <c:ext xmlns:c16="http://schemas.microsoft.com/office/drawing/2014/chart" uri="{C3380CC4-5D6E-409C-BE32-E72D297353CC}">
              <c16:uniqueId val="{00000000-F81C-41AA-9CB1-165A377A92C9}"/>
            </c:ext>
          </c:extLst>
        </c:ser>
        <c:dLbls>
          <c:showLegendKey val="0"/>
          <c:showVal val="0"/>
          <c:showCatName val="0"/>
          <c:showSerName val="0"/>
          <c:showPercent val="0"/>
          <c:showBubbleSize val="0"/>
        </c:dLbls>
        <c:gapWidth val="45"/>
        <c:overlap val="100"/>
        <c:axId val="597637151"/>
        <c:axId val="2046835759"/>
      </c:barChart>
      <c:catAx>
        <c:axId val="597637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835759"/>
        <c:crosses val="autoZero"/>
        <c:auto val="1"/>
        <c:lblAlgn val="ctr"/>
        <c:lblOffset val="100"/>
        <c:noMultiLvlLbl val="0"/>
      </c:catAx>
      <c:valAx>
        <c:axId val="2046835759"/>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6371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490178923712967"/>
          <c:y val="6.1366806136680614E-2"/>
          <c:w val="0.49463807832844425"/>
          <c:h val="0.80994827529404012"/>
        </c:manualLayout>
      </c:layout>
      <c:barChart>
        <c:barDir val="bar"/>
        <c:grouping val="clustered"/>
        <c:varyColors val="0"/>
        <c:ser>
          <c:idx val="0"/>
          <c:order val="0"/>
          <c:tx>
            <c:strRef>
              <c:f>'Figure 3.17'!$B$24</c:f>
              <c:strCache>
                <c:ptCount val="1"/>
                <c:pt idx="0">
                  <c:v>2018</c:v>
                </c:pt>
              </c:strCache>
            </c:strRef>
          </c:tx>
          <c:spPr>
            <a:solidFill>
              <a:schemeClr val="accent1">
                <a:lumMod val="40000"/>
                <a:lumOff val="60000"/>
                <a:alpha val="59000"/>
              </a:schemeClr>
            </a:solidFill>
            <a:ln>
              <a:noFill/>
            </a:ln>
            <a:effectLst/>
          </c:spPr>
          <c:invertIfNegative val="0"/>
          <c:cat>
            <c:strRef>
              <c:f>'Figure 3.17'!$A$26:$A$35</c:f>
              <c:strCache>
                <c:ptCount val="10"/>
                <c:pt idx="0">
                  <c:v>Total Emissions excl. Land Use</c:v>
                </c:pt>
                <c:pt idx="2">
                  <c:v>Electricity </c:v>
                </c:pt>
                <c:pt idx="3">
                  <c:v>Land Use, Land Use Change and Forestry</c:v>
                </c:pt>
                <c:pt idx="4">
                  <c:v>Transport</c:v>
                </c:pt>
                <c:pt idx="5">
                  <c:v>Agriculture</c:v>
                </c:pt>
                <c:pt idx="6">
                  <c:v>Residential</c:v>
                </c:pt>
                <c:pt idx="7">
                  <c:v>Industry</c:v>
                </c:pt>
                <c:pt idx="8">
                  <c:v>Other</c:v>
                </c:pt>
                <c:pt idx="9">
                  <c:v>Commercial and Public Buildings</c:v>
                </c:pt>
              </c:strCache>
            </c:strRef>
          </c:cat>
          <c:val>
            <c:numRef>
              <c:f>'Figure 3.17'!$B$26:$B$35</c:f>
              <c:numCache>
                <c:formatCode>0.0</c:formatCode>
                <c:ptCount val="10"/>
                <c:pt idx="0">
                  <c:v>63.4</c:v>
                </c:pt>
                <c:pt idx="2">
                  <c:v>10.3</c:v>
                </c:pt>
                <c:pt idx="3">
                  <c:v>6.9</c:v>
                </c:pt>
                <c:pt idx="4">
                  <c:v>12.2</c:v>
                </c:pt>
                <c:pt idx="5">
                  <c:v>23.1</c:v>
                </c:pt>
                <c:pt idx="6">
                  <c:v>7.1</c:v>
                </c:pt>
                <c:pt idx="7">
                  <c:v>7</c:v>
                </c:pt>
                <c:pt idx="8">
                  <c:v>2.2000000000000002</c:v>
                </c:pt>
                <c:pt idx="9">
                  <c:v>1.5</c:v>
                </c:pt>
              </c:numCache>
            </c:numRef>
          </c:val>
          <c:extLst>
            <c:ext xmlns:c16="http://schemas.microsoft.com/office/drawing/2014/chart" uri="{C3380CC4-5D6E-409C-BE32-E72D297353CC}">
              <c16:uniqueId val="{00000000-9DCD-488D-A38D-DB96F152D3A4}"/>
            </c:ext>
          </c:extLst>
        </c:ser>
        <c:ser>
          <c:idx val="1"/>
          <c:order val="1"/>
          <c:tx>
            <c:strRef>
              <c:f>'Figure 3.17'!$C$24</c:f>
              <c:strCache>
                <c:ptCount val="1"/>
                <c:pt idx="0">
                  <c:v>2030 targets</c:v>
                </c:pt>
              </c:strCache>
            </c:strRef>
          </c:tx>
          <c:spPr>
            <a:solidFill>
              <a:schemeClr val="accent1">
                <a:lumMod val="75000"/>
                <a:alpha val="56000"/>
              </a:schemeClr>
            </a:solidFill>
            <a:ln>
              <a:noFill/>
            </a:ln>
            <a:effectLst/>
          </c:spPr>
          <c:invertIfNegative val="0"/>
          <c:cat>
            <c:strRef>
              <c:f>'Figure 3.17'!$A$26:$A$35</c:f>
              <c:strCache>
                <c:ptCount val="10"/>
                <c:pt idx="0">
                  <c:v>Total Emissions excl. Land Use</c:v>
                </c:pt>
                <c:pt idx="2">
                  <c:v>Electricity </c:v>
                </c:pt>
                <c:pt idx="3">
                  <c:v>Land Use, Land Use Change and Forestry</c:v>
                </c:pt>
                <c:pt idx="4">
                  <c:v>Transport</c:v>
                </c:pt>
                <c:pt idx="5">
                  <c:v>Agriculture</c:v>
                </c:pt>
                <c:pt idx="6">
                  <c:v>Residential</c:v>
                </c:pt>
                <c:pt idx="7">
                  <c:v>Industry</c:v>
                </c:pt>
                <c:pt idx="8">
                  <c:v>Other</c:v>
                </c:pt>
                <c:pt idx="9">
                  <c:v>Commercial and Public Buildings</c:v>
                </c:pt>
              </c:strCache>
            </c:strRef>
          </c:cat>
          <c:val>
            <c:numRef>
              <c:f>'Figure 3.17'!$C$26:$C$35</c:f>
              <c:numCache>
                <c:formatCode>0.0</c:formatCode>
                <c:ptCount val="10"/>
                <c:pt idx="0">
                  <c:v>36.700000000000003</c:v>
                </c:pt>
                <c:pt idx="2">
                  <c:v>2.6</c:v>
                </c:pt>
                <c:pt idx="4">
                  <c:v>6.1</c:v>
                </c:pt>
                <c:pt idx="5">
                  <c:v>17.3</c:v>
                </c:pt>
                <c:pt idx="6">
                  <c:v>4.3</c:v>
                </c:pt>
                <c:pt idx="7">
                  <c:v>4.5999999999999996</c:v>
                </c:pt>
                <c:pt idx="8">
                  <c:v>1.1000000000000001</c:v>
                </c:pt>
                <c:pt idx="9">
                  <c:v>0.8</c:v>
                </c:pt>
              </c:numCache>
            </c:numRef>
          </c:val>
          <c:extLst>
            <c:ext xmlns:c16="http://schemas.microsoft.com/office/drawing/2014/chart" uri="{C3380CC4-5D6E-409C-BE32-E72D297353CC}">
              <c16:uniqueId val="{00000001-9DCD-488D-A38D-DB96F152D3A4}"/>
            </c:ext>
          </c:extLst>
        </c:ser>
        <c:ser>
          <c:idx val="2"/>
          <c:order val="2"/>
          <c:tx>
            <c:strRef>
              <c:f>'Figure 3.17'!$D$24</c:f>
              <c:strCache>
                <c:ptCount val="1"/>
              </c:strCache>
            </c:strRef>
          </c:tx>
          <c:spPr>
            <a:noFill/>
            <a:ln>
              <a:noFill/>
            </a:ln>
            <a:effectLst>
              <a:outerShdw dist="12700" algn="l" rotWithShape="0">
                <a:schemeClr val="tx1"/>
              </a:outerShdw>
            </a:effectLst>
          </c:spPr>
          <c:invertIfNegative val="0"/>
          <c:cat>
            <c:strRef>
              <c:f>'Figure 3.17'!$A$26:$A$35</c:f>
              <c:strCache>
                <c:ptCount val="10"/>
                <c:pt idx="0">
                  <c:v>Total Emissions excl. Land Use</c:v>
                </c:pt>
                <c:pt idx="2">
                  <c:v>Electricity </c:v>
                </c:pt>
                <c:pt idx="3">
                  <c:v>Land Use, Land Use Change and Forestry</c:v>
                </c:pt>
                <c:pt idx="4">
                  <c:v>Transport</c:v>
                </c:pt>
                <c:pt idx="5">
                  <c:v>Agriculture</c:v>
                </c:pt>
                <c:pt idx="6">
                  <c:v>Residential</c:v>
                </c:pt>
                <c:pt idx="7">
                  <c:v>Industry</c:v>
                </c:pt>
                <c:pt idx="8">
                  <c:v>Other</c:v>
                </c:pt>
                <c:pt idx="9">
                  <c:v>Commercial and Public Buildings</c:v>
                </c:pt>
              </c:strCache>
            </c:strRef>
          </c:cat>
          <c:val>
            <c:numRef>
              <c:f>'Figure 3.17'!$D$26:$D$35</c:f>
              <c:numCache>
                <c:formatCode>0.0</c:formatCode>
                <c:ptCount val="10"/>
                <c:pt idx="0">
                  <c:v>31.065999999999999</c:v>
                </c:pt>
              </c:numCache>
            </c:numRef>
          </c:val>
          <c:extLst>
            <c:ext xmlns:c16="http://schemas.microsoft.com/office/drawing/2014/chart" uri="{C3380CC4-5D6E-409C-BE32-E72D297353CC}">
              <c16:uniqueId val="{00000002-9DCD-488D-A38D-DB96F152D3A4}"/>
            </c:ext>
          </c:extLst>
        </c:ser>
        <c:dLbls>
          <c:showLegendKey val="0"/>
          <c:showVal val="0"/>
          <c:showCatName val="0"/>
          <c:showSerName val="0"/>
          <c:showPercent val="0"/>
          <c:showBubbleSize val="0"/>
        </c:dLbls>
        <c:gapWidth val="30"/>
        <c:overlap val="100"/>
        <c:axId val="389269184"/>
        <c:axId val="389292480"/>
      </c:barChart>
      <c:catAx>
        <c:axId val="389269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89292480"/>
        <c:crosses val="autoZero"/>
        <c:auto val="1"/>
        <c:lblAlgn val="ctr"/>
        <c:lblOffset val="100"/>
        <c:noMultiLvlLbl val="0"/>
      </c:catAx>
      <c:valAx>
        <c:axId val="389292480"/>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389269184"/>
        <c:crosses val="autoZero"/>
        <c:crossBetween val="between"/>
      </c:valAx>
      <c:spPr>
        <a:noFill/>
        <a:ln>
          <a:noFill/>
        </a:ln>
        <a:effectLst/>
      </c:spPr>
    </c:plotArea>
    <c:legend>
      <c:legendPos val="r"/>
      <c:layout>
        <c:manualLayout>
          <c:xMode val="edge"/>
          <c:yMode val="edge"/>
          <c:x val="0.6536704596488262"/>
          <c:y val="0.14875190810353728"/>
          <c:w val="0.29443360929180834"/>
          <c:h val="0.278325324846219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S5'!$C$78</c:f>
              <c:strCache>
                <c:ptCount val="1"/>
                <c:pt idx="0">
                  <c:v>Macro</c:v>
                </c:pt>
              </c:strCache>
            </c:strRef>
          </c:tx>
          <c:spPr>
            <a:solidFill>
              <a:srgbClr val="254061"/>
            </a:solidFill>
          </c:spPr>
          <c:invertIfNegative val="0"/>
          <c:cat>
            <c:numRef>
              <c:f>'Figure S5'!$A$79:$A$83</c:f>
              <c:numCache>
                <c:formatCode>General</c:formatCode>
                <c:ptCount val="5"/>
                <c:pt idx="0">
                  <c:v>2021</c:v>
                </c:pt>
                <c:pt idx="1">
                  <c:v>2022</c:v>
                </c:pt>
                <c:pt idx="2">
                  <c:v>2023</c:v>
                </c:pt>
                <c:pt idx="3">
                  <c:v>2024</c:v>
                </c:pt>
                <c:pt idx="4">
                  <c:v>2025</c:v>
                </c:pt>
              </c:numCache>
            </c:numRef>
          </c:cat>
          <c:val>
            <c:numRef>
              <c:f>'Figure S5'!$C$79:$C$83</c:f>
              <c:numCache>
                <c:formatCode>0</c:formatCode>
                <c:ptCount val="5"/>
                <c:pt idx="1">
                  <c:v>1130.5524215400001</c:v>
                </c:pt>
                <c:pt idx="2">
                  <c:v>2856.7596304499998</c:v>
                </c:pt>
                <c:pt idx="3">
                  <c:v>2648.0250955000001</c:v>
                </c:pt>
                <c:pt idx="4">
                  <c:v>2806.0651057599998</c:v>
                </c:pt>
              </c:numCache>
            </c:numRef>
          </c:val>
          <c:extLst>
            <c:ext xmlns:c16="http://schemas.microsoft.com/office/drawing/2014/chart" uri="{C3380CC4-5D6E-409C-BE32-E72D297353CC}">
              <c16:uniqueId val="{00000000-0BD1-448B-B15F-18FA85BD3104}"/>
            </c:ext>
          </c:extLst>
        </c:ser>
        <c:ser>
          <c:idx val="2"/>
          <c:order val="2"/>
          <c:tx>
            <c:strRef>
              <c:f>'Figure S5'!$D$78</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S5'!$A$79:$A$83</c:f>
              <c:numCache>
                <c:formatCode>General</c:formatCode>
                <c:ptCount val="5"/>
                <c:pt idx="0">
                  <c:v>2021</c:v>
                </c:pt>
                <c:pt idx="1">
                  <c:v>2022</c:v>
                </c:pt>
                <c:pt idx="2">
                  <c:v>2023</c:v>
                </c:pt>
                <c:pt idx="3">
                  <c:v>2024</c:v>
                </c:pt>
                <c:pt idx="4">
                  <c:v>2025</c:v>
                </c:pt>
              </c:numCache>
            </c:numRef>
          </c:cat>
          <c:val>
            <c:numRef>
              <c:f>'Figure S5'!$D$79:$D$83</c:f>
              <c:numCache>
                <c:formatCode>0</c:formatCode>
                <c:ptCount val="5"/>
                <c:pt idx="1">
                  <c:v>-150</c:v>
                </c:pt>
                <c:pt idx="2">
                  <c:v>0</c:v>
                </c:pt>
                <c:pt idx="3">
                  <c:v>0</c:v>
                </c:pt>
                <c:pt idx="4">
                  <c:v>0</c:v>
                </c:pt>
              </c:numCache>
            </c:numRef>
          </c:val>
          <c:extLst>
            <c:ext xmlns:c16="http://schemas.microsoft.com/office/drawing/2014/chart" uri="{C3380CC4-5D6E-409C-BE32-E72D297353CC}">
              <c16:uniqueId val="{00000001-0BD1-448B-B15F-18FA85BD3104}"/>
            </c:ext>
          </c:extLst>
        </c:ser>
        <c:ser>
          <c:idx val="4"/>
          <c:order val="3"/>
          <c:tx>
            <c:strRef>
              <c:f>'Figure S5'!$E$78</c:f>
              <c:strCache>
                <c:ptCount val="1"/>
                <c:pt idx="0">
                  <c:v>Carryover</c:v>
                </c:pt>
              </c:strCache>
            </c:strRef>
          </c:tx>
          <c:spPr>
            <a:solidFill>
              <a:srgbClr val="D41212"/>
            </a:solidFill>
          </c:spPr>
          <c:invertIfNegative val="0"/>
          <c:cat>
            <c:numRef>
              <c:f>'Figure S5'!$A$79:$A$83</c:f>
              <c:numCache>
                <c:formatCode>General</c:formatCode>
                <c:ptCount val="5"/>
                <c:pt idx="0">
                  <c:v>2021</c:v>
                </c:pt>
                <c:pt idx="1">
                  <c:v>2022</c:v>
                </c:pt>
                <c:pt idx="2">
                  <c:v>2023</c:v>
                </c:pt>
                <c:pt idx="3">
                  <c:v>2024</c:v>
                </c:pt>
                <c:pt idx="4">
                  <c:v>2025</c:v>
                </c:pt>
              </c:numCache>
            </c:numRef>
          </c:cat>
          <c:val>
            <c:numRef>
              <c:f>'Figure S5'!$E$79:$E$83</c:f>
              <c:numCache>
                <c:formatCode>0</c:formatCode>
                <c:ptCount val="5"/>
                <c:pt idx="1">
                  <c:v>110</c:v>
                </c:pt>
                <c:pt idx="2">
                  <c:v>70</c:v>
                </c:pt>
                <c:pt idx="3">
                  <c:v>45</c:v>
                </c:pt>
                <c:pt idx="4">
                  <c:v>8</c:v>
                </c:pt>
              </c:numCache>
            </c:numRef>
          </c:val>
          <c:extLst>
            <c:ext xmlns:c16="http://schemas.microsoft.com/office/drawing/2014/chart" uri="{C3380CC4-5D6E-409C-BE32-E72D297353CC}">
              <c16:uniqueId val="{00000002-0BD1-448B-B15F-18FA85BD3104}"/>
            </c:ext>
          </c:extLst>
        </c:ser>
        <c:ser>
          <c:idx val="3"/>
          <c:order val="4"/>
          <c:tx>
            <c:strRef>
              <c:f>'Figure S5'!$F$78</c:f>
              <c:strCache>
                <c:ptCount val="1"/>
                <c:pt idx="0">
                  <c:v>Policy</c:v>
                </c:pt>
              </c:strCache>
            </c:strRef>
          </c:tx>
          <c:spPr>
            <a:solidFill>
              <a:schemeClr val="accent2">
                <a:lumMod val="40000"/>
                <a:lumOff val="60000"/>
              </a:schemeClr>
            </a:solidFill>
          </c:spPr>
          <c:invertIfNegative val="0"/>
          <c:cat>
            <c:numRef>
              <c:f>'Figure S5'!$A$79:$A$83</c:f>
              <c:numCache>
                <c:formatCode>General</c:formatCode>
                <c:ptCount val="5"/>
                <c:pt idx="0">
                  <c:v>2021</c:v>
                </c:pt>
                <c:pt idx="1">
                  <c:v>2022</c:v>
                </c:pt>
                <c:pt idx="2">
                  <c:v>2023</c:v>
                </c:pt>
                <c:pt idx="3">
                  <c:v>2024</c:v>
                </c:pt>
                <c:pt idx="4">
                  <c:v>2025</c:v>
                </c:pt>
              </c:numCache>
            </c:numRef>
          </c:cat>
          <c:val>
            <c:numRef>
              <c:f>'Figure S5'!$F$79:$F$83</c:f>
              <c:numCache>
                <c:formatCode>0</c:formatCode>
                <c:ptCount val="5"/>
                <c:pt idx="1">
                  <c:v>0</c:v>
                </c:pt>
                <c:pt idx="2">
                  <c:v>-1385</c:v>
                </c:pt>
                <c:pt idx="3">
                  <c:v>-395</c:v>
                </c:pt>
                <c:pt idx="4">
                  <c:v>-395</c:v>
                </c:pt>
              </c:numCache>
            </c:numRef>
          </c:val>
          <c:extLst>
            <c:ext xmlns:c16="http://schemas.microsoft.com/office/drawing/2014/chart" uri="{C3380CC4-5D6E-409C-BE32-E72D297353CC}">
              <c16:uniqueId val="{00000003-0BD1-448B-B15F-18FA85BD3104}"/>
            </c:ext>
          </c:extLst>
        </c:ser>
        <c:ser>
          <c:idx val="7"/>
          <c:order val="5"/>
          <c:tx>
            <c:strRef>
              <c:f>'Figure S5'!$G$78</c:f>
              <c:strCache>
                <c:ptCount val="1"/>
                <c:pt idx="0">
                  <c:v>Other/Judgement </c:v>
                </c:pt>
              </c:strCache>
            </c:strRef>
          </c:tx>
          <c:spPr>
            <a:solidFill>
              <a:schemeClr val="bg1">
                <a:lumMod val="75000"/>
              </a:schemeClr>
            </a:solidFill>
          </c:spPr>
          <c:invertIfNegative val="0"/>
          <c:cat>
            <c:numRef>
              <c:f>'Figure S5'!$A$79:$A$83</c:f>
              <c:numCache>
                <c:formatCode>General</c:formatCode>
                <c:ptCount val="5"/>
                <c:pt idx="0">
                  <c:v>2021</c:v>
                </c:pt>
                <c:pt idx="1">
                  <c:v>2022</c:v>
                </c:pt>
                <c:pt idx="2">
                  <c:v>2023</c:v>
                </c:pt>
                <c:pt idx="3">
                  <c:v>2024</c:v>
                </c:pt>
                <c:pt idx="4">
                  <c:v>2025</c:v>
                </c:pt>
              </c:numCache>
            </c:numRef>
          </c:cat>
          <c:val>
            <c:numRef>
              <c:f>'Figure S5'!$G$79:$G$83</c:f>
              <c:numCache>
                <c:formatCode>0</c:formatCode>
                <c:ptCount val="5"/>
                <c:pt idx="1">
                  <c:v>729.39757845999998</c:v>
                </c:pt>
                <c:pt idx="2">
                  <c:v>-151.20963044999601</c:v>
                </c:pt>
                <c:pt idx="3">
                  <c:v>-678.02509550000104</c:v>
                </c:pt>
                <c:pt idx="4">
                  <c:v>-599.46510576000401</c:v>
                </c:pt>
              </c:numCache>
            </c:numRef>
          </c:val>
          <c:extLst>
            <c:ext xmlns:c16="http://schemas.microsoft.com/office/drawing/2014/chart" uri="{C3380CC4-5D6E-409C-BE32-E72D297353CC}">
              <c16:uniqueId val="{00000004-0BD1-448B-B15F-18FA85BD3104}"/>
            </c:ext>
          </c:extLst>
        </c:ser>
        <c:ser>
          <c:idx val="5"/>
          <c:order val="6"/>
          <c:tx>
            <c:strRef>
              <c:f>'Figure S5'!$H$78</c:f>
              <c:strCache>
                <c:ptCount val="1"/>
                <c:pt idx="0">
                  <c:v>Warehousing</c:v>
                </c:pt>
              </c:strCache>
            </c:strRef>
          </c:tx>
          <c:invertIfNegative val="0"/>
          <c:cat>
            <c:numRef>
              <c:f>'Figure S5'!$A$79:$A$83</c:f>
              <c:numCache>
                <c:formatCode>General</c:formatCode>
                <c:ptCount val="5"/>
                <c:pt idx="0">
                  <c:v>2021</c:v>
                </c:pt>
                <c:pt idx="1">
                  <c:v>2022</c:v>
                </c:pt>
                <c:pt idx="2">
                  <c:v>2023</c:v>
                </c:pt>
                <c:pt idx="3">
                  <c:v>2024</c:v>
                </c:pt>
                <c:pt idx="4">
                  <c:v>2025</c:v>
                </c:pt>
              </c:numCache>
            </c:numRef>
          </c:cat>
          <c:val>
            <c:numRef>
              <c:f>'Figure S5'!$H$79:$H$83</c:f>
              <c:numCache>
                <c:formatCode>0</c:formatCode>
                <c:ptCount val="5"/>
                <c:pt idx="1">
                  <c:v>645.04999999999995</c:v>
                </c:pt>
                <c:pt idx="2">
                  <c:v>-160.54999999999998</c:v>
                </c:pt>
                <c:pt idx="3">
                  <c:v>0</c:v>
                </c:pt>
                <c:pt idx="4">
                  <c:v>-159.6</c:v>
                </c:pt>
              </c:numCache>
            </c:numRef>
          </c:val>
          <c:extLst>
            <c:ext xmlns:c16="http://schemas.microsoft.com/office/drawing/2014/chart" uri="{C3380CC4-5D6E-409C-BE32-E72D297353CC}">
              <c16:uniqueId val="{00000005-0BD1-448B-B15F-18FA85BD3104}"/>
            </c:ext>
          </c:extLst>
        </c:ser>
        <c:dLbls>
          <c:showLegendKey val="0"/>
          <c:showVal val="0"/>
          <c:showCatName val="0"/>
          <c:showSerName val="0"/>
          <c:showPercent val="0"/>
          <c:showBubbleSize val="0"/>
        </c:dLbls>
        <c:gapWidth val="150"/>
        <c:overlap val="100"/>
        <c:axId val="415208576"/>
        <c:axId val="415210496"/>
      </c:barChart>
      <c:lineChart>
        <c:grouping val="standard"/>
        <c:varyColors val="0"/>
        <c:ser>
          <c:idx val="0"/>
          <c:order val="0"/>
          <c:tx>
            <c:strRef>
              <c:f>'Figure S5'!$B$78</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Ref>
              <c:f>'Figure S5'!$A$79:$A$83</c:f>
              <c:numCache>
                <c:formatCode>General</c:formatCode>
                <c:ptCount val="5"/>
                <c:pt idx="0">
                  <c:v>2021</c:v>
                </c:pt>
                <c:pt idx="1">
                  <c:v>2022</c:v>
                </c:pt>
                <c:pt idx="2">
                  <c:v>2023</c:v>
                </c:pt>
                <c:pt idx="3">
                  <c:v>2024</c:v>
                </c:pt>
                <c:pt idx="4">
                  <c:v>2025</c:v>
                </c:pt>
              </c:numCache>
            </c:numRef>
          </c:cat>
          <c:val>
            <c:numRef>
              <c:f>'Figure S5'!$B$79:$B$83</c:f>
              <c:numCache>
                <c:formatCode>0</c:formatCode>
                <c:ptCount val="5"/>
                <c:pt idx="0">
                  <c:v>3100</c:v>
                </c:pt>
                <c:pt idx="1">
                  <c:v>2465</c:v>
                </c:pt>
                <c:pt idx="2">
                  <c:v>1230</c:v>
                </c:pt>
                <c:pt idx="3">
                  <c:v>1620</c:v>
                </c:pt>
                <c:pt idx="4">
                  <c:v>1660</c:v>
                </c:pt>
              </c:numCache>
            </c:numRef>
          </c:val>
          <c:smooth val="0"/>
          <c:extLst>
            <c:ext xmlns:c16="http://schemas.microsoft.com/office/drawing/2014/chart" uri="{C3380CC4-5D6E-409C-BE32-E72D297353CC}">
              <c16:uniqueId val="{00000006-0BD1-448B-B15F-18FA85BD3104}"/>
            </c:ext>
          </c:extLst>
        </c:ser>
        <c:dLbls>
          <c:showLegendKey val="0"/>
          <c:showVal val="0"/>
          <c:showCatName val="0"/>
          <c:showSerName val="0"/>
          <c:showPercent val="0"/>
          <c:showBubbleSize val="0"/>
        </c:dLbls>
        <c:marker val="1"/>
        <c:smooth val="0"/>
        <c:axId val="415208576"/>
        <c:axId val="415210496"/>
      </c:lineChart>
      <c:catAx>
        <c:axId val="415208576"/>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210496"/>
        <c:crosses val="autoZero"/>
        <c:auto val="1"/>
        <c:lblAlgn val="ctr"/>
        <c:lblOffset val="100"/>
        <c:noMultiLvlLbl val="0"/>
      </c:catAx>
      <c:valAx>
        <c:axId val="41521049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520857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S5'!$C$88</c:f>
              <c:strCache>
                <c:ptCount val="1"/>
                <c:pt idx="0">
                  <c:v>Macro</c:v>
                </c:pt>
              </c:strCache>
            </c:strRef>
          </c:tx>
          <c:spPr>
            <a:solidFill>
              <a:srgbClr val="254061"/>
            </a:solidFill>
          </c:spPr>
          <c:invertIfNegative val="0"/>
          <c:cat>
            <c:numRef>
              <c:f>[91]USC!$B$9:$B$13</c:f>
              <c:numCache>
                <c:formatCode>General</c:formatCode>
                <c:ptCount val="5"/>
                <c:pt idx="0">
                  <c:v>0</c:v>
                </c:pt>
                <c:pt idx="1">
                  <c:v>0</c:v>
                </c:pt>
                <c:pt idx="2">
                  <c:v>0</c:v>
                </c:pt>
                <c:pt idx="3">
                  <c:v>0</c:v>
                </c:pt>
                <c:pt idx="4">
                  <c:v>0</c:v>
                </c:pt>
              </c:numCache>
            </c:numRef>
          </c:cat>
          <c:val>
            <c:numRef>
              <c:f>'Figure S5'!$C$89:$C$93</c:f>
              <c:numCache>
                <c:formatCode>General</c:formatCode>
                <c:ptCount val="5"/>
                <c:pt idx="1">
                  <c:v>436.72243295999999</c:v>
                </c:pt>
                <c:pt idx="2">
                  <c:v>355.14119219999998</c:v>
                </c:pt>
                <c:pt idx="3">
                  <c:v>337.93589800000001</c:v>
                </c:pt>
                <c:pt idx="4">
                  <c:v>358.49139456</c:v>
                </c:pt>
              </c:numCache>
            </c:numRef>
          </c:val>
          <c:extLst>
            <c:ext xmlns:c16="http://schemas.microsoft.com/office/drawing/2014/chart" uri="{C3380CC4-5D6E-409C-BE32-E72D297353CC}">
              <c16:uniqueId val="{00000000-48B7-4898-951B-E991A2167C95}"/>
            </c:ext>
          </c:extLst>
        </c:ser>
        <c:ser>
          <c:idx val="2"/>
          <c:order val="2"/>
          <c:tx>
            <c:strRef>
              <c:f>'Figure S5'!$D$88</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[91]USC!$B$9:$B$13</c:f>
              <c:numCache>
                <c:formatCode>General</c:formatCode>
                <c:ptCount val="5"/>
                <c:pt idx="0">
                  <c:v>0</c:v>
                </c:pt>
                <c:pt idx="1">
                  <c:v>0</c:v>
                </c:pt>
                <c:pt idx="2">
                  <c:v>0</c:v>
                </c:pt>
                <c:pt idx="3">
                  <c:v>0</c:v>
                </c:pt>
                <c:pt idx="4">
                  <c:v>0</c:v>
                </c:pt>
              </c:numCache>
            </c:numRef>
          </c:cat>
          <c:val>
            <c:numRef>
              <c:f>'Figure S5'!$D$89:$D$93</c:f>
              <c:numCache>
                <c:formatCode>General</c:formatCode>
                <c:ptCount val="5"/>
                <c:pt idx="1">
                  <c:v>0</c:v>
                </c:pt>
                <c:pt idx="2">
                  <c:v>0</c:v>
                </c:pt>
                <c:pt idx="3">
                  <c:v>0</c:v>
                </c:pt>
                <c:pt idx="4">
                  <c:v>0</c:v>
                </c:pt>
              </c:numCache>
            </c:numRef>
          </c:val>
          <c:extLst>
            <c:ext xmlns:c16="http://schemas.microsoft.com/office/drawing/2014/chart" uri="{C3380CC4-5D6E-409C-BE32-E72D297353CC}">
              <c16:uniqueId val="{00000001-48B7-4898-951B-E991A2167C95}"/>
            </c:ext>
          </c:extLst>
        </c:ser>
        <c:ser>
          <c:idx val="4"/>
          <c:order val="3"/>
          <c:tx>
            <c:strRef>
              <c:f>'Figure S5'!$E$88</c:f>
              <c:strCache>
                <c:ptCount val="1"/>
                <c:pt idx="0">
                  <c:v>Carryover</c:v>
                </c:pt>
              </c:strCache>
            </c:strRef>
          </c:tx>
          <c:spPr>
            <a:solidFill>
              <a:srgbClr val="D41212"/>
            </a:solidFill>
          </c:spPr>
          <c:invertIfNegative val="0"/>
          <c:cat>
            <c:numRef>
              <c:f>[91]USC!$B$9:$B$13</c:f>
              <c:numCache>
                <c:formatCode>General</c:formatCode>
                <c:ptCount val="5"/>
                <c:pt idx="0">
                  <c:v>0</c:v>
                </c:pt>
                <c:pt idx="1">
                  <c:v>0</c:v>
                </c:pt>
                <c:pt idx="2">
                  <c:v>0</c:v>
                </c:pt>
                <c:pt idx="3">
                  <c:v>0</c:v>
                </c:pt>
                <c:pt idx="4">
                  <c:v>0</c:v>
                </c:pt>
              </c:numCache>
            </c:numRef>
          </c:cat>
          <c:val>
            <c:numRef>
              <c:f>'Figure S5'!$E$89:$E$93</c:f>
              <c:numCache>
                <c:formatCode>General</c:formatCode>
                <c:ptCount val="5"/>
                <c:pt idx="1">
                  <c:v>0</c:v>
                </c:pt>
                <c:pt idx="2">
                  <c:v>0</c:v>
                </c:pt>
                <c:pt idx="3">
                  <c:v>0</c:v>
                </c:pt>
                <c:pt idx="4">
                  <c:v>0</c:v>
                </c:pt>
              </c:numCache>
            </c:numRef>
          </c:val>
          <c:extLst>
            <c:ext xmlns:c16="http://schemas.microsoft.com/office/drawing/2014/chart" uri="{C3380CC4-5D6E-409C-BE32-E72D297353CC}">
              <c16:uniqueId val="{00000002-48B7-4898-951B-E991A2167C95}"/>
            </c:ext>
          </c:extLst>
        </c:ser>
        <c:ser>
          <c:idx val="3"/>
          <c:order val="4"/>
          <c:tx>
            <c:strRef>
              <c:f>'Figure S5'!$F$88</c:f>
              <c:strCache>
                <c:ptCount val="1"/>
                <c:pt idx="0">
                  <c:v>Policy</c:v>
                </c:pt>
              </c:strCache>
            </c:strRef>
          </c:tx>
          <c:spPr>
            <a:solidFill>
              <a:schemeClr val="accent2">
                <a:lumMod val="40000"/>
                <a:lumOff val="60000"/>
              </a:schemeClr>
            </a:solidFill>
          </c:spPr>
          <c:invertIfNegative val="0"/>
          <c:cat>
            <c:numRef>
              <c:f>[91]USC!$B$9:$B$13</c:f>
              <c:numCache>
                <c:formatCode>General</c:formatCode>
                <c:ptCount val="5"/>
                <c:pt idx="0">
                  <c:v>0</c:v>
                </c:pt>
                <c:pt idx="1">
                  <c:v>0</c:v>
                </c:pt>
                <c:pt idx="2">
                  <c:v>0</c:v>
                </c:pt>
                <c:pt idx="3">
                  <c:v>0</c:v>
                </c:pt>
                <c:pt idx="4">
                  <c:v>0</c:v>
                </c:pt>
              </c:numCache>
            </c:numRef>
          </c:cat>
          <c:val>
            <c:numRef>
              <c:f>'Figure S5'!$F$89:$F$93</c:f>
              <c:numCache>
                <c:formatCode>General</c:formatCode>
                <c:ptCount val="5"/>
                <c:pt idx="1">
                  <c:v>0</c:v>
                </c:pt>
                <c:pt idx="2">
                  <c:v>-40</c:v>
                </c:pt>
                <c:pt idx="3">
                  <c:v>0</c:v>
                </c:pt>
                <c:pt idx="4">
                  <c:v>0</c:v>
                </c:pt>
              </c:numCache>
            </c:numRef>
          </c:val>
          <c:extLst>
            <c:ext xmlns:c16="http://schemas.microsoft.com/office/drawing/2014/chart" uri="{C3380CC4-5D6E-409C-BE32-E72D297353CC}">
              <c16:uniqueId val="{00000003-48B7-4898-951B-E991A2167C95}"/>
            </c:ext>
          </c:extLst>
        </c:ser>
        <c:ser>
          <c:idx val="7"/>
          <c:order val="5"/>
          <c:tx>
            <c:strRef>
              <c:f>'Figure S5'!$G$88</c:f>
              <c:strCache>
                <c:ptCount val="1"/>
                <c:pt idx="0">
                  <c:v>Other/Judgement </c:v>
                </c:pt>
              </c:strCache>
            </c:strRef>
          </c:tx>
          <c:spPr>
            <a:solidFill>
              <a:schemeClr val="bg1">
                <a:lumMod val="75000"/>
              </a:schemeClr>
            </a:solidFill>
          </c:spPr>
          <c:invertIfNegative val="0"/>
          <c:cat>
            <c:numRef>
              <c:f>[91]USC!$B$9:$B$13</c:f>
              <c:numCache>
                <c:formatCode>General</c:formatCode>
                <c:ptCount val="5"/>
                <c:pt idx="0">
                  <c:v>0</c:v>
                </c:pt>
                <c:pt idx="1">
                  <c:v>0</c:v>
                </c:pt>
                <c:pt idx="2">
                  <c:v>0</c:v>
                </c:pt>
                <c:pt idx="3">
                  <c:v>0</c:v>
                </c:pt>
                <c:pt idx="4">
                  <c:v>0</c:v>
                </c:pt>
              </c:numCache>
            </c:numRef>
          </c:cat>
          <c:val>
            <c:numRef>
              <c:f>'Figure S5'!$G$89:$G$93</c:f>
              <c:numCache>
                <c:formatCode>0</c:formatCode>
                <c:ptCount val="5"/>
                <c:pt idx="1">
                  <c:v>78.277567039999596</c:v>
                </c:pt>
                <c:pt idx="2">
                  <c:v>-75.141192200000603</c:v>
                </c:pt>
                <c:pt idx="3">
                  <c:v>-77.935898000000606</c:v>
                </c:pt>
                <c:pt idx="4">
                  <c:v>-68.491394560000998</c:v>
                </c:pt>
              </c:numCache>
            </c:numRef>
          </c:val>
          <c:extLst>
            <c:ext xmlns:c16="http://schemas.microsoft.com/office/drawing/2014/chart" uri="{C3380CC4-5D6E-409C-BE32-E72D297353CC}">
              <c16:uniqueId val="{00000004-48B7-4898-951B-E991A2167C95}"/>
            </c:ext>
          </c:extLst>
        </c:ser>
        <c:dLbls>
          <c:showLegendKey val="0"/>
          <c:showVal val="0"/>
          <c:showCatName val="0"/>
          <c:showSerName val="0"/>
          <c:showPercent val="0"/>
          <c:showBubbleSize val="0"/>
        </c:dLbls>
        <c:gapWidth val="150"/>
        <c:overlap val="100"/>
        <c:axId val="415290496"/>
        <c:axId val="415292416"/>
      </c:barChart>
      <c:lineChart>
        <c:grouping val="standard"/>
        <c:varyColors val="0"/>
        <c:ser>
          <c:idx val="0"/>
          <c:order val="0"/>
          <c:tx>
            <c:strRef>
              <c:f>'Figure S5'!$B$88</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Ref>
              <c:f>'Figure S5'!$A$89:$A$93</c:f>
              <c:numCache>
                <c:formatCode>General</c:formatCode>
                <c:ptCount val="5"/>
                <c:pt idx="0">
                  <c:v>2021</c:v>
                </c:pt>
                <c:pt idx="1">
                  <c:v>2022</c:v>
                </c:pt>
                <c:pt idx="2">
                  <c:v>2023</c:v>
                </c:pt>
                <c:pt idx="3">
                  <c:v>2024</c:v>
                </c:pt>
                <c:pt idx="4">
                  <c:v>2025</c:v>
                </c:pt>
              </c:numCache>
            </c:numRef>
          </c:cat>
          <c:val>
            <c:numRef>
              <c:f>'Figure S5'!$B$89:$B$93</c:f>
              <c:numCache>
                <c:formatCode>General</c:formatCode>
                <c:ptCount val="5"/>
                <c:pt idx="0">
                  <c:v>475</c:v>
                </c:pt>
                <c:pt idx="1">
                  <c:v>515</c:v>
                </c:pt>
                <c:pt idx="2">
                  <c:v>240</c:v>
                </c:pt>
                <c:pt idx="3">
                  <c:v>260</c:v>
                </c:pt>
                <c:pt idx="4">
                  <c:v>290</c:v>
                </c:pt>
              </c:numCache>
            </c:numRef>
          </c:val>
          <c:smooth val="0"/>
          <c:extLst>
            <c:ext xmlns:c16="http://schemas.microsoft.com/office/drawing/2014/chart" uri="{C3380CC4-5D6E-409C-BE32-E72D297353CC}">
              <c16:uniqueId val="{00000005-48B7-4898-951B-E991A2167C95}"/>
            </c:ext>
          </c:extLst>
        </c:ser>
        <c:dLbls>
          <c:showLegendKey val="0"/>
          <c:showVal val="0"/>
          <c:showCatName val="0"/>
          <c:showSerName val="0"/>
          <c:showPercent val="0"/>
          <c:showBubbleSize val="0"/>
        </c:dLbls>
        <c:marker val="1"/>
        <c:smooth val="0"/>
        <c:axId val="415290496"/>
        <c:axId val="415292416"/>
      </c:lineChart>
      <c:catAx>
        <c:axId val="415290496"/>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292416"/>
        <c:crosses val="autoZero"/>
        <c:auto val="1"/>
        <c:lblAlgn val="ctr"/>
        <c:lblOffset val="100"/>
        <c:noMultiLvlLbl val="0"/>
      </c:catAx>
      <c:valAx>
        <c:axId val="41529241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52904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1.6'!$A$42</c:f>
              <c:strCache>
                <c:ptCount val="1"/>
                <c:pt idx="0">
                  <c:v>Beveridge curve (unemployment per job vacancy)</c:v>
                </c:pt>
              </c:strCache>
            </c:strRef>
          </c:tx>
          <c:spPr>
            <a:ln w="28575" cap="rnd">
              <a:solidFill>
                <a:schemeClr val="accent2"/>
              </a:solidFill>
              <a:round/>
            </a:ln>
            <a:effectLst/>
          </c:spPr>
          <c:marker>
            <c:symbol val="none"/>
          </c:marker>
          <c:dLbls>
            <c:dLbl>
              <c:idx val="57"/>
              <c:layout>
                <c:manualLayout>
                  <c:x val="-1.8910870992029696E-16"/>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96-48F6-A5BD-CE9AB13795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1.6'!$B$40:$BI$41</c:f>
              <c:multiLvlStrCache>
                <c:ptCount val="6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lvl>
                <c:lvl>
                  <c:pt idx="0">
                    <c:v>'08</c:v>
                  </c:pt>
                  <c:pt idx="4">
                    <c:v>'09</c:v>
                  </c:pt>
                  <c:pt idx="8">
                    <c:v>'10</c:v>
                  </c:pt>
                  <c:pt idx="12">
                    <c:v>'11</c:v>
                  </c:pt>
                  <c:pt idx="16">
                    <c:v>'12</c:v>
                  </c:pt>
                  <c:pt idx="20">
                    <c:v>'13</c:v>
                  </c:pt>
                  <c:pt idx="24">
                    <c:v>'14</c:v>
                  </c:pt>
                  <c:pt idx="28">
                    <c:v>'15</c:v>
                  </c:pt>
                  <c:pt idx="32">
                    <c:v>'16</c:v>
                  </c:pt>
                  <c:pt idx="36">
                    <c:v>'17</c:v>
                  </c:pt>
                  <c:pt idx="40">
                    <c:v>'18</c:v>
                  </c:pt>
                  <c:pt idx="44">
                    <c:v>'19</c:v>
                  </c:pt>
                  <c:pt idx="48">
                    <c:v>'20</c:v>
                  </c:pt>
                  <c:pt idx="52">
                    <c:v>'21</c:v>
                  </c:pt>
                  <c:pt idx="56">
                    <c:v>'22</c:v>
                  </c:pt>
                </c:lvl>
              </c:multiLvlStrCache>
            </c:multiLvlStrRef>
          </c:cat>
          <c:val>
            <c:numRef>
              <c:f>'Figure 1.6'!$B$42:$BI$42</c:f>
              <c:numCache>
                <c:formatCode>General</c:formatCode>
                <c:ptCount val="60"/>
                <c:pt idx="0">
                  <c:v>7.0726256983240221</c:v>
                </c:pt>
                <c:pt idx="1">
                  <c:v>9.0322580645161299</c:v>
                </c:pt>
                <c:pt idx="2">
                  <c:v>13.888</c:v>
                </c:pt>
                <c:pt idx="3">
                  <c:v>25.935064935064936</c:v>
                </c:pt>
                <c:pt idx="4">
                  <c:v>35.885714285714286</c:v>
                </c:pt>
                <c:pt idx="5">
                  <c:v>51.122807017543863</c:v>
                </c:pt>
                <c:pt idx="6">
                  <c:v>56.481481481481481</c:v>
                </c:pt>
                <c:pt idx="7">
                  <c:v>62.9</c:v>
                </c:pt>
                <c:pt idx="8">
                  <c:v>46.432835820895519</c:v>
                </c:pt>
                <c:pt idx="9">
                  <c:v>42.012987012987011</c:v>
                </c:pt>
                <c:pt idx="10">
                  <c:v>43.6</c:v>
                </c:pt>
                <c:pt idx="11">
                  <c:v>47.189189189189186</c:v>
                </c:pt>
                <c:pt idx="12">
                  <c:v>42.1</c:v>
                </c:pt>
                <c:pt idx="13">
                  <c:v>38.52873563218391</c:v>
                </c:pt>
                <c:pt idx="14">
                  <c:v>43.174999999999997</c:v>
                </c:pt>
                <c:pt idx="15">
                  <c:v>47.756756756756758</c:v>
                </c:pt>
                <c:pt idx="16">
                  <c:v>38.934065934065934</c:v>
                </c:pt>
                <c:pt idx="17">
                  <c:v>42.987499999999997</c:v>
                </c:pt>
                <c:pt idx="18">
                  <c:v>38.954545454545453</c:v>
                </c:pt>
                <c:pt idx="19">
                  <c:v>34.635416666666664</c:v>
                </c:pt>
                <c:pt idx="20">
                  <c:v>33.978947368421053</c:v>
                </c:pt>
                <c:pt idx="21">
                  <c:v>30.62857142857143</c:v>
                </c:pt>
                <c:pt idx="22">
                  <c:v>26.008695652173913</c:v>
                </c:pt>
                <c:pt idx="23">
                  <c:v>27.235849056603772</c:v>
                </c:pt>
                <c:pt idx="24">
                  <c:v>25.263157894736842</c:v>
                </c:pt>
                <c:pt idx="25">
                  <c:v>24.513513513513512</c:v>
                </c:pt>
                <c:pt idx="26">
                  <c:v>20.984000000000002</c:v>
                </c:pt>
                <c:pt idx="27">
                  <c:v>22.117117117117118</c:v>
                </c:pt>
                <c:pt idx="28">
                  <c:v>15.00625</c:v>
                </c:pt>
                <c:pt idx="29">
                  <c:v>15.2</c:v>
                </c:pt>
                <c:pt idx="30">
                  <c:v>12.928571428571429</c:v>
                </c:pt>
                <c:pt idx="31">
                  <c:v>15.097902097902098</c:v>
                </c:pt>
                <c:pt idx="32">
                  <c:v>12.641975308641975</c:v>
                </c:pt>
                <c:pt idx="33">
                  <c:v>12.968354430379748</c:v>
                </c:pt>
                <c:pt idx="34">
                  <c:v>10.521978021978022</c:v>
                </c:pt>
                <c:pt idx="35">
                  <c:v>10.701219512195122</c:v>
                </c:pt>
                <c:pt idx="36">
                  <c:v>9.7241379310344822</c:v>
                </c:pt>
                <c:pt idx="37">
                  <c:v>7.9435897435897438</c:v>
                </c:pt>
                <c:pt idx="38">
                  <c:v>8.2328042328042326</c:v>
                </c:pt>
                <c:pt idx="39">
                  <c:v>8.5536723163841799</c:v>
                </c:pt>
                <c:pt idx="40">
                  <c:v>7.8314606741573032</c:v>
                </c:pt>
                <c:pt idx="41">
                  <c:v>6.35</c:v>
                </c:pt>
                <c:pt idx="42">
                  <c:v>7.072916666666667</c:v>
                </c:pt>
                <c:pt idx="43">
                  <c:v>7.8160919540229887</c:v>
                </c:pt>
                <c:pt idx="44">
                  <c:v>6.5879120879120876</c:v>
                </c:pt>
                <c:pt idx="45">
                  <c:v>5.8372093023255811</c:v>
                </c:pt>
                <c:pt idx="46">
                  <c:v>6.7653631284916198</c:v>
                </c:pt>
                <c:pt idx="47">
                  <c:v>6.4530386740331496</c:v>
                </c:pt>
                <c:pt idx="48">
                  <c:v>8.6825971742543402</c:v>
                </c:pt>
                <c:pt idx="49">
                  <c:v>46.498389668725395</c:v>
                </c:pt>
                <c:pt idx="50">
                  <c:v>24.689253244147142</c:v>
                </c:pt>
                <c:pt idx="51">
                  <c:v>24.571317193223454</c:v>
                </c:pt>
                <c:pt idx="52">
                  <c:v>30.704171996542758</c:v>
                </c:pt>
                <c:pt idx="53">
                  <c:v>19.731275530058191</c:v>
                </c:pt>
                <c:pt idx="54">
                  <c:v>8.2866250210240189</c:v>
                </c:pt>
                <c:pt idx="55">
                  <c:v>6.2636074843014145</c:v>
                </c:pt>
                <c:pt idx="56">
                  <c:v>5.0606779286376229</c:v>
                </c:pt>
                <c:pt idx="57" formatCode="0.0">
                  <c:v>3.4482758620689653</c:v>
                </c:pt>
              </c:numCache>
            </c:numRef>
          </c:val>
          <c:smooth val="0"/>
          <c:extLst>
            <c:ext xmlns:c16="http://schemas.microsoft.com/office/drawing/2014/chart" uri="{C3380CC4-5D6E-409C-BE32-E72D297353CC}">
              <c16:uniqueId val="{00000001-E196-48F6-A5BD-CE9AB1379511}"/>
            </c:ext>
          </c:extLst>
        </c:ser>
        <c:dLbls>
          <c:showLegendKey val="0"/>
          <c:showVal val="0"/>
          <c:showCatName val="0"/>
          <c:showSerName val="0"/>
          <c:showPercent val="0"/>
          <c:showBubbleSize val="0"/>
        </c:dLbls>
        <c:smooth val="0"/>
        <c:axId val="1565112767"/>
        <c:axId val="1565105279"/>
      </c:lineChart>
      <c:catAx>
        <c:axId val="1565112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5105279"/>
        <c:crosses val="autoZero"/>
        <c:auto val="1"/>
        <c:lblAlgn val="ctr"/>
        <c:lblOffset val="100"/>
        <c:noMultiLvlLbl val="0"/>
      </c:catAx>
      <c:valAx>
        <c:axId val="156510527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51127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S5'!$C$97</c:f>
              <c:strCache>
                <c:ptCount val="1"/>
                <c:pt idx="0">
                  <c:v>Macro</c:v>
                </c:pt>
              </c:strCache>
            </c:strRef>
          </c:tx>
          <c:spPr>
            <a:solidFill>
              <a:srgbClr val="254061"/>
            </a:solidFill>
          </c:spPr>
          <c:invertIfNegative val="0"/>
          <c:cat>
            <c:numRef>
              <c:f>'Figure S5'!$A$98:$A$102</c:f>
              <c:numCache>
                <c:formatCode>General</c:formatCode>
                <c:ptCount val="5"/>
                <c:pt idx="0">
                  <c:v>2021</c:v>
                </c:pt>
                <c:pt idx="1">
                  <c:v>2022</c:v>
                </c:pt>
                <c:pt idx="2">
                  <c:v>2023</c:v>
                </c:pt>
                <c:pt idx="3">
                  <c:v>2024</c:v>
                </c:pt>
                <c:pt idx="4">
                  <c:v>2025</c:v>
                </c:pt>
              </c:numCache>
            </c:numRef>
          </c:cat>
          <c:val>
            <c:numRef>
              <c:f>'Figure S5'!$C$98:$C$102</c:f>
              <c:numCache>
                <c:formatCode>0</c:formatCode>
                <c:ptCount val="5"/>
                <c:pt idx="1">
                  <c:v>3745.43</c:v>
                </c:pt>
                <c:pt idx="2">
                  <c:v>2721.3420000000001</c:v>
                </c:pt>
                <c:pt idx="3">
                  <c:v>1514.8633500000001</c:v>
                </c:pt>
                <c:pt idx="4">
                  <c:v>1572.8127999999999</c:v>
                </c:pt>
              </c:numCache>
            </c:numRef>
          </c:val>
          <c:extLst>
            <c:ext xmlns:c16="http://schemas.microsoft.com/office/drawing/2014/chart" uri="{C3380CC4-5D6E-409C-BE32-E72D297353CC}">
              <c16:uniqueId val="{00000000-F76B-4F39-8B2D-7D60CE6425E9}"/>
            </c:ext>
          </c:extLst>
        </c:ser>
        <c:ser>
          <c:idx val="2"/>
          <c:order val="2"/>
          <c:tx>
            <c:strRef>
              <c:f>'Figure S5'!$D$97</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S5'!$A$98:$A$102</c:f>
              <c:numCache>
                <c:formatCode>General</c:formatCode>
                <c:ptCount val="5"/>
                <c:pt idx="0">
                  <c:v>2021</c:v>
                </c:pt>
                <c:pt idx="1">
                  <c:v>2022</c:v>
                </c:pt>
                <c:pt idx="2">
                  <c:v>2023</c:v>
                </c:pt>
                <c:pt idx="3">
                  <c:v>2024</c:v>
                </c:pt>
                <c:pt idx="4">
                  <c:v>2025</c:v>
                </c:pt>
              </c:numCache>
            </c:numRef>
          </c:cat>
          <c:val>
            <c:numRef>
              <c:f>'Figure S5'!$D$98:$D$102</c:f>
              <c:numCache>
                <c:formatCode>0</c:formatCode>
                <c:ptCount val="5"/>
                <c:pt idx="1">
                  <c:v>0</c:v>
                </c:pt>
                <c:pt idx="2">
                  <c:v>-200</c:v>
                </c:pt>
                <c:pt idx="3">
                  <c:v>0</c:v>
                </c:pt>
                <c:pt idx="4">
                  <c:v>0</c:v>
                </c:pt>
              </c:numCache>
            </c:numRef>
          </c:val>
          <c:extLst>
            <c:ext xmlns:c16="http://schemas.microsoft.com/office/drawing/2014/chart" uri="{C3380CC4-5D6E-409C-BE32-E72D297353CC}">
              <c16:uniqueId val="{00000001-F76B-4F39-8B2D-7D60CE6425E9}"/>
            </c:ext>
          </c:extLst>
        </c:ser>
        <c:ser>
          <c:idx val="4"/>
          <c:order val="3"/>
          <c:tx>
            <c:strRef>
              <c:f>'Figure S5'!$E$97</c:f>
              <c:strCache>
                <c:ptCount val="1"/>
                <c:pt idx="0">
                  <c:v>Carryover</c:v>
                </c:pt>
              </c:strCache>
            </c:strRef>
          </c:tx>
          <c:spPr>
            <a:solidFill>
              <a:srgbClr val="D41212"/>
            </a:solidFill>
          </c:spPr>
          <c:invertIfNegative val="0"/>
          <c:cat>
            <c:numRef>
              <c:f>'Figure S5'!$A$98:$A$102</c:f>
              <c:numCache>
                <c:formatCode>General</c:formatCode>
                <c:ptCount val="5"/>
                <c:pt idx="0">
                  <c:v>2021</c:v>
                </c:pt>
                <c:pt idx="1">
                  <c:v>2022</c:v>
                </c:pt>
                <c:pt idx="2">
                  <c:v>2023</c:v>
                </c:pt>
                <c:pt idx="3">
                  <c:v>2024</c:v>
                </c:pt>
                <c:pt idx="4">
                  <c:v>2025</c:v>
                </c:pt>
              </c:numCache>
            </c:numRef>
          </c:cat>
          <c:val>
            <c:numRef>
              <c:f>'Figure S5'!$E$98:$E$102</c:f>
              <c:numCache>
                <c:formatCode>0</c:formatCode>
                <c:ptCount val="5"/>
                <c:pt idx="1">
                  <c:v>0</c:v>
                </c:pt>
                <c:pt idx="2">
                  <c:v>-8</c:v>
                </c:pt>
                <c:pt idx="3">
                  <c:v>4</c:v>
                </c:pt>
                <c:pt idx="4">
                  <c:v>11</c:v>
                </c:pt>
              </c:numCache>
            </c:numRef>
          </c:val>
          <c:extLst>
            <c:ext xmlns:c16="http://schemas.microsoft.com/office/drawing/2014/chart" uri="{C3380CC4-5D6E-409C-BE32-E72D297353CC}">
              <c16:uniqueId val="{00000002-F76B-4F39-8B2D-7D60CE6425E9}"/>
            </c:ext>
          </c:extLst>
        </c:ser>
        <c:ser>
          <c:idx val="3"/>
          <c:order val="4"/>
          <c:tx>
            <c:strRef>
              <c:f>'Figure S5'!$F$97</c:f>
              <c:strCache>
                <c:ptCount val="1"/>
                <c:pt idx="0">
                  <c:v>Policy</c:v>
                </c:pt>
              </c:strCache>
            </c:strRef>
          </c:tx>
          <c:spPr>
            <a:solidFill>
              <a:schemeClr val="accent2">
                <a:lumMod val="40000"/>
                <a:lumOff val="60000"/>
              </a:schemeClr>
            </a:solidFill>
          </c:spPr>
          <c:invertIfNegative val="0"/>
          <c:cat>
            <c:numRef>
              <c:f>'Figure S5'!$A$98:$A$102</c:f>
              <c:numCache>
                <c:formatCode>General</c:formatCode>
                <c:ptCount val="5"/>
                <c:pt idx="0">
                  <c:v>2021</c:v>
                </c:pt>
                <c:pt idx="1">
                  <c:v>2022</c:v>
                </c:pt>
                <c:pt idx="2">
                  <c:v>2023</c:v>
                </c:pt>
                <c:pt idx="3">
                  <c:v>2024</c:v>
                </c:pt>
                <c:pt idx="4">
                  <c:v>2025</c:v>
                </c:pt>
              </c:numCache>
            </c:numRef>
          </c:cat>
          <c:val>
            <c:numRef>
              <c:f>'Figure S5'!$F$98:$F$102</c:f>
              <c:numCache>
                <c:formatCode>0</c:formatCode>
                <c:ptCount val="5"/>
                <c:pt idx="1">
                  <c:v>0</c:v>
                </c:pt>
                <c:pt idx="2">
                  <c:v>0</c:v>
                </c:pt>
                <c:pt idx="3">
                  <c:v>8</c:v>
                </c:pt>
                <c:pt idx="4">
                  <c:v>-90</c:v>
                </c:pt>
              </c:numCache>
            </c:numRef>
          </c:val>
          <c:extLst>
            <c:ext xmlns:c16="http://schemas.microsoft.com/office/drawing/2014/chart" uri="{C3380CC4-5D6E-409C-BE32-E72D297353CC}">
              <c16:uniqueId val="{00000003-F76B-4F39-8B2D-7D60CE6425E9}"/>
            </c:ext>
          </c:extLst>
        </c:ser>
        <c:ser>
          <c:idx val="7"/>
          <c:order val="5"/>
          <c:tx>
            <c:strRef>
              <c:f>'Figure S5'!$G$97</c:f>
              <c:strCache>
                <c:ptCount val="1"/>
                <c:pt idx="0">
                  <c:v>Other/Judgement </c:v>
                </c:pt>
              </c:strCache>
            </c:strRef>
          </c:tx>
          <c:spPr>
            <a:solidFill>
              <a:schemeClr val="bg1">
                <a:lumMod val="75000"/>
              </a:schemeClr>
            </a:solidFill>
          </c:spPr>
          <c:invertIfNegative val="0"/>
          <c:cat>
            <c:numRef>
              <c:f>'Figure S5'!$A$98:$A$102</c:f>
              <c:numCache>
                <c:formatCode>General</c:formatCode>
                <c:ptCount val="5"/>
                <c:pt idx="0">
                  <c:v>2021</c:v>
                </c:pt>
                <c:pt idx="1">
                  <c:v>2022</c:v>
                </c:pt>
                <c:pt idx="2">
                  <c:v>2023</c:v>
                </c:pt>
                <c:pt idx="3">
                  <c:v>2024</c:v>
                </c:pt>
                <c:pt idx="4">
                  <c:v>2025</c:v>
                </c:pt>
              </c:numCache>
            </c:numRef>
          </c:cat>
          <c:val>
            <c:numRef>
              <c:f>'Figure S5'!$G$98:$G$102</c:f>
              <c:numCache>
                <c:formatCode>0</c:formatCode>
                <c:ptCount val="5"/>
                <c:pt idx="1">
                  <c:v>1979.57</c:v>
                </c:pt>
                <c:pt idx="2">
                  <c:v>-848.34199999999998</c:v>
                </c:pt>
                <c:pt idx="3">
                  <c:v>-2001.8633500000001</c:v>
                </c:pt>
                <c:pt idx="4">
                  <c:v>-18.8128000000033</c:v>
                </c:pt>
              </c:numCache>
            </c:numRef>
          </c:val>
          <c:extLst>
            <c:ext xmlns:c16="http://schemas.microsoft.com/office/drawing/2014/chart" uri="{C3380CC4-5D6E-409C-BE32-E72D297353CC}">
              <c16:uniqueId val="{00000004-F76B-4F39-8B2D-7D60CE6425E9}"/>
            </c:ext>
          </c:extLst>
        </c:ser>
        <c:dLbls>
          <c:showLegendKey val="0"/>
          <c:showVal val="0"/>
          <c:showCatName val="0"/>
          <c:showSerName val="0"/>
          <c:showPercent val="0"/>
          <c:showBubbleSize val="0"/>
        </c:dLbls>
        <c:gapWidth val="150"/>
        <c:overlap val="100"/>
        <c:axId val="402488320"/>
        <c:axId val="402498688"/>
      </c:barChart>
      <c:lineChart>
        <c:grouping val="standard"/>
        <c:varyColors val="0"/>
        <c:ser>
          <c:idx val="0"/>
          <c:order val="0"/>
          <c:tx>
            <c:strRef>
              <c:f>'Figure S5'!$B$97</c:f>
              <c:strCache>
                <c:ptCount val="1"/>
                <c:pt idx="0">
                  <c:v>Total Revenue</c:v>
                </c:pt>
              </c:strCache>
            </c:strRef>
          </c:tx>
          <c:spPr>
            <a:ln>
              <a:solidFill>
                <a:srgbClr val="406FA6"/>
              </a:solidFill>
            </a:ln>
          </c:spPr>
          <c:marker>
            <c:symbol val="circle"/>
            <c:size val="7"/>
            <c:spPr>
              <a:solidFill>
                <a:schemeClr val="accent4">
                  <a:lumMod val="40000"/>
                  <a:lumOff val="60000"/>
                </a:schemeClr>
              </a:solidFill>
              <a:ln w="19050">
                <a:solidFill>
                  <a:schemeClr val="accent3">
                    <a:lumMod val="50000"/>
                  </a:schemeClr>
                </a:solidFill>
              </a:ln>
            </c:spPr>
          </c:marker>
          <c:cat>
            <c:numRef>
              <c:f>'Figure S5'!$A$98:$A$102</c:f>
              <c:numCache>
                <c:formatCode>General</c:formatCode>
                <c:ptCount val="5"/>
                <c:pt idx="0">
                  <c:v>2021</c:v>
                </c:pt>
                <c:pt idx="1">
                  <c:v>2022</c:v>
                </c:pt>
                <c:pt idx="2">
                  <c:v>2023</c:v>
                </c:pt>
                <c:pt idx="3">
                  <c:v>2024</c:v>
                </c:pt>
                <c:pt idx="4">
                  <c:v>2025</c:v>
                </c:pt>
              </c:numCache>
            </c:numRef>
          </c:cat>
          <c:val>
            <c:numRef>
              <c:f>'Figure S5'!$B$98:$B$102</c:f>
              <c:numCache>
                <c:formatCode>General</c:formatCode>
                <c:ptCount val="5"/>
                <c:pt idx="0">
                  <c:v>3490</c:v>
                </c:pt>
                <c:pt idx="1">
                  <c:v>5725</c:v>
                </c:pt>
                <c:pt idx="2">
                  <c:v>1665</c:v>
                </c:pt>
                <c:pt idx="3">
                  <c:v>-475</c:v>
                </c:pt>
                <c:pt idx="4">
                  <c:v>1475</c:v>
                </c:pt>
              </c:numCache>
            </c:numRef>
          </c:val>
          <c:smooth val="0"/>
          <c:extLst>
            <c:ext xmlns:c16="http://schemas.microsoft.com/office/drawing/2014/chart" uri="{C3380CC4-5D6E-409C-BE32-E72D297353CC}">
              <c16:uniqueId val="{00000005-F76B-4F39-8B2D-7D60CE6425E9}"/>
            </c:ext>
          </c:extLst>
        </c:ser>
        <c:dLbls>
          <c:showLegendKey val="0"/>
          <c:showVal val="0"/>
          <c:showCatName val="0"/>
          <c:showSerName val="0"/>
          <c:showPercent val="0"/>
          <c:showBubbleSize val="0"/>
        </c:dLbls>
        <c:marker val="1"/>
        <c:smooth val="0"/>
        <c:axId val="402488320"/>
        <c:axId val="402498688"/>
      </c:lineChart>
      <c:catAx>
        <c:axId val="402488320"/>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02498688"/>
        <c:crosses val="autoZero"/>
        <c:auto val="1"/>
        <c:lblAlgn val="ctr"/>
        <c:lblOffset val="100"/>
        <c:noMultiLvlLbl val="0"/>
      </c:catAx>
      <c:valAx>
        <c:axId val="402498688"/>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024883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S5'!$C$108</c:f>
              <c:strCache>
                <c:ptCount val="1"/>
                <c:pt idx="0">
                  <c:v>Macro</c:v>
                </c:pt>
              </c:strCache>
            </c:strRef>
          </c:tx>
          <c:spPr>
            <a:solidFill>
              <a:srgbClr val="254061"/>
            </a:solidFill>
          </c:spPr>
          <c:invertIfNegative val="0"/>
          <c:cat>
            <c:numRef>
              <c:f>'Figure S5'!$A$110:$A$114</c:f>
              <c:numCache>
                <c:formatCode>General</c:formatCode>
                <c:ptCount val="5"/>
                <c:pt idx="0">
                  <c:v>2021</c:v>
                </c:pt>
                <c:pt idx="1">
                  <c:v>2022</c:v>
                </c:pt>
                <c:pt idx="2">
                  <c:v>2023</c:v>
                </c:pt>
                <c:pt idx="3">
                  <c:v>2024</c:v>
                </c:pt>
                <c:pt idx="4">
                  <c:v>2025</c:v>
                </c:pt>
              </c:numCache>
            </c:numRef>
          </c:cat>
          <c:val>
            <c:numRef>
              <c:f>'Figure S5'!$C$110:$C$114</c:f>
              <c:numCache>
                <c:formatCode>0</c:formatCode>
                <c:ptCount val="5"/>
                <c:pt idx="0">
                  <c:v>0</c:v>
                </c:pt>
                <c:pt idx="1">
                  <c:v>2069.3518672</c:v>
                </c:pt>
                <c:pt idx="2">
                  <c:v>1484.2311807999999</c:v>
                </c:pt>
                <c:pt idx="3">
                  <c:v>1539.8072099999999</c:v>
                </c:pt>
                <c:pt idx="4">
                  <c:v>1437.2505146000001</c:v>
                </c:pt>
              </c:numCache>
            </c:numRef>
          </c:val>
          <c:extLst>
            <c:ext xmlns:c16="http://schemas.microsoft.com/office/drawing/2014/chart" uri="{C3380CC4-5D6E-409C-BE32-E72D297353CC}">
              <c16:uniqueId val="{00000000-289A-46C3-B2E6-FE390448B316}"/>
            </c:ext>
          </c:extLst>
        </c:ser>
        <c:ser>
          <c:idx val="2"/>
          <c:order val="2"/>
          <c:tx>
            <c:strRef>
              <c:f>'Figure S5'!$D$108</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S5'!$A$110:$A$114</c:f>
              <c:numCache>
                <c:formatCode>General</c:formatCode>
                <c:ptCount val="5"/>
                <c:pt idx="0">
                  <c:v>2021</c:v>
                </c:pt>
                <c:pt idx="1">
                  <c:v>2022</c:v>
                </c:pt>
                <c:pt idx="2">
                  <c:v>2023</c:v>
                </c:pt>
                <c:pt idx="3">
                  <c:v>2024</c:v>
                </c:pt>
                <c:pt idx="4">
                  <c:v>2025</c:v>
                </c:pt>
              </c:numCache>
            </c:numRef>
          </c:cat>
          <c:val>
            <c:numRef>
              <c:f>'Figure S5'!$D$110:$D$114</c:f>
              <c:numCache>
                <c:formatCode>0</c:formatCode>
                <c:ptCount val="5"/>
                <c:pt idx="0">
                  <c:v>0</c:v>
                </c:pt>
                <c:pt idx="1">
                  <c:v>0</c:v>
                </c:pt>
                <c:pt idx="2">
                  <c:v>-42</c:v>
                </c:pt>
                <c:pt idx="3">
                  <c:v>175</c:v>
                </c:pt>
                <c:pt idx="4">
                  <c:v>175</c:v>
                </c:pt>
              </c:numCache>
            </c:numRef>
          </c:val>
          <c:extLst>
            <c:ext xmlns:c16="http://schemas.microsoft.com/office/drawing/2014/chart" uri="{C3380CC4-5D6E-409C-BE32-E72D297353CC}">
              <c16:uniqueId val="{00000001-289A-46C3-B2E6-FE390448B316}"/>
            </c:ext>
          </c:extLst>
        </c:ser>
        <c:ser>
          <c:idx val="4"/>
          <c:order val="3"/>
          <c:tx>
            <c:strRef>
              <c:f>'Figure S5'!$E$108</c:f>
              <c:strCache>
                <c:ptCount val="1"/>
                <c:pt idx="0">
                  <c:v>Carryover</c:v>
                </c:pt>
              </c:strCache>
            </c:strRef>
          </c:tx>
          <c:spPr>
            <a:solidFill>
              <a:srgbClr val="D41212"/>
            </a:solidFill>
          </c:spPr>
          <c:invertIfNegative val="0"/>
          <c:cat>
            <c:numRef>
              <c:f>'Figure S5'!$A$110:$A$114</c:f>
              <c:numCache>
                <c:formatCode>General</c:formatCode>
                <c:ptCount val="5"/>
                <c:pt idx="0">
                  <c:v>2021</c:v>
                </c:pt>
                <c:pt idx="1">
                  <c:v>2022</c:v>
                </c:pt>
                <c:pt idx="2">
                  <c:v>2023</c:v>
                </c:pt>
                <c:pt idx="3">
                  <c:v>2024</c:v>
                </c:pt>
                <c:pt idx="4">
                  <c:v>2025</c:v>
                </c:pt>
              </c:numCache>
            </c:numRef>
          </c:cat>
          <c:val>
            <c:numRef>
              <c:f>'Figure S5'!$E$110:$E$114</c:f>
              <c:numCache>
                <c:formatCode>0</c:formatCode>
                <c:ptCount val="5"/>
                <c:pt idx="0">
                  <c:v>0</c:v>
                </c:pt>
                <c:pt idx="1">
                  <c:v>0</c:v>
                </c:pt>
                <c:pt idx="2">
                  <c:v>255</c:v>
                </c:pt>
                <c:pt idx="3">
                  <c:v>0</c:v>
                </c:pt>
                <c:pt idx="4">
                  <c:v>0</c:v>
                </c:pt>
              </c:numCache>
            </c:numRef>
          </c:val>
          <c:extLst>
            <c:ext xmlns:c16="http://schemas.microsoft.com/office/drawing/2014/chart" uri="{C3380CC4-5D6E-409C-BE32-E72D297353CC}">
              <c16:uniqueId val="{00000002-289A-46C3-B2E6-FE390448B316}"/>
            </c:ext>
          </c:extLst>
        </c:ser>
        <c:ser>
          <c:idx val="3"/>
          <c:order val="4"/>
          <c:tx>
            <c:strRef>
              <c:f>'Figure S5'!$F$108</c:f>
              <c:strCache>
                <c:ptCount val="1"/>
                <c:pt idx="0">
                  <c:v>Policy</c:v>
                </c:pt>
              </c:strCache>
            </c:strRef>
          </c:tx>
          <c:spPr>
            <a:solidFill>
              <a:schemeClr val="accent2">
                <a:lumMod val="40000"/>
                <a:lumOff val="60000"/>
              </a:schemeClr>
            </a:solidFill>
          </c:spPr>
          <c:invertIfNegative val="0"/>
          <c:cat>
            <c:numRef>
              <c:f>'Figure S5'!$A$110:$A$114</c:f>
              <c:numCache>
                <c:formatCode>General</c:formatCode>
                <c:ptCount val="5"/>
                <c:pt idx="0">
                  <c:v>2021</c:v>
                </c:pt>
                <c:pt idx="1">
                  <c:v>2022</c:v>
                </c:pt>
                <c:pt idx="2">
                  <c:v>2023</c:v>
                </c:pt>
                <c:pt idx="3">
                  <c:v>2024</c:v>
                </c:pt>
                <c:pt idx="4">
                  <c:v>2025</c:v>
                </c:pt>
              </c:numCache>
            </c:numRef>
          </c:cat>
          <c:val>
            <c:numRef>
              <c:f>'Figure S5'!$F$110:$F$114</c:f>
              <c:numCache>
                <c:formatCode>0</c:formatCode>
                <c:ptCount val="5"/>
                <c:pt idx="0">
                  <c:v>0</c:v>
                </c:pt>
                <c:pt idx="1">
                  <c:v>-15</c:v>
                </c:pt>
                <c:pt idx="2">
                  <c:v>-170</c:v>
                </c:pt>
                <c:pt idx="3">
                  <c:v>12</c:v>
                </c:pt>
                <c:pt idx="4">
                  <c:v>12</c:v>
                </c:pt>
              </c:numCache>
            </c:numRef>
          </c:val>
          <c:extLst>
            <c:ext xmlns:c16="http://schemas.microsoft.com/office/drawing/2014/chart" uri="{C3380CC4-5D6E-409C-BE32-E72D297353CC}">
              <c16:uniqueId val="{00000003-289A-46C3-B2E6-FE390448B316}"/>
            </c:ext>
          </c:extLst>
        </c:ser>
        <c:ser>
          <c:idx val="7"/>
          <c:order val="5"/>
          <c:tx>
            <c:strRef>
              <c:f>'Figure S5'!$G$108</c:f>
              <c:strCache>
                <c:ptCount val="1"/>
                <c:pt idx="0">
                  <c:v>Other/Judgement </c:v>
                </c:pt>
              </c:strCache>
            </c:strRef>
          </c:tx>
          <c:spPr>
            <a:solidFill>
              <a:schemeClr val="bg1">
                <a:lumMod val="75000"/>
              </a:schemeClr>
            </a:solidFill>
          </c:spPr>
          <c:invertIfNegative val="0"/>
          <c:cat>
            <c:numRef>
              <c:f>'Figure S5'!$A$110:$A$114</c:f>
              <c:numCache>
                <c:formatCode>General</c:formatCode>
                <c:ptCount val="5"/>
                <c:pt idx="0">
                  <c:v>2021</c:v>
                </c:pt>
                <c:pt idx="1">
                  <c:v>2022</c:v>
                </c:pt>
                <c:pt idx="2">
                  <c:v>2023</c:v>
                </c:pt>
                <c:pt idx="3">
                  <c:v>2024</c:v>
                </c:pt>
                <c:pt idx="4">
                  <c:v>2025</c:v>
                </c:pt>
              </c:numCache>
            </c:numRef>
          </c:cat>
          <c:val>
            <c:numRef>
              <c:f>'Figure S5'!$G$110:$G$114</c:f>
              <c:numCache>
                <c:formatCode>0</c:formatCode>
                <c:ptCount val="5"/>
                <c:pt idx="0">
                  <c:v>0</c:v>
                </c:pt>
                <c:pt idx="1">
                  <c:v>83.398132799999985</c:v>
                </c:pt>
                <c:pt idx="2">
                  <c:v>-198.23118079999699</c:v>
                </c:pt>
                <c:pt idx="3">
                  <c:v>-21.807210000002598</c:v>
                </c:pt>
                <c:pt idx="4">
                  <c:v>58.749485399997013</c:v>
                </c:pt>
              </c:numCache>
            </c:numRef>
          </c:val>
          <c:extLst>
            <c:ext xmlns:c16="http://schemas.microsoft.com/office/drawing/2014/chart" uri="{C3380CC4-5D6E-409C-BE32-E72D297353CC}">
              <c16:uniqueId val="{00000004-289A-46C3-B2E6-FE390448B316}"/>
            </c:ext>
          </c:extLst>
        </c:ser>
        <c:ser>
          <c:idx val="5"/>
          <c:order val="6"/>
          <c:tx>
            <c:strRef>
              <c:f>'Figure S5'!$H$108</c:f>
              <c:strCache>
                <c:ptCount val="1"/>
                <c:pt idx="0">
                  <c:v>Warehousing</c:v>
                </c:pt>
              </c:strCache>
            </c:strRef>
          </c:tx>
          <c:invertIfNegative val="0"/>
          <c:cat>
            <c:numRef>
              <c:f>'Figure S5'!$A$110:$A$114</c:f>
              <c:numCache>
                <c:formatCode>General</c:formatCode>
                <c:ptCount val="5"/>
                <c:pt idx="0">
                  <c:v>2021</c:v>
                </c:pt>
                <c:pt idx="1">
                  <c:v>2022</c:v>
                </c:pt>
                <c:pt idx="2">
                  <c:v>2023</c:v>
                </c:pt>
                <c:pt idx="3">
                  <c:v>2024</c:v>
                </c:pt>
                <c:pt idx="4">
                  <c:v>2025</c:v>
                </c:pt>
              </c:numCache>
            </c:numRef>
          </c:cat>
          <c:val>
            <c:numRef>
              <c:f>'Figure S5'!$H$110:$H$114</c:f>
              <c:numCache>
                <c:formatCode>0</c:formatCode>
                <c:ptCount val="5"/>
                <c:pt idx="0">
                  <c:v>0</c:v>
                </c:pt>
                <c:pt idx="1">
                  <c:v>702.25</c:v>
                </c:pt>
                <c:pt idx="2">
                  <c:v>-259</c:v>
                </c:pt>
                <c:pt idx="3">
                  <c:v>0</c:v>
                </c:pt>
                <c:pt idx="4">
                  <c:v>-258</c:v>
                </c:pt>
              </c:numCache>
            </c:numRef>
          </c:val>
          <c:extLst>
            <c:ext xmlns:c16="http://schemas.microsoft.com/office/drawing/2014/chart" uri="{C3380CC4-5D6E-409C-BE32-E72D297353CC}">
              <c16:uniqueId val="{00000005-289A-46C3-B2E6-FE390448B316}"/>
            </c:ext>
          </c:extLst>
        </c:ser>
        <c:dLbls>
          <c:showLegendKey val="0"/>
          <c:showVal val="0"/>
          <c:showCatName val="0"/>
          <c:showSerName val="0"/>
          <c:showPercent val="0"/>
          <c:showBubbleSize val="0"/>
        </c:dLbls>
        <c:gapWidth val="150"/>
        <c:overlap val="100"/>
        <c:axId val="414971008"/>
        <c:axId val="414972928"/>
      </c:barChart>
      <c:lineChart>
        <c:grouping val="standard"/>
        <c:varyColors val="0"/>
        <c:ser>
          <c:idx val="0"/>
          <c:order val="0"/>
          <c:tx>
            <c:strRef>
              <c:f>'Figure S5'!$B$108</c:f>
              <c:strCache>
                <c:ptCount val="1"/>
                <c:pt idx="0">
                  <c:v>Total Revenue</c:v>
                </c:pt>
              </c:strCache>
            </c:strRef>
          </c:tx>
          <c:marker>
            <c:symbol val="circle"/>
            <c:size val="7"/>
            <c:spPr>
              <a:solidFill>
                <a:schemeClr val="accent4">
                  <a:lumMod val="60000"/>
                  <a:lumOff val="40000"/>
                </a:schemeClr>
              </a:solidFill>
              <a:ln w="19050">
                <a:solidFill>
                  <a:schemeClr val="accent4">
                    <a:lumMod val="50000"/>
                  </a:schemeClr>
                </a:solidFill>
              </a:ln>
            </c:spPr>
          </c:marker>
          <c:cat>
            <c:numRef>
              <c:f>'Figure S5'!$A$110:$A$114</c:f>
              <c:numCache>
                <c:formatCode>General</c:formatCode>
                <c:ptCount val="5"/>
                <c:pt idx="0">
                  <c:v>2021</c:v>
                </c:pt>
                <c:pt idx="1">
                  <c:v>2022</c:v>
                </c:pt>
                <c:pt idx="2">
                  <c:v>2023</c:v>
                </c:pt>
                <c:pt idx="3">
                  <c:v>2024</c:v>
                </c:pt>
                <c:pt idx="4">
                  <c:v>2025</c:v>
                </c:pt>
              </c:numCache>
            </c:numRef>
          </c:cat>
          <c:val>
            <c:numRef>
              <c:f>'Figure S5'!$B$110:$B$114</c:f>
              <c:numCache>
                <c:formatCode>General</c:formatCode>
                <c:ptCount val="5"/>
                <c:pt idx="0">
                  <c:v>3015</c:v>
                </c:pt>
                <c:pt idx="1">
                  <c:v>2840</c:v>
                </c:pt>
                <c:pt idx="2">
                  <c:v>1070</c:v>
                </c:pt>
                <c:pt idx="3">
                  <c:v>1705</c:v>
                </c:pt>
                <c:pt idx="4">
                  <c:v>1425</c:v>
                </c:pt>
              </c:numCache>
            </c:numRef>
          </c:val>
          <c:smooth val="0"/>
          <c:extLst>
            <c:ext xmlns:c16="http://schemas.microsoft.com/office/drawing/2014/chart" uri="{C3380CC4-5D6E-409C-BE32-E72D297353CC}">
              <c16:uniqueId val="{00000006-289A-46C3-B2E6-FE390448B316}"/>
            </c:ext>
          </c:extLst>
        </c:ser>
        <c:dLbls>
          <c:showLegendKey val="0"/>
          <c:showVal val="0"/>
          <c:showCatName val="0"/>
          <c:showSerName val="0"/>
          <c:showPercent val="0"/>
          <c:showBubbleSize val="0"/>
        </c:dLbls>
        <c:marker val="1"/>
        <c:smooth val="0"/>
        <c:axId val="414971008"/>
        <c:axId val="414972928"/>
      </c:lineChart>
      <c:catAx>
        <c:axId val="414971008"/>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4972928"/>
        <c:crosses val="autoZero"/>
        <c:auto val="1"/>
        <c:lblAlgn val="ctr"/>
        <c:lblOffset val="100"/>
        <c:noMultiLvlLbl val="0"/>
      </c:catAx>
      <c:valAx>
        <c:axId val="414972928"/>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710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S5'!$C$119</c:f>
              <c:strCache>
                <c:ptCount val="1"/>
                <c:pt idx="0">
                  <c:v>Macro</c:v>
                </c:pt>
              </c:strCache>
            </c:strRef>
          </c:tx>
          <c:spPr>
            <a:solidFill>
              <a:srgbClr val="254061"/>
            </a:solidFill>
          </c:spPr>
          <c:invertIfNegative val="0"/>
          <c:cat>
            <c:numRef>
              <c:f>'Figure S5'!$A$120:$A$124</c:f>
              <c:numCache>
                <c:formatCode>General</c:formatCode>
                <c:ptCount val="5"/>
                <c:pt idx="0">
                  <c:v>2021</c:v>
                </c:pt>
                <c:pt idx="1">
                  <c:v>2022</c:v>
                </c:pt>
                <c:pt idx="2">
                  <c:v>2023</c:v>
                </c:pt>
                <c:pt idx="3">
                  <c:v>2024</c:v>
                </c:pt>
                <c:pt idx="4">
                  <c:v>2025</c:v>
                </c:pt>
              </c:numCache>
            </c:numRef>
          </c:cat>
          <c:val>
            <c:numRef>
              <c:f>'Figure S5'!$C$120:$C$124</c:f>
              <c:numCache>
                <c:formatCode>0</c:formatCode>
                <c:ptCount val="5"/>
                <c:pt idx="1">
                  <c:v>267.59199999999998</c:v>
                </c:pt>
                <c:pt idx="2">
                  <c:v>143.28</c:v>
                </c:pt>
                <c:pt idx="3">
                  <c:v>411.85169999999999</c:v>
                </c:pt>
                <c:pt idx="4">
                  <c:v>408.82100000000003</c:v>
                </c:pt>
              </c:numCache>
            </c:numRef>
          </c:val>
          <c:extLst>
            <c:ext xmlns:c16="http://schemas.microsoft.com/office/drawing/2014/chart" uri="{C3380CC4-5D6E-409C-BE32-E72D297353CC}">
              <c16:uniqueId val="{00000000-8CFF-43AF-A954-52D070687321}"/>
            </c:ext>
          </c:extLst>
        </c:ser>
        <c:ser>
          <c:idx val="2"/>
          <c:order val="2"/>
          <c:tx>
            <c:strRef>
              <c:f>'Figure S5'!$D$119</c:f>
              <c:strCache>
                <c:ptCount val="1"/>
                <c:pt idx="0">
                  <c:v>One-offs</c:v>
                </c:pt>
              </c:strCache>
            </c:strRef>
          </c:tx>
          <c:spPr>
            <a:solidFill>
              <a:schemeClr val="accent4">
                <a:lumMod val="40000"/>
                <a:lumOff val="60000"/>
              </a:schemeClr>
            </a:solidFill>
          </c:spPr>
          <c:invertIfNegative val="0"/>
          <c:cat>
            <c:numRef>
              <c:f>'Figure S5'!$A$120:$A$124</c:f>
              <c:numCache>
                <c:formatCode>General</c:formatCode>
                <c:ptCount val="5"/>
                <c:pt idx="0">
                  <c:v>2021</c:v>
                </c:pt>
                <c:pt idx="1">
                  <c:v>2022</c:v>
                </c:pt>
                <c:pt idx="2">
                  <c:v>2023</c:v>
                </c:pt>
                <c:pt idx="3">
                  <c:v>2024</c:v>
                </c:pt>
                <c:pt idx="4">
                  <c:v>2025</c:v>
                </c:pt>
              </c:numCache>
            </c:numRef>
          </c:cat>
          <c:val>
            <c:numRef>
              <c:f>'Figure S5'!$D$120:$D$124</c:f>
              <c:numCache>
                <c:formatCode>0</c:formatCode>
                <c:ptCount val="5"/>
                <c:pt idx="1">
                  <c:v>0</c:v>
                </c:pt>
                <c:pt idx="2">
                  <c:v>380</c:v>
                </c:pt>
                <c:pt idx="3">
                  <c:v>-30</c:v>
                </c:pt>
                <c:pt idx="4">
                  <c:v>-20</c:v>
                </c:pt>
              </c:numCache>
            </c:numRef>
          </c:val>
          <c:extLst>
            <c:ext xmlns:c16="http://schemas.microsoft.com/office/drawing/2014/chart" uri="{C3380CC4-5D6E-409C-BE32-E72D297353CC}">
              <c16:uniqueId val="{00000001-8CFF-43AF-A954-52D070687321}"/>
            </c:ext>
          </c:extLst>
        </c:ser>
        <c:ser>
          <c:idx val="4"/>
          <c:order val="3"/>
          <c:tx>
            <c:strRef>
              <c:f>'Figure S5'!$E$119</c:f>
              <c:strCache>
                <c:ptCount val="1"/>
                <c:pt idx="0">
                  <c:v>Carryover</c:v>
                </c:pt>
              </c:strCache>
            </c:strRef>
          </c:tx>
          <c:spPr>
            <a:solidFill>
              <a:srgbClr val="D41212"/>
            </a:solidFill>
          </c:spPr>
          <c:invertIfNegative val="0"/>
          <c:cat>
            <c:numRef>
              <c:f>'Figure S5'!$A$120:$A$124</c:f>
              <c:numCache>
                <c:formatCode>General</c:formatCode>
                <c:ptCount val="5"/>
                <c:pt idx="0">
                  <c:v>2021</c:v>
                </c:pt>
                <c:pt idx="1">
                  <c:v>2022</c:v>
                </c:pt>
                <c:pt idx="2">
                  <c:v>2023</c:v>
                </c:pt>
                <c:pt idx="3">
                  <c:v>2024</c:v>
                </c:pt>
                <c:pt idx="4">
                  <c:v>2025</c:v>
                </c:pt>
              </c:numCache>
            </c:numRef>
          </c:cat>
          <c:val>
            <c:numRef>
              <c:f>'Figure S5'!$E$120:$E$124</c:f>
              <c:numCache>
                <c:formatCode>0</c:formatCode>
                <c:ptCount val="5"/>
                <c:pt idx="1">
                  <c:v>0</c:v>
                </c:pt>
                <c:pt idx="2">
                  <c:v>0</c:v>
                </c:pt>
                <c:pt idx="3">
                  <c:v>0</c:v>
                </c:pt>
                <c:pt idx="4">
                  <c:v>0</c:v>
                </c:pt>
              </c:numCache>
            </c:numRef>
          </c:val>
          <c:extLst>
            <c:ext xmlns:c16="http://schemas.microsoft.com/office/drawing/2014/chart" uri="{C3380CC4-5D6E-409C-BE32-E72D297353CC}">
              <c16:uniqueId val="{00000002-8CFF-43AF-A954-52D070687321}"/>
            </c:ext>
          </c:extLst>
        </c:ser>
        <c:ser>
          <c:idx val="3"/>
          <c:order val="4"/>
          <c:tx>
            <c:strRef>
              <c:f>'Figure S5'!$F$119</c:f>
              <c:strCache>
                <c:ptCount val="1"/>
                <c:pt idx="0">
                  <c:v>Policy</c:v>
                </c:pt>
              </c:strCache>
            </c:strRef>
          </c:tx>
          <c:spPr>
            <a:solidFill>
              <a:schemeClr val="accent2">
                <a:lumMod val="40000"/>
                <a:lumOff val="60000"/>
              </a:schemeClr>
            </a:solidFill>
          </c:spPr>
          <c:invertIfNegative val="0"/>
          <c:cat>
            <c:numRef>
              <c:f>'Figure S5'!$A$120:$A$124</c:f>
              <c:numCache>
                <c:formatCode>General</c:formatCode>
                <c:ptCount val="5"/>
                <c:pt idx="0">
                  <c:v>2021</c:v>
                </c:pt>
                <c:pt idx="1">
                  <c:v>2022</c:v>
                </c:pt>
                <c:pt idx="2">
                  <c:v>2023</c:v>
                </c:pt>
                <c:pt idx="3">
                  <c:v>2024</c:v>
                </c:pt>
                <c:pt idx="4">
                  <c:v>2025</c:v>
                </c:pt>
              </c:numCache>
            </c:numRef>
          </c:cat>
          <c:val>
            <c:numRef>
              <c:f>'Figure S5'!$F$120:$F$124</c:f>
              <c:numCache>
                <c:formatCode>0</c:formatCode>
                <c:ptCount val="5"/>
                <c:pt idx="1">
                  <c:v>11</c:v>
                </c:pt>
                <c:pt idx="2">
                  <c:v>95</c:v>
                </c:pt>
                <c:pt idx="3">
                  <c:v>220</c:v>
                </c:pt>
                <c:pt idx="4">
                  <c:v>190</c:v>
                </c:pt>
              </c:numCache>
            </c:numRef>
          </c:val>
          <c:extLst>
            <c:ext xmlns:c16="http://schemas.microsoft.com/office/drawing/2014/chart" uri="{C3380CC4-5D6E-409C-BE32-E72D297353CC}">
              <c16:uniqueId val="{00000003-8CFF-43AF-A954-52D070687321}"/>
            </c:ext>
          </c:extLst>
        </c:ser>
        <c:ser>
          <c:idx val="7"/>
          <c:order val="5"/>
          <c:tx>
            <c:strRef>
              <c:f>'Figure S5'!$G$119</c:f>
              <c:strCache>
                <c:ptCount val="1"/>
                <c:pt idx="0">
                  <c:v>Other/Judgement </c:v>
                </c:pt>
              </c:strCache>
            </c:strRef>
          </c:tx>
          <c:spPr>
            <a:solidFill>
              <a:schemeClr val="bg1">
                <a:lumMod val="75000"/>
              </a:schemeClr>
            </a:solidFill>
          </c:spPr>
          <c:invertIfNegative val="0"/>
          <c:cat>
            <c:numRef>
              <c:f>'Figure S5'!$A$120:$A$124</c:f>
              <c:numCache>
                <c:formatCode>General</c:formatCode>
                <c:ptCount val="5"/>
                <c:pt idx="0">
                  <c:v>2021</c:v>
                </c:pt>
                <c:pt idx="1">
                  <c:v>2022</c:v>
                </c:pt>
                <c:pt idx="2">
                  <c:v>2023</c:v>
                </c:pt>
                <c:pt idx="3">
                  <c:v>2024</c:v>
                </c:pt>
                <c:pt idx="4">
                  <c:v>2025</c:v>
                </c:pt>
              </c:numCache>
            </c:numRef>
          </c:cat>
          <c:val>
            <c:numRef>
              <c:f>'Figure S5'!$G$120:$G$124</c:f>
              <c:numCache>
                <c:formatCode>0</c:formatCode>
                <c:ptCount val="5"/>
                <c:pt idx="1">
                  <c:v>-398.59199999999998</c:v>
                </c:pt>
                <c:pt idx="2">
                  <c:v>-63.279999999999802</c:v>
                </c:pt>
                <c:pt idx="3">
                  <c:v>18.1482999999998</c:v>
                </c:pt>
                <c:pt idx="4">
                  <c:v>-98.820999999999898</c:v>
                </c:pt>
              </c:numCache>
            </c:numRef>
          </c:val>
          <c:extLst>
            <c:ext xmlns:c16="http://schemas.microsoft.com/office/drawing/2014/chart" uri="{C3380CC4-5D6E-409C-BE32-E72D297353CC}">
              <c16:uniqueId val="{00000004-8CFF-43AF-A954-52D070687321}"/>
            </c:ext>
          </c:extLst>
        </c:ser>
        <c:dLbls>
          <c:showLegendKey val="0"/>
          <c:showVal val="0"/>
          <c:showCatName val="0"/>
          <c:showSerName val="0"/>
          <c:showPercent val="0"/>
          <c:showBubbleSize val="0"/>
        </c:dLbls>
        <c:gapWidth val="150"/>
        <c:overlap val="100"/>
        <c:axId val="414997504"/>
        <c:axId val="415003776"/>
      </c:barChart>
      <c:lineChart>
        <c:grouping val="standard"/>
        <c:varyColors val="0"/>
        <c:ser>
          <c:idx val="0"/>
          <c:order val="0"/>
          <c:tx>
            <c:strRef>
              <c:f>'Figure S5'!$B$119</c:f>
              <c:strCache>
                <c:ptCount val="1"/>
                <c:pt idx="0">
                  <c:v>Total Revenue</c:v>
                </c:pt>
              </c:strCache>
            </c:strRef>
          </c:tx>
          <c:marker>
            <c:symbol val="circle"/>
            <c:size val="7"/>
            <c:spPr>
              <a:solidFill>
                <a:schemeClr val="accent4">
                  <a:lumMod val="40000"/>
                  <a:lumOff val="60000"/>
                </a:schemeClr>
              </a:solidFill>
              <a:ln w="19050">
                <a:solidFill>
                  <a:schemeClr val="accent3">
                    <a:lumMod val="50000"/>
                  </a:schemeClr>
                </a:solidFill>
              </a:ln>
            </c:spPr>
          </c:marker>
          <c:cat>
            <c:numRef>
              <c:f>'Figure S5'!$A$120:$A$124</c:f>
              <c:numCache>
                <c:formatCode>General</c:formatCode>
                <c:ptCount val="5"/>
                <c:pt idx="0">
                  <c:v>2021</c:v>
                </c:pt>
                <c:pt idx="1">
                  <c:v>2022</c:v>
                </c:pt>
                <c:pt idx="2">
                  <c:v>2023</c:v>
                </c:pt>
                <c:pt idx="3">
                  <c:v>2024</c:v>
                </c:pt>
                <c:pt idx="4">
                  <c:v>2025</c:v>
                </c:pt>
              </c:numCache>
            </c:numRef>
          </c:cat>
          <c:val>
            <c:numRef>
              <c:f>'Figure S5'!$B$120:$B$124</c:f>
              <c:numCache>
                <c:formatCode>General</c:formatCode>
                <c:ptCount val="5"/>
                <c:pt idx="0">
                  <c:v>390</c:v>
                </c:pt>
                <c:pt idx="1">
                  <c:v>-120</c:v>
                </c:pt>
                <c:pt idx="2">
                  <c:v>555</c:v>
                </c:pt>
                <c:pt idx="3">
                  <c:v>620</c:v>
                </c:pt>
                <c:pt idx="4">
                  <c:v>480</c:v>
                </c:pt>
              </c:numCache>
            </c:numRef>
          </c:val>
          <c:smooth val="0"/>
          <c:extLst>
            <c:ext xmlns:c16="http://schemas.microsoft.com/office/drawing/2014/chart" uri="{C3380CC4-5D6E-409C-BE32-E72D297353CC}">
              <c16:uniqueId val="{00000005-8CFF-43AF-A954-52D070687321}"/>
            </c:ext>
          </c:extLst>
        </c:ser>
        <c:dLbls>
          <c:showLegendKey val="0"/>
          <c:showVal val="0"/>
          <c:showCatName val="0"/>
          <c:showSerName val="0"/>
          <c:showPercent val="0"/>
          <c:showBubbleSize val="0"/>
        </c:dLbls>
        <c:marker val="1"/>
        <c:smooth val="0"/>
        <c:axId val="414997504"/>
        <c:axId val="415003776"/>
      </c:lineChart>
      <c:catAx>
        <c:axId val="414997504"/>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003776"/>
        <c:crosses val="autoZero"/>
        <c:auto val="1"/>
        <c:lblAlgn val="ctr"/>
        <c:lblOffset val="100"/>
        <c:noMultiLvlLbl val="0"/>
      </c:catAx>
      <c:valAx>
        <c:axId val="415003776"/>
        <c:scaling>
          <c:orientation val="minMax"/>
        </c:scaling>
        <c:delete val="0"/>
        <c:axPos val="l"/>
        <c:numFmt formatCode="#,##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975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0595598627094689E-2"/>
          <c:y val="5.5651749709608553E-2"/>
          <c:w val="0.91055824752675152"/>
          <c:h val="0.61911851246956462"/>
        </c:manualLayout>
      </c:layout>
      <c:barChart>
        <c:barDir val="col"/>
        <c:grouping val="stacked"/>
        <c:varyColors val="0"/>
        <c:ser>
          <c:idx val="5"/>
          <c:order val="0"/>
          <c:tx>
            <c:strRef>
              <c:f>'Figure 4.1'!$A$22</c:f>
              <c:strCache>
                <c:ptCount val="1"/>
                <c:pt idx="0">
                  <c:v>One-offs</c:v>
                </c:pt>
              </c:strCache>
            </c:strRef>
          </c:tx>
          <c:spPr>
            <a:solidFill>
              <a:schemeClr val="accent6">
                <a:lumMod val="40000"/>
                <a:lumOff val="60000"/>
              </a:schemeClr>
            </a:solidFill>
          </c:spPr>
          <c:invertIfNegative val="0"/>
          <c:cat>
            <c:numRef>
              <c:f>'Figure 4.1'!$B$20:$J$20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4.1'!$B$22:$J$22</c:f>
              <c:numCache>
                <c:formatCode>General</c:formatCode>
                <c:ptCount val="9"/>
                <c:pt idx="0">
                  <c:v>-5.9779086051658534E-2</c:v>
                </c:pt>
                <c:pt idx="1">
                  <c:v>2.6635561229644462E-2</c:v>
                </c:pt>
                <c:pt idx="2">
                  <c:v>0</c:v>
                </c:pt>
                <c:pt idx="3">
                  <c:v>-2.7129890890364665</c:v>
                </c:pt>
                <c:pt idx="4">
                  <c:v>-2.0964945822376215</c:v>
                </c:pt>
                <c:pt idx="5">
                  <c:v>-2.5665017834211592</c:v>
                </c:pt>
                <c:pt idx="6">
                  <c:v>-1.1644185176718185</c:v>
                </c:pt>
                <c:pt idx="7">
                  <c:v>-0.1221137665855693</c:v>
                </c:pt>
                <c:pt idx="8">
                  <c:v>-6.7515549995360274E-2</c:v>
                </c:pt>
              </c:numCache>
            </c:numRef>
          </c:val>
          <c:extLst>
            <c:ext xmlns:c16="http://schemas.microsoft.com/office/drawing/2014/chart" uri="{C3380CC4-5D6E-409C-BE32-E72D297353CC}">
              <c16:uniqueId val="{00000000-BB3E-456A-80C5-7E774A99BDF2}"/>
            </c:ext>
          </c:extLst>
        </c:ser>
        <c:ser>
          <c:idx val="1"/>
          <c:order val="1"/>
          <c:tx>
            <c:strRef>
              <c:f>'Figure 4.1'!$A$23</c:f>
              <c:strCache>
                <c:ptCount val="1"/>
                <c:pt idx="0">
                  <c:v>Cyclical component</c:v>
                </c:pt>
              </c:strCache>
            </c:strRef>
          </c:tx>
          <c:spPr>
            <a:solidFill>
              <a:schemeClr val="tx2">
                <a:lumMod val="75000"/>
              </a:schemeClr>
            </a:solidFill>
          </c:spPr>
          <c:invertIfNegative val="0"/>
          <c:cat>
            <c:numRef>
              <c:f>'Figure 4.1'!$B$20:$J$20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4.1'!$B$23:$J$23</c:f>
              <c:numCache>
                <c:formatCode>General</c:formatCode>
                <c:ptCount val="9"/>
                <c:pt idx="0">
                  <c:v>-0.58830252000000005</c:v>
                </c:pt>
                <c:pt idx="1">
                  <c:v>0.96595615999999995</c:v>
                </c:pt>
                <c:pt idx="2">
                  <c:v>1.7234604400000002</c:v>
                </c:pt>
                <c:pt idx="3">
                  <c:v>-1.42209392</c:v>
                </c:pt>
                <c:pt idx="4">
                  <c:v>-0.84192420000000012</c:v>
                </c:pt>
                <c:pt idx="5">
                  <c:v>0.14009268</c:v>
                </c:pt>
                <c:pt idx="6">
                  <c:v>-0.1980654</c:v>
                </c:pt>
                <c:pt idx="7">
                  <c:v>-6.3957920000000001E-2</c:v>
                </c:pt>
                <c:pt idx="8">
                  <c:v>2.7196520000000002E-2</c:v>
                </c:pt>
              </c:numCache>
            </c:numRef>
          </c:val>
          <c:extLst>
            <c:ext xmlns:c16="http://schemas.microsoft.com/office/drawing/2014/chart" uri="{C3380CC4-5D6E-409C-BE32-E72D297353CC}">
              <c16:uniqueId val="{00000001-BB3E-456A-80C5-7E774A99BDF2}"/>
            </c:ext>
          </c:extLst>
        </c:ser>
        <c:ser>
          <c:idx val="0"/>
          <c:order val="2"/>
          <c:tx>
            <c:strRef>
              <c:f>'Figure 4.1'!$A$24</c:f>
              <c:strCache>
                <c:ptCount val="1"/>
                <c:pt idx="0">
                  <c:v>Structural primary balance</c:v>
                </c:pt>
              </c:strCache>
            </c:strRef>
          </c:tx>
          <c:spPr>
            <a:solidFill>
              <a:srgbClr val="F1536D"/>
            </a:solidFill>
          </c:spPr>
          <c:invertIfNegative val="0"/>
          <c:cat>
            <c:numRef>
              <c:f>'Figure 4.1'!$B$20:$J$20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4.1'!$B$24:$J$24</c:f>
              <c:numCache>
                <c:formatCode>General</c:formatCode>
                <c:ptCount val="9"/>
                <c:pt idx="0">
                  <c:v>2.3467479950926071</c:v>
                </c:pt>
                <c:pt idx="1">
                  <c:v>0.77055996982233776</c:v>
                </c:pt>
                <c:pt idx="2">
                  <c:v>4.7190377902748493E-2</c:v>
                </c:pt>
                <c:pt idx="3">
                  <c:v>0.12930030564945483</c:v>
                </c:pt>
                <c:pt idx="4">
                  <c:v>2.0500418120089239</c:v>
                </c:pt>
                <c:pt idx="5">
                  <c:v>3.2788378824748659</c:v>
                </c:pt>
                <c:pt idx="6">
                  <c:v>3.1810289669075065</c:v>
                </c:pt>
                <c:pt idx="7">
                  <c:v>2.6795896372766754</c:v>
                </c:pt>
                <c:pt idx="8">
                  <c:v>2.8255408065679473</c:v>
                </c:pt>
              </c:numCache>
            </c:numRef>
          </c:val>
          <c:extLst>
            <c:ext xmlns:c16="http://schemas.microsoft.com/office/drawing/2014/chart" uri="{C3380CC4-5D6E-409C-BE32-E72D297353CC}">
              <c16:uniqueId val="{00000002-BB3E-456A-80C5-7E774A99BDF2}"/>
            </c:ext>
          </c:extLst>
        </c:ser>
        <c:ser>
          <c:idx val="3"/>
          <c:order val="3"/>
          <c:tx>
            <c:strRef>
              <c:f>'Figure 4.1'!$A$25</c:f>
              <c:strCache>
                <c:ptCount val="1"/>
                <c:pt idx="0">
                  <c:v>Interest</c:v>
                </c:pt>
              </c:strCache>
            </c:strRef>
          </c:tx>
          <c:spPr>
            <a:solidFill>
              <a:schemeClr val="accent4">
                <a:lumMod val="60000"/>
                <a:lumOff val="40000"/>
              </a:schemeClr>
            </a:solidFill>
          </c:spPr>
          <c:invertIfNegative val="0"/>
          <c:cat>
            <c:numRef>
              <c:f>'Figure 4.1'!$B$20:$J$20</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4.1'!$B$25:$J$25</c:f>
              <c:numCache>
                <c:formatCode>General</c:formatCode>
                <c:ptCount val="9"/>
                <c:pt idx="0">
                  <c:v>-1.9834566416915465</c:v>
                </c:pt>
                <c:pt idx="1">
                  <c:v>-1.626606170265529</c:v>
                </c:pt>
                <c:pt idx="2">
                  <c:v>-1.2954682440672265</c:v>
                </c:pt>
                <c:pt idx="3">
                  <c:v>-1.0267248870817196</c:v>
                </c:pt>
                <c:pt idx="4">
                  <c:v>-0.77225692790939349</c:v>
                </c:pt>
                <c:pt idx="5">
                  <c:v>-0.65910474338112679</c:v>
                </c:pt>
                <c:pt idx="6">
                  <c:v>-0.68710770122255216</c:v>
                </c:pt>
                <c:pt idx="7">
                  <c:v>-0.63401884500331152</c:v>
                </c:pt>
                <c:pt idx="8">
                  <c:v>-0.54209565689705319</c:v>
                </c:pt>
              </c:numCache>
            </c:numRef>
          </c:val>
          <c:extLst>
            <c:ext xmlns:c16="http://schemas.microsoft.com/office/drawing/2014/chart" uri="{C3380CC4-5D6E-409C-BE32-E72D297353CC}">
              <c16:uniqueId val="{00000003-BB3E-456A-80C5-7E774A99BDF2}"/>
            </c:ext>
          </c:extLst>
        </c:ser>
        <c:dLbls>
          <c:showLegendKey val="0"/>
          <c:showVal val="0"/>
          <c:showCatName val="0"/>
          <c:showSerName val="0"/>
          <c:showPercent val="0"/>
          <c:showBubbleSize val="0"/>
        </c:dLbls>
        <c:gapWidth val="38"/>
        <c:overlap val="100"/>
        <c:axId val="466029568"/>
        <c:axId val="466031360"/>
      </c:barChart>
      <c:lineChart>
        <c:grouping val="standard"/>
        <c:varyColors val="0"/>
        <c:ser>
          <c:idx val="2"/>
          <c:order val="4"/>
          <c:tx>
            <c:strRef>
              <c:f>'Figure 4.1'!$A$26</c:f>
              <c:strCache>
                <c:ptCount val="1"/>
                <c:pt idx="0">
                  <c:v>Budget balance</c:v>
                </c:pt>
              </c:strCache>
            </c:strRef>
          </c:tx>
          <c:spPr>
            <a:ln w="12700">
              <a:solidFill>
                <a:schemeClr val="tx1"/>
              </a:solidFill>
            </a:ln>
          </c:spPr>
          <c:marker>
            <c:symbol val="circle"/>
            <c:size val="5"/>
            <c:spPr>
              <a:solidFill>
                <a:schemeClr val="bg1"/>
              </a:solidFill>
              <a:ln cap="rnd">
                <a:solidFill>
                  <a:schemeClr val="tx1"/>
                </a:solidFill>
              </a:ln>
            </c:spPr>
          </c:marker>
          <c:val>
            <c:numRef>
              <c:f>'Figure 4.1'!$B$26:$J$26</c:f>
              <c:numCache>
                <c:formatCode>General</c:formatCode>
                <c:ptCount val="9"/>
                <c:pt idx="0">
                  <c:v>-0.28479025265059787</c:v>
                </c:pt>
                <c:pt idx="1">
                  <c:v>0.13654552078645321</c:v>
                </c:pt>
                <c:pt idx="2">
                  <c:v>0.4751825738355222</c:v>
                </c:pt>
                <c:pt idx="3">
                  <c:v>-5.0325075904687315</c:v>
                </c:pt>
                <c:pt idx="4">
                  <c:v>-1.6606338981380913</c:v>
                </c:pt>
                <c:pt idx="5">
                  <c:v>0.19332403567257983</c:v>
                </c:pt>
                <c:pt idx="6">
                  <c:v>1.1314373480131359</c:v>
                </c:pt>
                <c:pt idx="7">
                  <c:v>1.8594991056877945</c:v>
                </c:pt>
                <c:pt idx="8">
                  <c:v>2.2431261196755337</c:v>
                </c:pt>
              </c:numCache>
            </c:numRef>
          </c:val>
          <c:smooth val="0"/>
          <c:extLst>
            <c:ext xmlns:c16="http://schemas.microsoft.com/office/drawing/2014/chart" uri="{C3380CC4-5D6E-409C-BE32-E72D297353CC}">
              <c16:uniqueId val="{00000004-BB3E-456A-80C5-7E774A99BDF2}"/>
            </c:ext>
          </c:extLst>
        </c:ser>
        <c:dLbls>
          <c:showLegendKey val="0"/>
          <c:showVal val="0"/>
          <c:showCatName val="0"/>
          <c:showSerName val="0"/>
          <c:showPercent val="0"/>
          <c:showBubbleSize val="0"/>
        </c:dLbls>
        <c:marker val="1"/>
        <c:smooth val="0"/>
        <c:axId val="466029568"/>
        <c:axId val="466031360"/>
      </c:lineChart>
      <c:catAx>
        <c:axId val="466029568"/>
        <c:scaling>
          <c:orientation val="minMax"/>
        </c:scaling>
        <c:delete val="0"/>
        <c:axPos val="b"/>
        <c:numFmt formatCode="General" sourceLinked="1"/>
        <c:majorTickMark val="out"/>
        <c:minorTickMark val="none"/>
        <c:tickLblPos val="low"/>
        <c:crossAx val="466031360"/>
        <c:crosses val="autoZero"/>
        <c:auto val="1"/>
        <c:lblAlgn val="ctr"/>
        <c:lblOffset val="100"/>
        <c:noMultiLvlLbl val="0"/>
      </c:catAx>
      <c:valAx>
        <c:axId val="466031360"/>
        <c:scaling>
          <c:orientation val="minMax"/>
        </c:scaling>
        <c:delete val="0"/>
        <c:axPos val="l"/>
        <c:numFmt formatCode="General" sourceLinked="1"/>
        <c:majorTickMark val="out"/>
        <c:minorTickMark val="none"/>
        <c:tickLblPos val="nextTo"/>
        <c:crossAx val="466029568"/>
        <c:crosses val="autoZero"/>
        <c:crossBetween val="between"/>
      </c:valAx>
    </c:plotArea>
    <c:legend>
      <c:legendPos val="b"/>
      <c:layout>
        <c:manualLayout>
          <c:xMode val="edge"/>
          <c:yMode val="edge"/>
          <c:x val="3.9950535029275002E-4"/>
          <c:y val="0.76525477680610066"/>
          <c:w val="0.99960049464970724"/>
          <c:h val="0.2347452231938994"/>
        </c:manualLayout>
      </c:layout>
      <c:overlay val="0"/>
    </c:legend>
    <c:plotVisOnly val="1"/>
    <c:dispBlanksAs val="gap"/>
    <c:showDLblsOverMax val="0"/>
  </c:chart>
  <c:spPr>
    <a:ln>
      <a:noFill/>
    </a:ln>
  </c:spPr>
  <c:txPr>
    <a:bodyPr/>
    <a:lstStyle/>
    <a:p>
      <a:pPr>
        <a:defRPr>
          <a:latin typeface="Futura Lt BT" panose="020B0402020204020303"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4.2'!$B$16</c:f>
              <c:strCache>
                <c:ptCount val="1"/>
                <c:pt idx="0">
                  <c:v>Structural balance including windfall corporation tax</c:v>
                </c:pt>
              </c:strCache>
            </c:strRef>
          </c:tx>
          <c:spPr>
            <a:ln w="28575" cap="rnd">
              <a:solidFill>
                <a:schemeClr val="accent4"/>
              </a:solidFill>
              <a:round/>
            </a:ln>
            <a:effectLst/>
          </c:spPr>
          <c:marker>
            <c:symbol val="none"/>
          </c:marker>
          <c:cat>
            <c:numRef>
              <c:f>'Figure 4.2'!$A$17:$A$21</c:f>
              <c:numCache>
                <c:formatCode>General</c:formatCode>
                <c:ptCount val="5"/>
                <c:pt idx="0">
                  <c:v>2021</c:v>
                </c:pt>
                <c:pt idx="1">
                  <c:v>2022</c:v>
                </c:pt>
                <c:pt idx="2">
                  <c:v>2023</c:v>
                </c:pt>
                <c:pt idx="3">
                  <c:v>2024</c:v>
                </c:pt>
                <c:pt idx="4">
                  <c:v>2025</c:v>
                </c:pt>
              </c:numCache>
            </c:numRef>
          </c:cat>
          <c:val>
            <c:numRef>
              <c:f>'Figure 4.2'!$B$17:$B$21</c:f>
              <c:numCache>
                <c:formatCode>General</c:formatCode>
                <c:ptCount val="5"/>
                <c:pt idx="0">
                  <c:v>-0.5</c:v>
                </c:pt>
                <c:pt idx="1">
                  <c:v>0.2</c:v>
                </c:pt>
                <c:pt idx="2">
                  <c:v>0.9</c:v>
                </c:pt>
                <c:pt idx="3">
                  <c:v>0.8</c:v>
                </c:pt>
                <c:pt idx="4">
                  <c:v>1.4</c:v>
                </c:pt>
              </c:numCache>
            </c:numRef>
          </c:val>
          <c:smooth val="0"/>
          <c:extLst>
            <c:ext xmlns:c16="http://schemas.microsoft.com/office/drawing/2014/chart" uri="{C3380CC4-5D6E-409C-BE32-E72D297353CC}">
              <c16:uniqueId val="{00000000-4929-41A4-ABD3-7F466613202F}"/>
            </c:ext>
          </c:extLst>
        </c:ser>
        <c:ser>
          <c:idx val="1"/>
          <c:order val="1"/>
          <c:tx>
            <c:strRef>
              <c:f>'Figure 4.2'!$C$16</c:f>
              <c:strCache>
                <c:ptCount val="1"/>
                <c:pt idx="0">
                  <c:v>Excluding windfall corporation tax</c:v>
                </c:pt>
              </c:strCache>
            </c:strRef>
          </c:tx>
          <c:spPr>
            <a:ln w="19050" cap="rnd">
              <a:solidFill>
                <a:schemeClr val="accent4"/>
              </a:solidFill>
              <a:prstDash val="sysDash"/>
              <a:round/>
            </a:ln>
            <a:effectLst/>
          </c:spPr>
          <c:marker>
            <c:symbol val="none"/>
          </c:marker>
          <c:cat>
            <c:numRef>
              <c:f>'Figure 4.2'!$A$17:$A$21</c:f>
              <c:numCache>
                <c:formatCode>General</c:formatCode>
                <c:ptCount val="5"/>
                <c:pt idx="0">
                  <c:v>2021</c:v>
                </c:pt>
                <c:pt idx="1">
                  <c:v>2022</c:v>
                </c:pt>
                <c:pt idx="2">
                  <c:v>2023</c:v>
                </c:pt>
                <c:pt idx="3">
                  <c:v>2024</c:v>
                </c:pt>
                <c:pt idx="4">
                  <c:v>2025</c:v>
                </c:pt>
              </c:numCache>
            </c:numRef>
          </c:cat>
          <c:val>
            <c:numRef>
              <c:f>'Figure 4.2'!$C$17:$C$21</c:f>
              <c:numCache>
                <c:formatCode>General</c:formatCode>
                <c:ptCount val="5"/>
                <c:pt idx="0">
                  <c:v>1.6</c:v>
                </c:pt>
                <c:pt idx="1">
                  <c:v>3.6</c:v>
                </c:pt>
                <c:pt idx="2">
                  <c:v>4.5</c:v>
                </c:pt>
                <c:pt idx="3">
                  <c:v>3.9</c:v>
                </c:pt>
                <c:pt idx="4">
                  <c:v>4.5</c:v>
                </c:pt>
              </c:numCache>
            </c:numRef>
          </c:val>
          <c:smooth val="0"/>
          <c:extLst>
            <c:ext xmlns:c16="http://schemas.microsoft.com/office/drawing/2014/chart" uri="{C3380CC4-5D6E-409C-BE32-E72D297353CC}">
              <c16:uniqueId val="{00000001-4929-41A4-ABD3-7F466613202F}"/>
            </c:ext>
          </c:extLst>
        </c:ser>
        <c:dLbls>
          <c:showLegendKey val="0"/>
          <c:showVal val="0"/>
          <c:showCatName val="0"/>
          <c:showSerName val="0"/>
          <c:showPercent val="0"/>
          <c:showBubbleSize val="0"/>
        </c:dLbls>
        <c:smooth val="0"/>
        <c:axId val="868010335"/>
        <c:axId val="868007839"/>
      </c:lineChart>
      <c:catAx>
        <c:axId val="86801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68007839"/>
        <c:crosses val="autoZero"/>
        <c:auto val="1"/>
        <c:lblAlgn val="ctr"/>
        <c:lblOffset val="100"/>
        <c:noMultiLvlLbl val="0"/>
      </c:catAx>
      <c:valAx>
        <c:axId val="86800783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68010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cs:fontRef>
    <cs:defRPr sz="1000" kern="1200"/>
  </cs:axisTitle>
  <cs:categoryAxis>
    <cs:lnRef idx="0"/>
    <cs:fillRef idx="0"/>
    <cs:effectRef idx="0"/>
    <cs:fontRef idx="minor">
      <a:schemeClr val="tx1"/>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cs:fontRef>
    <cs:defRPr sz="900" kern="1200"/>
  </cs:dataLabel>
  <cs:dataLabelCallout>
    <cs:lnRef idx="0"/>
    <cs:fillRef idx="0"/>
    <cs:effectRef idx="0"/>
    <cs:fontRef idx="minor">
      <a:schemeClr val="dk1"/>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5" Type="http://schemas.openxmlformats.org/officeDocument/2006/relationships/chart" Target="../charts/chart59.xml"/><Relationship Id="rId4" Type="http://schemas.openxmlformats.org/officeDocument/2006/relationships/chart" Target="../charts/chart58.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5.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image" Target="../media/image3.png"/><Relationship Id="rId6" Type="http://schemas.openxmlformats.org/officeDocument/2006/relationships/chart" Target="../charts/chart92.xml"/><Relationship Id="rId5" Type="http://schemas.openxmlformats.org/officeDocument/2006/relationships/chart" Target="../charts/chart91.xml"/><Relationship Id="rId4" Type="http://schemas.openxmlformats.org/officeDocument/2006/relationships/chart" Target="../charts/chart90.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4.xml"/></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2</xdr:row>
      <xdr:rowOff>19050</xdr:rowOff>
    </xdr:from>
    <xdr:to>
      <xdr:col>6</xdr:col>
      <xdr:colOff>377825</xdr:colOff>
      <xdr:row>6</xdr:row>
      <xdr:rowOff>104312</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419100"/>
          <a:ext cx="3781425" cy="961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230505</xdr:colOff>
      <xdr:row>15</xdr:row>
      <xdr:rowOff>125730</xdr:rowOff>
    </xdr:to>
    <xdr:graphicFrame macro="">
      <xdr:nvGraphicFramePr>
        <xdr:cNvPr id="4" name="Chart 3">
          <a:extLst>
            <a:ext uri="{FF2B5EF4-FFF2-40B4-BE49-F238E27FC236}">
              <a16:creationId xmlns:a16="http://schemas.microsoft.com/office/drawing/2014/main" id="{DA31F95C-6CA8-483D-989A-156F72053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0.45503</cdr:x>
      <cdr:y>0.23572</cdr:y>
    </cdr:from>
    <cdr:to>
      <cdr:x>0.69038</cdr:x>
      <cdr:y>0.40968</cdr:y>
    </cdr:to>
    <cdr:sp macro="" textlink="">
      <cdr:nvSpPr>
        <cdr:cNvPr id="2" name="TextBox 1">
          <a:extLst xmlns:a="http://schemas.openxmlformats.org/drawingml/2006/main">
            <a:ext uri="{FF2B5EF4-FFF2-40B4-BE49-F238E27FC236}">
              <a16:creationId xmlns:a16="http://schemas.microsoft.com/office/drawing/2014/main" id="{045DB76D-33A0-460A-B00C-6D2AF1FB2FE8}"/>
            </a:ext>
          </a:extLst>
        </cdr:cNvPr>
        <cdr:cNvSpPr txBox="1"/>
      </cdr:nvSpPr>
      <cdr:spPr>
        <a:xfrm xmlns:a="http://schemas.openxmlformats.org/drawingml/2006/main">
          <a:off x="2044258" y="509076"/>
          <a:ext cx="1057339" cy="3756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dirty="0">
              <a:solidFill>
                <a:schemeClr val="tx1">
                  <a:lumMod val="50000"/>
                  <a:lumOff val="50000"/>
                </a:schemeClr>
              </a:solidFill>
              <a:latin typeface="Futura Lt BT" panose="020B0402020204020303" pitchFamily="34" charset="0"/>
            </a:rPr>
            <a:t>2014-2019 trend</a:t>
          </a:r>
        </a:p>
      </cdr:txBody>
    </cdr:sp>
  </cdr:relSizeAnchor>
  <cdr:relSizeAnchor xmlns:cdr="http://schemas.openxmlformats.org/drawingml/2006/chartDrawing">
    <cdr:from>
      <cdr:x>0.80242</cdr:x>
      <cdr:y>0.27921</cdr:y>
    </cdr:from>
    <cdr:to>
      <cdr:x>0.96882</cdr:x>
      <cdr:y>0.38177</cdr:y>
    </cdr:to>
    <cdr:sp macro="" textlink="">
      <cdr:nvSpPr>
        <cdr:cNvPr id="3" name="TextBox 1">
          <a:extLst xmlns:a="http://schemas.openxmlformats.org/drawingml/2006/main">
            <a:ext uri="{FF2B5EF4-FFF2-40B4-BE49-F238E27FC236}">
              <a16:creationId xmlns:a16="http://schemas.microsoft.com/office/drawing/2014/main" id="{2E7E4585-86E6-4F30-96E9-3416335AD941}"/>
            </a:ext>
          </a:extLst>
        </cdr:cNvPr>
        <cdr:cNvSpPr txBox="1"/>
      </cdr:nvSpPr>
      <cdr:spPr>
        <a:xfrm xmlns:a="http://schemas.openxmlformats.org/drawingml/2006/main">
          <a:off x="3787373" y="703525"/>
          <a:ext cx="785400" cy="2584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dirty="0">
              <a:solidFill>
                <a:schemeClr val="tx1">
                  <a:lumMod val="75000"/>
                  <a:lumOff val="25000"/>
                </a:schemeClr>
              </a:solidFill>
              <a:latin typeface="Futura Lt BT" panose="020B0402020204020303" pitchFamily="34" charset="0"/>
            </a:rPr>
            <a:t>SPU 2022</a:t>
          </a:r>
        </a:p>
      </cdr:txBody>
    </cdr:sp>
  </cdr:relSizeAnchor>
  <cdr:relSizeAnchor xmlns:cdr="http://schemas.openxmlformats.org/drawingml/2006/chartDrawing">
    <cdr:from>
      <cdr:x>0.80019</cdr:x>
      <cdr:y>0.21708</cdr:y>
    </cdr:from>
    <cdr:to>
      <cdr:x>1</cdr:x>
      <cdr:y>0.34509</cdr:y>
    </cdr:to>
    <cdr:sp macro="" textlink="">
      <cdr:nvSpPr>
        <cdr:cNvPr id="4" name="TextBox 1">
          <a:extLst xmlns:a="http://schemas.openxmlformats.org/drawingml/2006/main">
            <a:ext uri="{FF2B5EF4-FFF2-40B4-BE49-F238E27FC236}">
              <a16:creationId xmlns:a16="http://schemas.microsoft.com/office/drawing/2014/main" id="{2056C85E-1C5D-4764-B74F-70D1555A8B1A}"/>
            </a:ext>
          </a:extLst>
        </cdr:cNvPr>
        <cdr:cNvSpPr txBox="1"/>
      </cdr:nvSpPr>
      <cdr:spPr>
        <a:xfrm xmlns:a="http://schemas.openxmlformats.org/drawingml/2006/main">
          <a:off x="3456750" y="468822"/>
          <a:ext cx="863155" cy="2764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dirty="0">
              <a:solidFill>
                <a:schemeClr val="tx1">
                  <a:lumMod val="50000"/>
                  <a:lumOff val="50000"/>
                </a:schemeClr>
              </a:solidFill>
              <a:latin typeface="Futura Lt BT" panose="020B0402020204020303" pitchFamily="34" charset="0"/>
            </a:rPr>
            <a:t>Budget</a:t>
          </a:r>
          <a:r>
            <a:rPr lang="en-IE" sz="800" baseline="0" dirty="0">
              <a:solidFill>
                <a:schemeClr val="tx1">
                  <a:lumMod val="50000"/>
                  <a:lumOff val="50000"/>
                </a:schemeClr>
              </a:solidFill>
              <a:latin typeface="Futura Lt BT" panose="020B0402020204020303" pitchFamily="34" charset="0"/>
            </a:rPr>
            <a:t> </a:t>
          </a:r>
          <a:r>
            <a:rPr lang="en-IE" sz="800" dirty="0">
              <a:solidFill>
                <a:schemeClr val="tx1">
                  <a:lumMod val="50000"/>
                  <a:lumOff val="50000"/>
                </a:schemeClr>
              </a:solidFill>
              <a:latin typeface="Futura Lt BT" panose="020B0402020204020303" pitchFamily="34" charset="0"/>
            </a:rPr>
            <a:t>2022</a:t>
          </a:r>
        </a:p>
      </cdr:txBody>
    </cdr:sp>
  </cdr:relSizeAnchor>
  <cdr:relSizeAnchor xmlns:cdr="http://schemas.openxmlformats.org/drawingml/2006/chartDrawing">
    <cdr:from>
      <cdr:x>0.80068</cdr:x>
      <cdr:y>0.33615</cdr:y>
    </cdr:from>
    <cdr:to>
      <cdr:x>1</cdr:x>
      <cdr:y>0.44262</cdr:y>
    </cdr:to>
    <cdr:sp macro="" textlink="">
      <cdr:nvSpPr>
        <cdr:cNvPr id="5" name="TextBox 1">
          <a:extLst xmlns:a="http://schemas.openxmlformats.org/drawingml/2006/main">
            <a:ext uri="{FF2B5EF4-FFF2-40B4-BE49-F238E27FC236}">
              <a16:creationId xmlns:a16="http://schemas.microsoft.com/office/drawing/2014/main" id="{8FC77FAB-330C-41C5-AF94-617B8ED0C9E3}"/>
            </a:ext>
          </a:extLst>
        </cdr:cNvPr>
        <cdr:cNvSpPr txBox="1"/>
      </cdr:nvSpPr>
      <cdr:spPr>
        <a:xfrm xmlns:a="http://schemas.openxmlformats.org/drawingml/2006/main">
          <a:off x="3779168" y="846990"/>
          <a:ext cx="940787" cy="268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aseline="0" dirty="0">
              <a:solidFill>
                <a:srgbClr val="F63865"/>
              </a:solidFill>
              <a:latin typeface="Futura Lt BT" panose="020B0402020204020303" pitchFamily="34" charset="0"/>
            </a:rPr>
            <a:t>Budget 2023</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24000</xdr:colOff>
      <xdr:row>17</xdr:row>
      <xdr:rowOff>165100</xdr:rowOff>
    </xdr:to>
    <xdr:graphicFrame macro="">
      <xdr:nvGraphicFramePr>
        <xdr:cNvPr id="6" name="Chart 5">
          <a:extLst>
            <a:ext uri="{FF2B5EF4-FFF2-40B4-BE49-F238E27FC236}">
              <a16:creationId xmlns:a16="http://schemas.microsoft.com/office/drawing/2014/main" id="{64ED6E1E-3B06-4B78-9410-6ACE47A47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0</xdr:rowOff>
    </xdr:from>
    <xdr:to>
      <xdr:col>4</xdr:col>
      <xdr:colOff>25400</xdr:colOff>
      <xdr:row>3</xdr:row>
      <xdr:rowOff>63500</xdr:rowOff>
    </xdr:to>
    <xdr:sp macro="" textlink="">
      <xdr:nvSpPr>
        <xdr:cNvPr id="7" name="Text Box 1351379916">
          <a:extLst>
            <a:ext uri="{FF2B5EF4-FFF2-40B4-BE49-F238E27FC236}">
              <a16:creationId xmlns:a16="http://schemas.microsoft.com/office/drawing/2014/main" id="{FDED902F-D1C9-49BD-B8D2-58DEAD845BD6}"/>
            </a:ext>
          </a:extLst>
        </xdr:cNvPr>
        <xdr:cNvSpPr txBox="1">
          <a:spLocks noChangeArrowheads="1"/>
        </xdr:cNvSpPr>
      </xdr:nvSpPr>
      <xdr:spPr bwMode="auto">
        <a:xfrm>
          <a:off x="0" y="184150"/>
          <a:ext cx="2463800" cy="4318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1100"/>
            </a:lnSpc>
            <a:defRPr sz="1000"/>
          </a:pPr>
          <a:r>
            <a:rPr lang="en-IE" sz="1000" b="0" i="0" u="none" strike="noStrike" baseline="0">
              <a:solidFill>
                <a:srgbClr val="27819D"/>
              </a:solidFill>
              <a:latin typeface="Futura Lt BT"/>
            </a:rPr>
            <a:t>A. Unemployed per job vacancy</a:t>
          </a:r>
          <a:endParaRPr lang="en-IE" sz="1000" b="0" i="0" u="none" strike="noStrike" baseline="0">
            <a:solidFill>
              <a:srgbClr val="000000"/>
            </a:solidFill>
            <a:latin typeface="Futura Lt BT"/>
          </a:endParaRPr>
        </a:p>
        <a:p>
          <a:pPr algn="l" rtl="0">
            <a:lnSpc>
              <a:spcPts val="1000"/>
            </a:lnSpc>
            <a:defRPr sz="1000"/>
          </a:pPr>
          <a:r>
            <a:rPr lang="en-IE" sz="900" b="0" i="0" u="none" strike="noStrike" baseline="0">
              <a:solidFill>
                <a:srgbClr val="7F7F7F"/>
              </a:solidFill>
              <a:latin typeface="Futura Lt BT"/>
            </a:rPr>
            <a:t>Number</a:t>
          </a:r>
          <a:endParaRPr lang="en-IE" sz="1000" b="0" i="0" u="none" strike="noStrike" baseline="0">
            <a:solidFill>
              <a:srgbClr val="000000"/>
            </a:solidFill>
            <a:latin typeface="Futura Lt BT"/>
          </a:endParaRPr>
        </a:p>
        <a:p>
          <a:pPr algn="l" rtl="0">
            <a:lnSpc>
              <a:spcPts val="1000"/>
            </a:lnSpc>
            <a:defRPr sz="1000"/>
          </a:pPr>
          <a:r>
            <a:rPr lang="en-IE" sz="900" b="0" i="0" u="none" strike="noStrike" baseline="0">
              <a:solidFill>
                <a:srgbClr val="7F7F7F"/>
              </a:solidFill>
              <a:latin typeface="Futura Lt BT"/>
            </a:rPr>
            <a:t>%</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 </a:t>
          </a:r>
        </a:p>
      </xdr:txBody>
    </xdr:sp>
    <xdr:clientData/>
  </xdr:twoCellAnchor>
  <xdr:twoCellAnchor>
    <xdr:from>
      <xdr:col>5</xdr:col>
      <xdr:colOff>0</xdr:colOff>
      <xdr:row>1</xdr:row>
      <xdr:rowOff>0</xdr:rowOff>
    </xdr:from>
    <xdr:to>
      <xdr:col>9</xdr:col>
      <xdr:colOff>25400</xdr:colOff>
      <xdr:row>3</xdr:row>
      <xdr:rowOff>63500</xdr:rowOff>
    </xdr:to>
    <xdr:sp macro="" textlink="">
      <xdr:nvSpPr>
        <xdr:cNvPr id="8" name="Text Box 1351379919">
          <a:extLst>
            <a:ext uri="{FF2B5EF4-FFF2-40B4-BE49-F238E27FC236}">
              <a16:creationId xmlns:a16="http://schemas.microsoft.com/office/drawing/2014/main" id="{93969131-66DC-4DC6-B2BD-0D66E0715D1C}"/>
            </a:ext>
          </a:extLst>
        </xdr:cNvPr>
        <xdr:cNvSpPr txBox="1">
          <a:spLocks noChangeArrowheads="1"/>
        </xdr:cNvSpPr>
      </xdr:nvSpPr>
      <xdr:spPr bwMode="auto">
        <a:xfrm>
          <a:off x="3048000" y="184150"/>
          <a:ext cx="2463800" cy="4318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B. Real wages per hour worked</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Arial"/>
              <a:cs typeface="Arial"/>
            </a:rPr>
            <a:t>€</a:t>
          </a:r>
          <a:r>
            <a:rPr lang="en-IE" sz="900" b="0" i="0" u="none" strike="noStrike" baseline="0">
              <a:solidFill>
                <a:srgbClr val="7F7F7F"/>
              </a:solidFill>
              <a:latin typeface="Futura Lt BT"/>
              <a:cs typeface="Arial"/>
            </a:rPr>
            <a:t>, 2015 prices (HICP), seasonally adjusted</a:t>
          </a:r>
          <a:endParaRPr lang="en-IE" sz="900" b="0" i="0" u="none" strike="noStrike" baseline="0">
            <a:solidFill>
              <a:srgbClr val="7F7F7F"/>
            </a:solidFill>
            <a:latin typeface="Futura Lt BT"/>
          </a:endParaRPr>
        </a:p>
      </xdr:txBody>
    </xdr:sp>
    <xdr:clientData/>
  </xdr:twoCellAnchor>
  <xdr:twoCellAnchor>
    <xdr:from>
      <xdr:col>5</xdr:col>
      <xdr:colOff>0</xdr:colOff>
      <xdr:row>3</xdr:row>
      <xdr:rowOff>0</xdr:rowOff>
    </xdr:from>
    <xdr:to>
      <xdr:col>9</xdr:col>
      <xdr:colOff>24000</xdr:colOff>
      <xdr:row>18</xdr:row>
      <xdr:rowOff>7620</xdr:rowOff>
    </xdr:to>
    <xdr:graphicFrame macro="">
      <xdr:nvGraphicFramePr>
        <xdr:cNvPr id="9" name="Chart 8">
          <a:extLst>
            <a:ext uri="{FF2B5EF4-FFF2-40B4-BE49-F238E27FC236}">
              <a16:creationId xmlns:a16="http://schemas.microsoft.com/office/drawing/2014/main" id="{903727E8-86DB-40B4-BEC1-802C67CC3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0</xdr:rowOff>
    </xdr:from>
    <xdr:to>
      <xdr:col>4</xdr:col>
      <xdr:colOff>25400</xdr:colOff>
      <xdr:row>20</xdr:row>
      <xdr:rowOff>63500</xdr:rowOff>
    </xdr:to>
    <xdr:sp macro="" textlink="">
      <xdr:nvSpPr>
        <xdr:cNvPr id="56324" name="Text Box 86">
          <a:extLst>
            <a:ext uri="{FF2B5EF4-FFF2-40B4-BE49-F238E27FC236}">
              <a16:creationId xmlns:a16="http://schemas.microsoft.com/office/drawing/2014/main" id="{93288F76-92DA-0B39-6E0C-79ED55273239}"/>
            </a:ext>
          </a:extLst>
        </xdr:cNvPr>
        <xdr:cNvSpPr txBox="1">
          <a:spLocks noChangeArrowheads="1"/>
        </xdr:cNvSpPr>
      </xdr:nvSpPr>
      <xdr:spPr bwMode="auto">
        <a:xfrm>
          <a:off x="0" y="3314700"/>
          <a:ext cx="2463800" cy="4318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1100"/>
            </a:lnSpc>
            <a:defRPr sz="1000"/>
          </a:pPr>
          <a:r>
            <a:rPr lang="en-IE" sz="1000" b="0" i="0" u="none" strike="noStrike" baseline="0">
              <a:solidFill>
                <a:srgbClr val="27819D"/>
              </a:solidFill>
              <a:latin typeface="Futura Lt BT"/>
            </a:rPr>
            <a:t>C. Indeed job vacancy levels</a:t>
          </a:r>
          <a:endParaRPr lang="en-IE" sz="1000" b="0" i="0" u="none" strike="noStrike" baseline="0">
            <a:solidFill>
              <a:srgbClr val="000000"/>
            </a:solidFill>
            <a:latin typeface="Futura Lt BT"/>
          </a:endParaRPr>
        </a:p>
        <a:p>
          <a:pPr algn="l" rtl="0">
            <a:lnSpc>
              <a:spcPts val="1000"/>
            </a:lnSpc>
            <a:defRPr sz="1000"/>
          </a:pPr>
          <a:r>
            <a:rPr lang="en-IE" sz="900" b="0" i="0" u="none" strike="noStrike" baseline="0">
              <a:solidFill>
                <a:srgbClr val="7F7F7F"/>
              </a:solidFill>
              <a:latin typeface="Futura Lt BT"/>
            </a:rPr>
            <a:t>% change since 1 February 2020</a:t>
          </a:r>
          <a:endParaRPr lang="en-IE" sz="1000" b="0" i="0" u="none" strike="noStrike" baseline="0">
            <a:solidFill>
              <a:srgbClr val="000000"/>
            </a:solidFill>
            <a:latin typeface="Futura Lt BT"/>
          </a:endParaRPr>
        </a:p>
        <a:p>
          <a:pPr algn="l" rtl="0">
            <a:lnSpc>
              <a:spcPts val="1000"/>
            </a:lnSpc>
            <a:defRPr sz="1000"/>
          </a:pPr>
          <a:r>
            <a:rPr lang="en-IE" sz="900" b="0" i="0" u="none" strike="noStrike" baseline="0">
              <a:solidFill>
                <a:srgbClr val="7F7F7F"/>
              </a:solidFill>
              <a:latin typeface="Futura Lt BT"/>
            </a:rPr>
            <a:t>%</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 </a:t>
          </a:r>
        </a:p>
      </xdr:txBody>
    </xdr:sp>
    <xdr:clientData/>
  </xdr:twoCellAnchor>
  <xdr:twoCellAnchor>
    <xdr:from>
      <xdr:col>5</xdr:col>
      <xdr:colOff>0</xdr:colOff>
      <xdr:row>18</xdr:row>
      <xdr:rowOff>0</xdr:rowOff>
    </xdr:from>
    <xdr:to>
      <xdr:col>9</xdr:col>
      <xdr:colOff>25400</xdr:colOff>
      <xdr:row>20</xdr:row>
      <xdr:rowOff>63500</xdr:rowOff>
    </xdr:to>
    <xdr:sp macro="" textlink="">
      <xdr:nvSpPr>
        <xdr:cNvPr id="10" name="Text Box 90">
          <a:extLst>
            <a:ext uri="{FF2B5EF4-FFF2-40B4-BE49-F238E27FC236}">
              <a16:creationId xmlns:a16="http://schemas.microsoft.com/office/drawing/2014/main" id="{B983EE58-D61A-440E-8889-27F995836F44}"/>
            </a:ext>
          </a:extLst>
        </xdr:cNvPr>
        <xdr:cNvSpPr txBox="1">
          <a:spLocks noChangeArrowheads="1"/>
        </xdr:cNvSpPr>
      </xdr:nvSpPr>
      <xdr:spPr bwMode="auto">
        <a:xfrm>
          <a:off x="3048000" y="3314700"/>
          <a:ext cx="2463800" cy="4318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D. Employee payroll levels</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Millions of employees, unadjusted</a:t>
          </a:r>
        </a:p>
      </xdr:txBody>
    </xdr:sp>
    <xdr:clientData/>
  </xdr:twoCellAnchor>
  <xdr:twoCellAnchor>
    <xdr:from>
      <xdr:col>0</xdr:col>
      <xdr:colOff>0</xdr:colOff>
      <xdr:row>20</xdr:row>
      <xdr:rowOff>0</xdr:rowOff>
    </xdr:from>
    <xdr:to>
      <xdr:col>4</xdr:col>
      <xdr:colOff>23495</xdr:colOff>
      <xdr:row>35</xdr:row>
      <xdr:rowOff>5715</xdr:rowOff>
    </xdr:to>
    <xdr:graphicFrame macro="">
      <xdr:nvGraphicFramePr>
        <xdr:cNvPr id="11" name="Chart 10">
          <a:extLst>
            <a:ext uri="{FF2B5EF4-FFF2-40B4-BE49-F238E27FC236}">
              <a16:creationId xmlns:a16="http://schemas.microsoft.com/office/drawing/2014/main" id="{CE295DA8-0903-498F-8FF0-2AE748DA9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20</xdr:row>
      <xdr:rowOff>0</xdr:rowOff>
    </xdr:from>
    <xdr:to>
      <xdr:col>9</xdr:col>
      <xdr:colOff>24000</xdr:colOff>
      <xdr:row>34</xdr:row>
      <xdr:rowOff>165100</xdr:rowOff>
    </xdr:to>
    <xdr:graphicFrame macro="">
      <xdr:nvGraphicFramePr>
        <xdr:cNvPr id="12" name="Chart 11">
          <a:extLst>
            <a:ext uri="{FF2B5EF4-FFF2-40B4-BE49-F238E27FC236}">
              <a16:creationId xmlns:a16="http://schemas.microsoft.com/office/drawing/2014/main" id="{D30B7089-0951-4BDC-938F-9296DE9F4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24000</xdr:colOff>
      <xdr:row>14</xdr:row>
      <xdr:rowOff>134350</xdr:rowOff>
    </xdr:to>
    <xdr:graphicFrame macro="">
      <xdr:nvGraphicFramePr>
        <xdr:cNvPr id="4" name="Chart 3">
          <a:extLst>
            <a:ext uri="{FF2B5EF4-FFF2-40B4-BE49-F238E27FC236}">
              <a16:creationId xmlns:a16="http://schemas.microsoft.com/office/drawing/2014/main" id="{2F75F57F-E22A-4741-817A-44F49A3E7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4</xdr:col>
      <xdr:colOff>23495</xdr:colOff>
      <xdr:row>14</xdr:row>
      <xdr:rowOff>133985</xdr:rowOff>
    </xdr:to>
    <xdr:graphicFrame macro="">
      <xdr:nvGraphicFramePr>
        <xdr:cNvPr id="5" name="Chart 4">
          <a:extLst>
            <a:ext uri="{FF2B5EF4-FFF2-40B4-BE49-F238E27FC236}">
              <a16:creationId xmlns:a16="http://schemas.microsoft.com/office/drawing/2014/main" id="{3C9B05A9-69BA-4B6C-BBF8-E6B3580E6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0</xdr:rowOff>
    </xdr:from>
    <xdr:to>
      <xdr:col>4</xdr:col>
      <xdr:colOff>25400</xdr:colOff>
      <xdr:row>3</xdr:row>
      <xdr:rowOff>25400</xdr:rowOff>
    </xdr:to>
    <xdr:sp macro="" textlink="">
      <xdr:nvSpPr>
        <xdr:cNvPr id="6" name="Text Box 123">
          <a:extLst>
            <a:ext uri="{FF2B5EF4-FFF2-40B4-BE49-F238E27FC236}">
              <a16:creationId xmlns:a16="http://schemas.microsoft.com/office/drawing/2014/main" id="{6F291E29-12AE-4D5A-880E-FBB988EE580B}"/>
            </a:ext>
          </a:extLst>
        </xdr:cNvPr>
        <xdr:cNvSpPr txBox="1">
          <a:spLocks noChangeArrowheads="1"/>
        </xdr:cNvSpPr>
      </xdr:nvSpPr>
      <xdr:spPr bwMode="auto">
        <a:xfrm>
          <a:off x="0" y="184150"/>
          <a:ext cx="24638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A. Real GNI* levels</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Arial"/>
              <a:cs typeface="Arial"/>
            </a:rPr>
            <a:t>€</a:t>
          </a:r>
          <a:r>
            <a:rPr lang="en-IE" sz="900" b="0" i="0" u="none" strike="noStrike" baseline="0">
              <a:solidFill>
                <a:srgbClr val="7F7F7F"/>
              </a:solidFill>
              <a:latin typeface="Futura Lt BT"/>
              <a:cs typeface="Arial"/>
            </a:rPr>
            <a:t> billion, 2020 prices</a:t>
          </a:r>
          <a:endParaRPr lang="en-IE" sz="1000" b="0" i="0" u="none" strike="noStrike" baseline="0">
            <a:solidFill>
              <a:srgbClr val="000000"/>
            </a:solidFill>
            <a:latin typeface="Futura Lt BT"/>
            <a:cs typeface="Arial"/>
          </a:endParaRPr>
        </a:p>
        <a:p>
          <a:pPr algn="l" rtl="0">
            <a:defRPr sz="1000"/>
          </a:pPr>
          <a:r>
            <a:rPr lang="en-IE" sz="900" b="0" i="0" u="none" strike="noStrike" baseline="0">
              <a:solidFill>
                <a:srgbClr val="7F7F7F"/>
              </a:solidFill>
              <a:latin typeface="Futura Lt BT"/>
            </a:rPr>
            <a:t>%</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 </a:t>
          </a:r>
        </a:p>
      </xdr:txBody>
    </xdr:sp>
    <xdr:clientData/>
  </xdr:twoCellAnchor>
  <xdr:twoCellAnchor>
    <xdr:from>
      <xdr:col>5</xdr:col>
      <xdr:colOff>0</xdr:colOff>
      <xdr:row>1</xdr:row>
      <xdr:rowOff>0</xdr:rowOff>
    </xdr:from>
    <xdr:to>
      <xdr:col>9</xdr:col>
      <xdr:colOff>25400</xdr:colOff>
      <xdr:row>3</xdr:row>
      <xdr:rowOff>25400</xdr:rowOff>
    </xdr:to>
    <xdr:sp macro="" textlink="">
      <xdr:nvSpPr>
        <xdr:cNvPr id="7" name="Text Box 124">
          <a:extLst>
            <a:ext uri="{FF2B5EF4-FFF2-40B4-BE49-F238E27FC236}">
              <a16:creationId xmlns:a16="http://schemas.microsoft.com/office/drawing/2014/main" id="{22E4384B-5DB6-4576-B236-426E05DF9B7D}"/>
            </a:ext>
          </a:extLst>
        </xdr:cNvPr>
        <xdr:cNvSpPr txBox="1">
          <a:spLocks noChangeArrowheads="1"/>
        </xdr:cNvSpPr>
      </xdr:nvSpPr>
      <xdr:spPr bwMode="auto">
        <a:xfrm>
          <a:off x="3048000" y="184150"/>
          <a:ext cx="24638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B. Real GNI* growth</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Year-on-year % change and p.p. contributions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13</xdr:row>
      <xdr:rowOff>133985</xdr:rowOff>
    </xdr:to>
    <xdr:graphicFrame macro="">
      <xdr:nvGraphicFramePr>
        <xdr:cNvPr id="4" name="Chart 3">
          <a:extLst>
            <a:ext uri="{FF2B5EF4-FFF2-40B4-BE49-F238E27FC236}">
              <a16:creationId xmlns:a16="http://schemas.microsoft.com/office/drawing/2014/main" id="{E8D79D7E-0BC5-4FCF-AB32-936E24692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24000</xdr:colOff>
      <xdr:row>16</xdr:row>
      <xdr:rowOff>126050</xdr:rowOff>
    </xdr:to>
    <xdr:graphicFrame macro="">
      <xdr:nvGraphicFramePr>
        <xdr:cNvPr id="4" name="Chart 3">
          <a:extLst>
            <a:ext uri="{FF2B5EF4-FFF2-40B4-BE49-F238E27FC236}">
              <a16:creationId xmlns:a16="http://schemas.microsoft.com/office/drawing/2014/main" id="{BAE9E905-0E15-40BE-ADC0-52B0B1AFE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9</xdr:col>
      <xdr:colOff>23495</xdr:colOff>
      <xdr:row>16</xdr:row>
      <xdr:rowOff>125730</xdr:rowOff>
    </xdr:to>
    <xdr:graphicFrame macro="">
      <xdr:nvGraphicFramePr>
        <xdr:cNvPr id="5" name="Chart 4">
          <a:extLst>
            <a:ext uri="{FF2B5EF4-FFF2-40B4-BE49-F238E27FC236}">
              <a16:creationId xmlns:a16="http://schemas.microsoft.com/office/drawing/2014/main" id="{8216F839-AB09-41B9-9565-2AD9B3A53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0</xdr:rowOff>
    </xdr:from>
    <xdr:to>
      <xdr:col>4</xdr:col>
      <xdr:colOff>25400</xdr:colOff>
      <xdr:row>3</xdr:row>
      <xdr:rowOff>25400</xdr:rowOff>
    </xdr:to>
    <xdr:sp macro="" textlink="">
      <xdr:nvSpPr>
        <xdr:cNvPr id="62466" name="Text Box 293098821">
          <a:extLst>
            <a:ext uri="{FF2B5EF4-FFF2-40B4-BE49-F238E27FC236}">
              <a16:creationId xmlns:a16="http://schemas.microsoft.com/office/drawing/2014/main" id="{8F8DDEC1-CEF3-F4FA-A279-7C45F4F0D6C1}"/>
            </a:ext>
          </a:extLst>
        </xdr:cNvPr>
        <xdr:cNvSpPr txBox="1">
          <a:spLocks noChangeArrowheads="1"/>
        </xdr:cNvSpPr>
      </xdr:nvSpPr>
      <xdr:spPr bwMode="auto">
        <a:xfrm>
          <a:off x="0" y="368300"/>
          <a:ext cx="24638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A. Output gap estimates</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Futura Lt BT"/>
            </a:rPr>
            <a:t>% of potential output</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Futura Lt BT"/>
            </a:rPr>
            <a:t>%</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Futura Lt BT"/>
            </a:rPr>
            <a:t> </a:t>
          </a:r>
        </a:p>
      </xdr:txBody>
    </xdr:sp>
    <xdr:clientData/>
  </xdr:twoCellAnchor>
  <xdr:twoCellAnchor>
    <xdr:from>
      <xdr:col>5</xdr:col>
      <xdr:colOff>0</xdr:colOff>
      <xdr:row>1</xdr:row>
      <xdr:rowOff>0</xdr:rowOff>
    </xdr:from>
    <xdr:to>
      <xdr:col>9</xdr:col>
      <xdr:colOff>25400</xdr:colOff>
      <xdr:row>3</xdr:row>
      <xdr:rowOff>25400</xdr:rowOff>
    </xdr:to>
    <xdr:sp macro="" textlink="">
      <xdr:nvSpPr>
        <xdr:cNvPr id="6" name="Text Box 293098822">
          <a:extLst>
            <a:ext uri="{FF2B5EF4-FFF2-40B4-BE49-F238E27FC236}">
              <a16:creationId xmlns:a16="http://schemas.microsoft.com/office/drawing/2014/main" id="{8094A51F-803D-4CD4-95A3-3A7C47ED7C6F}"/>
            </a:ext>
          </a:extLst>
        </xdr:cNvPr>
        <xdr:cNvSpPr txBox="1">
          <a:spLocks noChangeArrowheads="1"/>
        </xdr:cNvSpPr>
      </xdr:nvSpPr>
      <xdr:spPr bwMode="auto">
        <a:xfrm>
          <a:off x="3048000" y="368300"/>
          <a:ext cx="24638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B. Domestic GVA forecasts are weaker</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Futura Lt BT"/>
            </a:rPr>
            <a:t>Volumes, 2019 = 100</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52800</xdr:colOff>
      <xdr:row>13</xdr:row>
      <xdr:rowOff>134350</xdr:rowOff>
    </xdr:to>
    <xdr:graphicFrame macro="">
      <xdr:nvGraphicFramePr>
        <xdr:cNvPr id="3" name="Chart 2">
          <a:extLst>
            <a:ext uri="{FF2B5EF4-FFF2-40B4-BE49-F238E27FC236}">
              <a16:creationId xmlns:a16="http://schemas.microsoft.com/office/drawing/2014/main" id="{93835BD0-F725-41DA-B2EA-924345C72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13</xdr:row>
      <xdr:rowOff>133985</xdr:rowOff>
    </xdr:to>
    <xdr:graphicFrame macro="">
      <xdr:nvGraphicFramePr>
        <xdr:cNvPr id="3" name="Chart 2">
          <a:extLst>
            <a:ext uri="{FF2B5EF4-FFF2-40B4-BE49-F238E27FC236}">
              <a16:creationId xmlns:a16="http://schemas.microsoft.com/office/drawing/2014/main" id="{DAF4A86F-4792-4E88-81B3-EF8E1523C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0.13229</cdr:x>
      <cdr:y>0.25581</cdr:y>
    </cdr:from>
    <cdr:to>
      <cdr:x>0.13229</cdr:x>
      <cdr:y>0.38512</cdr:y>
    </cdr:to>
    <cdr:cxnSp macro="">
      <cdr:nvCxnSpPr>
        <cdr:cNvPr id="14" name="Straight Arrow Connector 13">
          <a:extLst xmlns:a="http://schemas.openxmlformats.org/drawingml/2006/main">
            <a:ext uri="{FF2B5EF4-FFF2-40B4-BE49-F238E27FC236}">
              <a16:creationId xmlns:a16="http://schemas.microsoft.com/office/drawing/2014/main" id="{15991A9C-772A-C036-A656-F2FA56DDAC3D}"/>
            </a:ext>
          </a:extLst>
        </cdr:cNvPr>
        <cdr:cNvCxnSpPr/>
      </cdr:nvCxnSpPr>
      <cdr:spPr>
        <a:xfrm xmlns:a="http://schemas.openxmlformats.org/drawingml/2006/main">
          <a:off x="571480" y="552450"/>
          <a:ext cx="0" cy="279266"/>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0.28516</cdr:x>
      <cdr:y>0.50573</cdr:y>
    </cdr:from>
    <cdr:to>
      <cdr:x>0.28516</cdr:x>
      <cdr:y>0.68792</cdr:y>
    </cdr:to>
    <cdr:cxnSp macro="">
      <cdr:nvCxnSpPr>
        <cdr:cNvPr id="15" name="Straight Arrow Connector 14">
          <a:extLst xmlns:a="http://schemas.openxmlformats.org/drawingml/2006/main">
            <a:ext uri="{FF2B5EF4-FFF2-40B4-BE49-F238E27FC236}">
              <a16:creationId xmlns:a16="http://schemas.microsoft.com/office/drawing/2014/main" id="{8395F0D2-ABA1-428A-5404-FE6CE55C59EC}"/>
            </a:ext>
          </a:extLst>
        </cdr:cNvPr>
        <cdr:cNvCxnSpPr/>
      </cdr:nvCxnSpPr>
      <cdr:spPr>
        <a:xfrm xmlns:a="http://schemas.openxmlformats.org/drawingml/2006/main">
          <a:off x="1231863" y="1092200"/>
          <a:ext cx="0" cy="393456"/>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0.43656</cdr:x>
      <cdr:y>0.16169</cdr:y>
    </cdr:from>
    <cdr:to>
      <cdr:x>0.43656</cdr:x>
      <cdr:y>0.54975</cdr:y>
    </cdr:to>
    <cdr:cxnSp macro="">
      <cdr:nvCxnSpPr>
        <cdr:cNvPr id="16" name="Straight Arrow Connector 15">
          <a:extLst xmlns:a="http://schemas.openxmlformats.org/drawingml/2006/main">
            <a:ext uri="{FF2B5EF4-FFF2-40B4-BE49-F238E27FC236}">
              <a16:creationId xmlns:a16="http://schemas.microsoft.com/office/drawing/2014/main" id="{6F28AEA8-FFBE-9C44-8E22-09DCB931DA6F}"/>
            </a:ext>
          </a:extLst>
        </cdr:cNvPr>
        <cdr:cNvCxnSpPr/>
      </cdr:nvCxnSpPr>
      <cdr:spPr>
        <a:xfrm xmlns:a="http://schemas.openxmlformats.org/drawingml/2006/main">
          <a:off x="1885896" y="349191"/>
          <a:ext cx="0" cy="838068"/>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0.58796</cdr:x>
      <cdr:y>0.51153</cdr:y>
    </cdr:from>
    <cdr:to>
      <cdr:x>0.58796</cdr:x>
      <cdr:y>0.635</cdr:y>
    </cdr:to>
    <cdr:cxnSp macro="">
      <cdr:nvCxnSpPr>
        <cdr:cNvPr id="18" name="Straight Arrow Connector 17">
          <a:extLst xmlns:a="http://schemas.openxmlformats.org/drawingml/2006/main">
            <a:ext uri="{FF2B5EF4-FFF2-40B4-BE49-F238E27FC236}">
              <a16:creationId xmlns:a16="http://schemas.microsoft.com/office/drawing/2014/main" id="{6F28AEA8-FFBE-9C44-8E22-09DCB931DA6F}"/>
            </a:ext>
          </a:extLst>
        </cdr:cNvPr>
        <cdr:cNvCxnSpPr/>
      </cdr:nvCxnSpPr>
      <cdr:spPr>
        <a:xfrm xmlns:a="http://schemas.openxmlformats.org/drawingml/2006/main">
          <a:off x="2539929" y="1104718"/>
          <a:ext cx="0" cy="266650"/>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0.73789</cdr:x>
      <cdr:y>0.17639</cdr:y>
    </cdr:from>
    <cdr:to>
      <cdr:x>0.73936</cdr:x>
      <cdr:y>0.3175</cdr:y>
    </cdr:to>
    <cdr:cxnSp macro="">
      <cdr:nvCxnSpPr>
        <cdr:cNvPr id="20" name="Straight Arrow Connector 19">
          <a:extLst xmlns:a="http://schemas.openxmlformats.org/drawingml/2006/main">
            <a:ext uri="{FF2B5EF4-FFF2-40B4-BE49-F238E27FC236}">
              <a16:creationId xmlns:a16="http://schemas.microsoft.com/office/drawing/2014/main" id="{6F28AEA8-FFBE-9C44-8E22-09DCB931DA6F}"/>
            </a:ext>
          </a:extLst>
        </cdr:cNvPr>
        <cdr:cNvCxnSpPr/>
      </cdr:nvCxnSpPr>
      <cdr:spPr>
        <a:xfrm xmlns:a="http://schemas.openxmlformats.org/drawingml/2006/main">
          <a:off x="3187612" y="380938"/>
          <a:ext cx="6350" cy="304746"/>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0.89224</cdr:x>
      <cdr:y>0.54093</cdr:y>
    </cdr:from>
    <cdr:to>
      <cdr:x>0.89224</cdr:x>
      <cdr:y>0.70556</cdr:y>
    </cdr:to>
    <cdr:cxnSp macro="">
      <cdr:nvCxnSpPr>
        <cdr:cNvPr id="21" name="Straight Arrow Connector 20">
          <a:extLst xmlns:a="http://schemas.openxmlformats.org/drawingml/2006/main">
            <a:ext uri="{FF2B5EF4-FFF2-40B4-BE49-F238E27FC236}">
              <a16:creationId xmlns:a16="http://schemas.microsoft.com/office/drawing/2014/main" id="{6F28AEA8-FFBE-9C44-8E22-09DCB931DA6F}"/>
            </a:ext>
          </a:extLst>
        </cdr:cNvPr>
        <cdr:cNvCxnSpPr/>
      </cdr:nvCxnSpPr>
      <cdr:spPr>
        <a:xfrm xmlns:a="http://schemas.openxmlformats.org/drawingml/2006/main">
          <a:off x="3854388" y="1168211"/>
          <a:ext cx="0" cy="355541"/>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565150</xdr:colOff>
      <xdr:row>3</xdr:row>
      <xdr:rowOff>25400</xdr:rowOff>
    </xdr:to>
    <xdr:sp macro="" textlink="">
      <xdr:nvSpPr>
        <xdr:cNvPr id="8" name="Text Box 1351379906">
          <a:extLst>
            <a:ext uri="{FF2B5EF4-FFF2-40B4-BE49-F238E27FC236}">
              <a16:creationId xmlns:a16="http://schemas.microsoft.com/office/drawing/2014/main" id="{DA405FD7-BA38-4333-B06F-99CD09FA0276}"/>
            </a:ext>
          </a:extLst>
        </xdr:cNvPr>
        <xdr:cNvSpPr txBox="1">
          <a:spLocks noChangeArrowheads="1"/>
        </xdr:cNvSpPr>
      </xdr:nvSpPr>
      <xdr:spPr bwMode="auto">
        <a:xfrm>
          <a:off x="0" y="184150"/>
          <a:ext cx="239395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A. Real residual</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Arial"/>
              <a:cs typeface="Arial"/>
            </a:rPr>
            <a:t>€</a:t>
          </a:r>
          <a:r>
            <a:rPr lang="en-IE" sz="900" b="0" i="0" u="none" strike="noStrike" baseline="0">
              <a:solidFill>
                <a:srgbClr val="7F7F7F"/>
              </a:solidFill>
              <a:latin typeface="Futura Lt BT"/>
              <a:cs typeface="Arial"/>
            </a:rPr>
            <a:t> billion, 2020 constant prices</a:t>
          </a:r>
          <a:endParaRPr lang="en-IE" sz="1000" b="0" i="0" u="none" strike="noStrike" baseline="0">
            <a:solidFill>
              <a:srgbClr val="000000"/>
            </a:solidFill>
            <a:latin typeface="Futura Lt BT"/>
            <a:cs typeface="Arial"/>
          </a:endParaRPr>
        </a:p>
        <a:p>
          <a:pPr algn="l" rtl="0">
            <a:defRPr sz="1000"/>
          </a:pPr>
          <a:r>
            <a:rPr lang="en-IE" sz="900" b="0" i="0" u="none" strike="noStrike" baseline="0">
              <a:solidFill>
                <a:srgbClr val="7F7F7F"/>
              </a:solidFill>
              <a:latin typeface="Futura Lt BT"/>
            </a:rPr>
            <a:t> </a:t>
          </a:r>
          <a:endParaRPr lang="en-IE" sz="1000" b="0" i="0" u="none" strike="noStrike" baseline="0">
            <a:solidFill>
              <a:srgbClr val="000000"/>
            </a:solidFill>
            <a:latin typeface="Futura Lt BT"/>
          </a:endParaRPr>
        </a:p>
        <a:p>
          <a:pPr algn="l" rtl="0">
            <a:defRPr sz="1000"/>
          </a:pPr>
          <a:r>
            <a:rPr lang="en-IE" sz="1000" b="0" i="0" u="none" strike="noStrike" baseline="0">
              <a:solidFill>
                <a:srgbClr val="000000"/>
              </a:solidFill>
              <a:latin typeface="Futura Lt BT"/>
            </a:rPr>
            <a:t> </a:t>
          </a:r>
        </a:p>
      </xdr:txBody>
    </xdr:sp>
    <xdr:clientData/>
  </xdr:twoCellAnchor>
  <xdr:twoCellAnchor>
    <xdr:from>
      <xdr:col>4</xdr:col>
      <xdr:colOff>0</xdr:colOff>
      <xdr:row>1</xdr:row>
      <xdr:rowOff>0</xdr:rowOff>
    </xdr:from>
    <xdr:to>
      <xdr:col>8</xdr:col>
      <xdr:colOff>44450</xdr:colOff>
      <xdr:row>3</xdr:row>
      <xdr:rowOff>25400</xdr:rowOff>
    </xdr:to>
    <xdr:sp macro="" textlink="">
      <xdr:nvSpPr>
        <xdr:cNvPr id="9" name="Text Box 1351379908">
          <a:extLst>
            <a:ext uri="{FF2B5EF4-FFF2-40B4-BE49-F238E27FC236}">
              <a16:creationId xmlns:a16="http://schemas.microsoft.com/office/drawing/2014/main" id="{97C8C0D3-5776-4701-8549-13E1AADD95DE}"/>
            </a:ext>
          </a:extLst>
        </xdr:cNvPr>
        <xdr:cNvSpPr txBox="1">
          <a:spLocks noChangeArrowheads="1"/>
        </xdr:cNvSpPr>
      </xdr:nvSpPr>
      <xdr:spPr bwMode="auto">
        <a:xfrm>
          <a:off x="2438400" y="184150"/>
          <a:ext cx="248285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B. Nominal residual</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Arial"/>
              <a:cs typeface="Arial"/>
            </a:rPr>
            <a:t>€</a:t>
          </a:r>
          <a:r>
            <a:rPr lang="en-IE" sz="900" b="0" i="0" u="none" strike="noStrike" baseline="0">
              <a:solidFill>
                <a:srgbClr val="7F7F7F"/>
              </a:solidFill>
              <a:latin typeface="Futura Lt BT"/>
              <a:cs typeface="Arial"/>
            </a:rPr>
            <a:t> billion</a:t>
          </a:r>
          <a:endParaRPr lang="en-IE" sz="1000" b="0" i="0" u="none" strike="noStrike" baseline="0">
            <a:solidFill>
              <a:srgbClr val="000000"/>
            </a:solidFill>
            <a:latin typeface="Futura Lt BT"/>
            <a:cs typeface="Arial"/>
          </a:endParaRPr>
        </a:p>
        <a:p>
          <a:pPr algn="l" rtl="0">
            <a:defRPr sz="1000"/>
          </a:pPr>
          <a:r>
            <a:rPr lang="en-IE" sz="900" b="0" i="0" u="none" strike="noStrike" baseline="0">
              <a:solidFill>
                <a:srgbClr val="7F7F7F"/>
              </a:solidFill>
              <a:latin typeface="Futura Lt BT"/>
            </a:rPr>
            <a:t>% labour force</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a:t>
          </a:r>
        </a:p>
      </xdr:txBody>
    </xdr:sp>
    <xdr:clientData/>
  </xdr:twoCellAnchor>
  <xdr:twoCellAnchor>
    <xdr:from>
      <xdr:col>0</xdr:col>
      <xdr:colOff>0</xdr:colOff>
      <xdr:row>3</xdr:row>
      <xdr:rowOff>0</xdr:rowOff>
    </xdr:from>
    <xdr:to>
      <xdr:col>3</xdr:col>
      <xdr:colOff>421005</xdr:colOff>
      <xdr:row>16</xdr:row>
      <xdr:rowOff>125730</xdr:rowOff>
    </xdr:to>
    <xdr:graphicFrame macro="">
      <xdr:nvGraphicFramePr>
        <xdr:cNvPr id="10" name="Chart 9">
          <a:extLst>
            <a:ext uri="{FF2B5EF4-FFF2-40B4-BE49-F238E27FC236}">
              <a16:creationId xmlns:a16="http://schemas.microsoft.com/office/drawing/2014/main" id="{2E6ED4FD-F32E-453B-A21B-A64EC3947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421005</xdr:colOff>
      <xdr:row>16</xdr:row>
      <xdr:rowOff>125730</xdr:rowOff>
    </xdr:to>
    <xdr:graphicFrame macro="">
      <xdr:nvGraphicFramePr>
        <xdr:cNvPr id="11" name="Chart 10">
          <a:extLst>
            <a:ext uri="{FF2B5EF4-FFF2-40B4-BE49-F238E27FC236}">
              <a16:creationId xmlns:a16="http://schemas.microsoft.com/office/drawing/2014/main" id="{3249785B-A9E2-4F01-ACF0-C0F3B2793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25400</xdr:colOff>
      <xdr:row>4</xdr:row>
      <xdr:rowOff>25400</xdr:rowOff>
    </xdr:to>
    <xdr:sp macro="" textlink="">
      <xdr:nvSpPr>
        <xdr:cNvPr id="2052" name="Text Box 8">
          <a:extLst>
            <a:ext uri="{FF2B5EF4-FFF2-40B4-BE49-F238E27FC236}">
              <a16:creationId xmlns:a16="http://schemas.microsoft.com/office/drawing/2014/main" id="{0153141F-1F83-9F1B-CA89-9366FD0A8128}"/>
            </a:ext>
          </a:extLst>
        </xdr:cNvPr>
        <xdr:cNvSpPr txBox="1">
          <a:spLocks noChangeArrowheads="1"/>
        </xdr:cNvSpPr>
      </xdr:nvSpPr>
      <xdr:spPr bwMode="auto">
        <a:xfrm>
          <a:off x="0" y="368300"/>
          <a:ext cx="24638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A. Inflation driven by energy and food</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Year-on-year % change and p.p contributions</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 </a:t>
          </a:r>
        </a:p>
      </xdr:txBody>
    </xdr:sp>
    <xdr:clientData/>
  </xdr:twoCellAnchor>
  <xdr:twoCellAnchor>
    <xdr:from>
      <xdr:col>4</xdr:col>
      <xdr:colOff>123825</xdr:colOff>
      <xdr:row>1</xdr:row>
      <xdr:rowOff>161925</xdr:rowOff>
    </xdr:from>
    <xdr:to>
      <xdr:col>8</xdr:col>
      <xdr:colOff>152400</xdr:colOff>
      <xdr:row>4</xdr:row>
      <xdr:rowOff>9525</xdr:rowOff>
    </xdr:to>
    <xdr:sp macro="" textlink="">
      <xdr:nvSpPr>
        <xdr:cNvPr id="2051" name="Text Box 1351379914">
          <a:extLst>
            <a:ext uri="{FF2B5EF4-FFF2-40B4-BE49-F238E27FC236}">
              <a16:creationId xmlns:a16="http://schemas.microsoft.com/office/drawing/2014/main" id="{DD157027-D996-8C7A-F015-7D4C73CD6D4A}"/>
            </a:ext>
          </a:extLst>
        </xdr:cNvPr>
        <xdr:cNvSpPr txBox="1">
          <a:spLocks noChangeArrowheads="1"/>
        </xdr:cNvSpPr>
      </xdr:nvSpPr>
      <xdr:spPr bwMode="auto">
        <a:xfrm>
          <a:off x="2562225" y="342900"/>
          <a:ext cx="2466975" cy="390525"/>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B. Domestic inflation has picked up</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Year-on-year % change</a:t>
          </a:r>
        </a:p>
      </xdr:txBody>
    </xdr:sp>
    <xdr:clientData/>
  </xdr:twoCellAnchor>
  <xdr:twoCellAnchor>
    <xdr:from>
      <xdr:col>0</xdr:col>
      <xdr:colOff>0</xdr:colOff>
      <xdr:row>3</xdr:row>
      <xdr:rowOff>152400</xdr:rowOff>
    </xdr:from>
    <xdr:to>
      <xdr:col>4</xdr:col>
      <xdr:colOff>25400</xdr:colOff>
      <xdr:row>17</xdr:row>
      <xdr:rowOff>97155</xdr:rowOff>
    </xdr:to>
    <xdr:graphicFrame macro="">
      <xdr:nvGraphicFramePr>
        <xdr:cNvPr id="2" name="Chart 1">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104775</xdr:colOff>
      <xdr:row>4</xdr:row>
      <xdr:rowOff>25400</xdr:rowOff>
    </xdr:from>
    <xdr:to>
      <xdr:col>7</xdr:col>
      <xdr:colOff>435610</xdr:colOff>
      <xdr:row>18</xdr:row>
      <xdr:rowOff>8255</xdr:rowOff>
    </xdr:to>
    <xdr:graphicFrame macro="">
      <xdr:nvGraphicFramePr>
        <xdr:cNvPr id="3" name="Chart 2">
          <a:extLst>
            <a:ext uri="{FF2B5EF4-FFF2-40B4-BE49-F238E27FC236}">
              <a16:creationId xmlns:a16="http://schemas.microsoft.com/office/drawing/2014/main" id="{0857B051-3C6C-C18C-8491-2FB32EE694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19</xdr:row>
      <xdr:rowOff>159385</xdr:rowOff>
    </xdr:to>
    <xdr:graphicFrame macro="">
      <xdr:nvGraphicFramePr>
        <xdr:cNvPr id="2" name="Chart 1">
          <a:extLst>
            <a:ext uri="{FF2B5EF4-FFF2-40B4-BE49-F238E27FC236}">
              <a16:creationId xmlns:a16="http://schemas.microsoft.com/office/drawing/2014/main" id="{BE10C2C7-9B89-437A-A98E-EC5BDC2CD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565150</xdr:colOff>
      <xdr:row>4</xdr:row>
      <xdr:rowOff>38100</xdr:rowOff>
    </xdr:to>
    <xdr:sp macro="" textlink="">
      <xdr:nvSpPr>
        <xdr:cNvPr id="3080" name="Text Box 9">
          <a:extLst>
            <a:ext uri="{FF2B5EF4-FFF2-40B4-BE49-F238E27FC236}">
              <a16:creationId xmlns:a16="http://schemas.microsoft.com/office/drawing/2014/main" id="{FDF270A4-120D-82A0-0AE3-F814B9DD4C9D}"/>
            </a:ext>
          </a:extLst>
        </xdr:cNvPr>
        <xdr:cNvSpPr txBox="1">
          <a:spLocks noChangeArrowheads="1"/>
        </xdr:cNvSpPr>
      </xdr:nvSpPr>
      <xdr:spPr bwMode="auto">
        <a:xfrm>
          <a:off x="0" y="2749550"/>
          <a:ext cx="2393950" cy="393700"/>
        </a:xfrm>
        <a:prstGeom prst="rect">
          <a:avLst/>
        </a:prstGeom>
        <a:solidFill>
          <a:sysClr val="window" lastClr="FFFFFF"/>
        </a:solidFill>
        <a:ln>
          <a:noFill/>
        </a:ln>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A. Risks to baseline HICP forecast </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Futura Lt BT"/>
            </a:rPr>
            <a:t>p.p difference with baseline</a:t>
          </a:r>
        </a:p>
      </xdr:txBody>
    </xdr:sp>
    <xdr:clientData/>
  </xdr:twoCellAnchor>
  <xdr:twoCellAnchor>
    <xdr:from>
      <xdr:col>0</xdr:col>
      <xdr:colOff>2838450</xdr:colOff>
      <xdr:row>2</xdr:row>
      <xdr:rowOff>19050</xdr:rowOff>
    </xdr:from>
    <xdr:to>
      <xdr:col>8</xdr:col>
      <xdr:colOff>447675</xdr:colOff>
      <xdr:row>4</xdr:row>
      <xdr:rowOff>57150</xdr:rowOff>
    </xdr:to>
    <xdr:sp macro="" textlink="">
      <xdr:nvSpPr>
        <xdr:cNvPr id="3079" name="Text Box 2">
          <a:extLst>
            <a:ext uri="{FF2B5EF4-FFF2-40B4-BE49-F238E27FC236}">
              <a16:creationId xmlns:a16="http://schemas.microsoft.com/office/drawing/2014/main" id="{6EC576DA-1005-62B0-27CF-50B5C73D8279}"/>
            </a:ext>
          </a:extLst>
        </xdr:cNvPr>
        <xdr:cNvSpPr txBox="1">
          <a:spLocks noChangeArrowheads="1"/>
        </xdr:cNvSpPr>
      </xdr:nvSpPr>
      <xdr:spPr bwMode="auto">
        <a:xfrm>
          <a:off x="2838450" y="542925"/>
          <a:ext cx="4924425" cy="400050"/>
        </a:xfrm>
        <a:prstGeom prst="rect">
          <a:avLst/>
        </a:prstGeom>
        <a:solidFill>
          <a:sysClr val="window" lastClr="FFFFFF"/>
        </a:solidFill>
        <a:ln>
          <a:noFill/>
        </a:ln>
      </xdr:spPr>
      <xdr:txBody>
        <a:bodyPr vertOverflow="clip" wrap="square" lIns="0" tIns="45720" rIns="91440" bIns="45720" anchor="t" upright="1"/>
        <a:lstStyle/>
        <a:p>
          <a:pPr algn="l" rtl="0">
            <a:lnSpc>
              <a:spcPts val="900"/>
            </a:lnSpc>
            <a:defRPr sz="1000"/>
          </a:pPr>
          <a:r>
            <a:rPr lang="en-IE" sz="1000" b="0" i="0" u="none" strike="noStrike" baseline="0">
              <a:solidFill>
                <a:srgbClr val="27819D"/>
              </a:solidFill>
              <a:latin typeface="Futura Lt BT"/>
            </a:rPr>
            <a:t>B. Energy weights assumed </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Futura Lt BT"/>
            </a:rPr>
            <a:t>% of consumption basket</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Nunito Sans"/>
            </a:rPr>
            <a:t>%</a:t>
          </a:r>
        </a:p>
      </xdr:txBody>
    </xdr:sp>
    <xdr:clientData/>
  </xdr:twoCellAnchor>
  <xdr:twoCellAnchor>
    <xdr:from>
      <xdr:col>0</xdr:col>
      <xdr:colOff>0</xdr:colOff>
      <xdr:row>4</xdr:row>
      <xdr:rowOff>0</xdr:rowOff>
    </xdr:from>
    <xdr:to>
      <xdr:col>0</xdr:col>
      <xdr:colOff>2162810</xdr:colOff>
      <xdr:row>17</xdr:row>
      <xdr:rowOff>141605</xdr:rowOff>
    </xdr:to>
    <xdr:graphicFrame macro="">
      <xdr:nvGraphicFramePr>
        <xdr:cNvPr id="4" name="Chart 3">
          <a:extLst>
            <a:ext uri="{FF2B5EF4-FFF2-40B4-BE49-F238E27FC236}">
              <a16:creationId xmlns:a16="http://schemas.microsoft.com/office/drawing/2014/main" id="{ACE00D07-6EC5-FEF9-E3C1-7980762FD3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2809875</xdr:colOff>
      <xdr:row>4</xdr:row>
      <xdr:rowOff>15875</xdr:rowOff>
    </xdr:from>
    <xdr:to>
      <xdr:col>4</xdr:col>
      <xdr:colOff>95885</xdr:colOff>
      <xdr:row>18</xdr:row>
      <xdr:rowOff>1905</xdr:rowOff>
    </xdr:to>
    <xdr:graphicFrame macro="">
      <xdr:nvGraphicFramePr>
        <xdr:cNvPr id="5" name="Chart 4">
          <a:extLst>
            <a:ext uri="{FF2B5EF4-FFF2-40B4-BE49-F238E27FC236}">
              <a16:creationId xmlns:a16="http://schemas.microsoft.com/office/drawing/2014/main" id="{929843C5-2B4F-09D1-8F0A-55C6C5184D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0.94825</cdr:x>
      <cdr:y>0.06048</cdr:y>
    </cdr:from>
    <cdr:to>
      <cdr:x>0.95266</cdr:x>
      <cdr:y>0.32888</cdr:y>
    </cdr:to>
    <cdr:cxnSp macro="">
      <cdr:nvCxnSpPr>
        <cdr:cNvPr id="3" name="Straight Arrow Connector 2">
          <a:extLst xmlns:a="http://schemas.openxmlformats.org/drawingml/2006/main">
            <a:ext uri="{FF2B5EF4-FFF2-40B4-BE49-F238E27FC236}">
              <a16:creationId xmlns:a16="http://schemas.microsoft.com/office/drawing/2014/main" id="{FEDC30CC-0D32-86E4-605E-D7160089992C}"/>
            </a:ext>
          </a:extLst>
        </cdr:cNvPr>
        <cdr:cNvCxnSpPr/>
      </cdr:nvCxnSpPr>
      <cdr:spPr>
        <a:xfrm xmlns:a="http://schemas.openxmlformats.org/drawingml/2006/main" flipH="1" flipV="1">
          <a:off x="2047875" y="152400"/>
          <a:ext cx="9525" cy="676275"/>
        </a:xfrm>
        <a:prstGeom xmlns:a="http://schemas.openxmlformats.org/drawingml/2006/main" prst="straightConnector1">
          <a:avLst/>
        </a:prstGeom>
        <a:ln xmlns:a="http://schemas.openxmlformats.org/drawingml/2006/main">
          <a:solidFill>
            <a:schemeClr val="tx1">
              <a:lumMod val="75000"/>
              <a:lumOff val="2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0.62628</cdr:x>
      <cdr:y>0.05292</cdr:y>
    </cdr:from>
    <cdr:to>
      <cdr:x>0.9306</cdr:x>
      <cdr:y>0.3629</cdr:y>
    </cdr:to>
    <cdr:sp macro="" textlink="">
      <cdr:nvSpPr>
        <cdr:cNvPr id="5" name="Text Box 4"/>
        <cdr:cNvSpPr txBox="1"/>
      </cdr:nvSpPr>
      <cdr:spPr>
        <a:xfrm xmlns:a="http://schemas.openxmlformats.org/drawingml/2006/main">
          <a:off x="1352547" y="133341"/>
          <a:ext cx="657220" cy="781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Futura Lt BT" panose="020B0402020204020303" pitchFamily="34" charset="0"/>
            </a:rPr>
            <a:t>Upside</a:t>
          </a:r>
          <a:r>
            <a:rPr lang="en-IE" sz="900" baseline="0">
              <a:latin typeface="Futura Lt BT" panose="020B0402020204020303" pitchFamily="34" charset="0"/>
            </a:rPr>
            <a:t> to forecast</a:t>
          </a:r>
          <a:endParaRPr lang="en-IE" sz="900">
            <a:latin typeface="Futura Lt BT" panose="020B0402020204020303" pitchFamily="34" charset="0"/>
          </a:endParaRPr>
        </a:p>
      </cdr:txBody>
    </cdr:sp>
  </cdr:relSizeAnchor>
  <cdr:relSizeAnchor xmlns:cdr="http://schemas.openxmlformats.org/drawingml/2006/chartDrawing">
    <cdr:from>
      <cdr:x>0.35724</cdr:x>
      <cdr:y>0.7069</cdr:y>
    </cdr:from>
    <cdr:to>
      <cdr:x>0.82476</cdr:x>
      <cdr:y>0.89592</cdr:y>
    </cdr:to>
    <cdr:sp macro="" textlink="">
      <cdr:nvSpPr>
        <cdr:cNvPr id="6" name="Text Box 1"/>
        <cdr:cNvSpPr txBox="1"/>
      </cdr:nvSpPr>
      <cdr:spPr>
        <a:xfrm xmlns:a="http://schemas.openxmlformats.org/drawingml/2006/main">
          <a:off x="771515" y="1781163"/>
          <a:ext cx="1009660" cy="476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aseline="0">
              <a:solidFill>
                <a:schemeClr val="accent3"/>
              </a:solidFill>
              <a:latin typeface="Futura Lt BT" panose="020B0402020204020303" pitchFamily="34" charset="0"/>
            </a:rPr>
            <a:t>Difference with baseline</a:t>
          </a:r>
          <a:endParaRPr lang="en-IE" sz="900">
            <a:solidFill>
              <a:schemeClr val="accent3"/>
            </a:solidFill>
            <a:latin typeface="Futura Lt BT" panose="020B0402020204020303"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19050</xdr:colOff>
      <xdr:row>1</xdr:row>
      <xdr:rowOff>0</xdr:rowOff>
    </xdr:from>
    <xdr:to>
      <xdr:col>3</xdr:col>
      <xdr:colOff>581025</xdr:colOff>
      <xdr:row>3</xdr:row>
      <xdr:rowOff>38100</xdr:rowOff>
    </xdr:to>
    <xdr:sp macro="" textlink="">
      <xdr:nvSpPr>
        <xdr:cNvPr id="4108" name="Text Box 263">
          <a:extLst>
            <a:ext uri="{FF2B5EF4-FFF2-40B4-BE49-F238E27FC236}">
              <a16:creationId xmlns:a16="http://schemas.microsoft.com/office/drawing/2014/main" id="{82574F1D-4150-27D7-6E61-26021170E797}"/>
            </a:ext>
          </a:extLst>
        </xdr:cNvPr>
        <xdr:cNvSpPr txBox="1">
          <a:spLocks noChangeArrowheads="1"/>
        </xdr:cNvSpPr>
      </xdr:nvSpPr>
      <xdr:spPr bwMode="auto">
        <a:xfrm>
          <a:off x="19050" y="180975"/>
          <a:ext cx="2390775" cy="4000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A. Income tax</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Arial"/>
              <a:cs typeface="Arial"/>
            </a:rPr>
            <a:t>€</a:t>
          </a:r>
          <a:r>
            <a:rPr lang="en-IE" sz="900" b="0" i="0" u="none" strike="noStrike" baseline="0">
              <a:solidFill>
                <a:srgbClr val="808080"/>
              </a:solidFill>
              <a:latin typeface="Futura Lt BT"/>
              <a:cs typeface="Arial"/>
            </a:rPr>
            <a:t> billion, seasonally adjusted and annualised</a:t>
          </a:r>
          <a:endParaRPr lang="en-IE" sz="1000" b="0" i="0" u="none" strike="noStrike" baseline="0">
            <a:solidFill>
              <a:srgbClr val="000000"/>
            </a:solidFill>
            <a:latin typeface="Futura Lt BT"/>
            <a:cs typeface="Arial"/>
          </a:endParaRPr>
        </a:p>
        <a:p>
          <a:pPr algn="l" rtl="0">
            <a:defRPr sz="1000"/>
          </a:pPr>
          <a:r>
            <a:rPr lang="en-IE" sz="900" b="0" i="0" u="none" strike="noStrike" baseline="0">
              <a:solidFill>
                <a:srgbClr val="808080"/>
              </a:solidFill>
              <a:latin typeface="Futura Lt BT"/>
            </a:rPr>
            <a:t> </a:t>
          </a:r>
          <a:endParaRPr lang="en-IE" sz="1000" b="0" i="0" u="none" strike="noStrike" baseline="0">
            <a:solidFill>
              <a:srgbClr val="000000"/>
            </a:solidFill>
            <a:latin typeface="Futura Lt BT"/>
          </a:endParaRPr>
        </a:p>
        <a:p>
          <a:pPr algn="l" rtl="0">
            <a:defRPr sz="1000"/>
          </a:pPr>
          <a:r>
            <a:rPr lang="en-IE" sz="1000" b="0" i="0" u="none" strike="noStrike" baseline="0">
              <a:solidFill>
                <a:srgbClr val="000000"/>
              </a:solidFill>
              <a:latin typeface="Futura Lt BT"/>
            </a:rPr>
            <a:t> </a:t>
          </a:r>
        </a:p>
      </xdr:txBody>
    </xdr:sp>
    <xdr:clientData/>
  </xdr:twoCellAnchor>
  <xdr:twoCellAnchor>
    <xdr:from>
      <xdr:col>5</xdr:col>
      <xdr:colOff>381000</xdr:colOff>
      <xdr:row>0</xdr:row>
      <xdr:rowOff>133350</xdr:rowOff>
    </xdr:from>
    <xdr:to>
      <xdr:col>9</xdr:col>
      <xdr:colOff>428625</xdr:colOff>
      <xdr:row>3</xdr:row>
      <xdr:rowOff>0</xdr:rowOff>
    </xdr:to>
    <xdr:sp macro="" textlink="">
      <xdr:nvSpPr>
        <xdr:cNvPr id="4107" name="Text Box 264">
          <a:extLst>
            <a:ext uri="{FF2B5EF4-FFF2-40B4-BE49-F238E27FC236}">
              <a16:creationId xmlns:a16="http://schemas.microsoft.com/office/drawing/2014/main" id="{327C23CE-9E86-316C-49D4-ACE1C3EE7D95}"/>
            </a:ext>
          </a:extLst>
        </xdr:cNvPr>
        <xdr:cNvSpPr txBox="1">
          <a:spLocks noChangeArrowheads="1"/>
        </xdr:cNvSpPr>
      </xdr:nvSpPr>
      <xdr:spPr bwMode="auto">
        <a:xfrm>
          <a:off x="3429000" y="133350"/>
          <a:ext cx="2486025" cy="409575"/>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B. VAT </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Arial"/>
              <a:cs typeface="Arial"/>
            </a:rPr>
            <a:t>€</a:t>
          </a:r>
          <a:r>
            <a:rPr lang="en-IE" sz="900" b="0" i="0" u="none" strike="noStrike" baseline="0">
              <a:solidFill>
                <a:srgbClr val="808080"/>
              </a:solidFill>
              <a:latin typeface="Futura Lt BT"/>
              <a:cs typeface="Arial"/>
            </a:rPr>
            <a:t> billion, seasonally adjusted and annualised</a:t>
          </a:r>
          <a:endParaRPr lang="en-IE" sz="900" b="0" i="0" u="none" strike="noStrike" baseline="0">
            <a:solidFill>
              <a:srgbClr val="808080"/>
            </a:solidFill>
            <a:latin typeface="Futura Lt BT"/>
          </a:endParaRPr>
        </a:p>
      </xdr:txBody>
    </xdr:sp>
    <xdr:clientData/>
  </xdr:twoCellAnchor>
  <xdr:twoCellAnchor>
    <xdr:from>
      <xdr:col>0</xdr:col>
      <xdr:colOff>15875</xdr:colOff>
      <xdr:row>3</xdr:row>
      <xdr:rowOff>38100</xdr:rowOff>
    </xdr:from>
    <xdr:to>
      <xdr:col>3</xdr:col>
      <xdr:colOff>353060</xdr:colOff>
      <xdr:row>15</xdr:row>
      <xdr:rowOff>10160</xdr:rowOff>
    </xdr:to>
    <xdr:graphicFrame macro="">
      <xdr:nvGraphicFramePr>
        <xdr:cNvPr id="2" name="Chart 1">
          <a:extLst>
            <a:ext uri="{FF2B5EF4-FFF2-40B4-BE49-F238E27FC236}">
              <a16:creationId xmlns:a16="http://schemas.microsoft.com/office/drawing/2014/main" id="{C22932C2-41AE-4549-AF37-A7A159AB29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342900</xdr:colOff>
      <xdr:row>3</xdr:row>
      <xdr:rowOff>82550</xdr:rowOff>
    </xdr:from>
    <xdr:to>
      <xdr:col>9</xdr:col>
      <xdr:colOff>67310</xdr:colOff>
      <xdr:row>15</xdr:row>
      <xdr:rowOff>57785</xdr:rowOff>
    </xdr:to>
    <xdr:graphicFrame macro="">
      <xdr:nvGraphicFramePr>
        <xdr:cNvPr id="3" name="Chart 2">
          <a:extLst>
            <a:ext uri="{FF2B5EF4-FFF2-40B4-BE49-F238E27FC236}">
              <a16:creationId xmlns:a16="http://schemas.microsoft.com/office/drawing/2014/main" id="{5ACE902B-51DE-43A9-8A6C-A83D8F9A42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15875</xdr:colOff>
      <xdr:row>15</xdr:row>
      <xdr:rowOff>38100</xdr:rowOff>
    </xdr:from>
    <xdr:to>
      <xdr:col>3</xdr:col>
      <xdr:colOff>577850</xdr:colOff>
      <xdr:row>17</xdr:row>
      <xdr:rowOff>73025</xdr:rowOff>
    </xdr:to>
    <xdr:sp macro="" textlink="">
      <xdr:nvSpPr>
        <xdr:cNvPr id="4104" name="Text Box 1351379926">
          <a:extLst>
            <a:ext uri="{FF2B5EF4-FFF2-40B4-BE49-F238E27FC236}">
              <a16:creationId xmlns:a16="http://schemas.microsoft.com/office/drawing/2014/main" id="{3FF7E516-3177-4543-2BB7-E884C458A23A}"/>
            </a:ext>
          </a:extLst>
        </xdr:cNvPr>
        <xdr:cNvSpPr txBox="1">
          <a:spLocks noChangeArrowheads="1"/>
        </xdr:cNvSpPr>
      </xdr:nvSpPr>
      <xdr:spPr bwMode="auto">
        <a:xfrm>
          <a:off x="15875" y="2752725"/>
          <a:ext cx="2390775" cy="396875"/>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C. PRSI</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Arial"/>
              <a:cs typeface="Arial"/>
            </a:rPr>
            <a:t>€</a:t>
          </a:r>
          <a:r>
            <a:rPr lang="en-IE" sz="900" b="0" i="0" u="none" strike="noStrike" baseline="0">
              <a:solidFill>
                <a:srgbClr val="808080"/>
              </a:solidFill>
              <a:latin typeface="Futura Lt BT"/>
              <a:cs typeface="Arial"/>
            </a:rPr>
            <a:t> billion, seasonally adjusted and annualised</a:t>
          </a:r>
          <a:endParaRPr lang="en-IE" sz="900" b="0" i="0" u="none" strike="noStrike" baseline="0">
            <a:solidFill>
              <a:srgbClr val="808080"/>
            </a:solidFill>
            <a:latin typeface="Futura Lt BT"/>
          </a:endParaRPr>
        </a:p>
      </xdr:txBody>
    </xdr:sp>
    <xdr:clientData/>
  </xdr:twoCellAnchor>
  <xdr:twoCellAnchor>
    <xdr:from>
      <xdr:col>5</xdr:col>
      <xdr:colOff>311150</xdr:colOff>
      <xdr:row>15</xdr:row>
      <xdr:rowOff>76200</xdr:rowOff>
    </xdr:from>
    <xdr:to>
      <xdr:col>9</xdr:col>
      <xdr:colOff>358775</xdr:colOff>
      <xdr:row>17</xdr:row>
      <xdr:rowOff>123825</xdr:rowOff>
    </xdr:to>
    <xdr:sp macro="" textlink="">
      <xdr:nvSpPr>
        <xdr:cNvPr id="4103" name="Text Box 1351379927">
          <a:extLst>
            <a:ext uri="{FF2B5EF4-FFF2-40B4-BE49-F238E27FC236}">
              <a16:creationId xmlns:a16="http://schemas.microsoft.com/office/drawing/2014/main" id="{1EEF573E-41F0-2590-15FF-F2608C7768B5}"/>
            </a:ext>
          </a:extLst>
        </xdr:cNvPr>
        <xdr:cNvSpPr txBox="1">
          <a:spLocks noChangeArrowheads="1"/>
        </xdr:cNvSpPr>
      </xdr:nvSpPr>
      <xdr:spPr bwMode="auto">
        <a:xfrm>
          <a:off x="3359150" y="2790825"/>
          <a:ext cx="2486025" cy="409575"/>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D. Excise </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Arial"/>
              <a:cs typeface="Arial"/>
            </a:rPr>
            <a:t>€</a:t>
          </a:r>
          <a:r>
            <a:rPr lang="en-IE" sz="900" b="0" i="0" u="none" strike="noStrike" baseline="0">
              <a:solidFill>
                <a:srgbClr val="808080"/>
              </a:solidFill>
              <a:latin typeface="Futura Lt BT"/>
              <a:cs typeface="Arial"/>
            </a:rPr>
            <a:t> billion, seasonally adjusted and annualised</a:t>
          </a:r>
          <a:endParaRPr lang="en-IE" sz="900" b="0" i="0" u="none" strike="noStrike" baseline="0">
            <a:solidFill>
              <a:srgbClr val="808080"/>
            </a:solidFill>
            <a:latin typeface="Futura Lt BT"/>
          </a:endParaRPr>
        </a:p>
      </xdr:txBody>
    </xdr:sp>
    <xdr:clientData/>
  </xdr:twoCellAnchor>
  <xdr:twoCellAnchor>
    <xdr:from>
      <xdr:col>0</xdr:col>
      <xdr:colOff>0</xdr:colOff>
      <xdr:row>17</xdr:row>
      <xdr:rowOff>73025</xdr:rowOff>
    </xdr:from>
    <xdr:to>
      <xdr:col>3</xdr:col>
      <xdr:colOff>334010</xdr:colOff>
      <xdr:row>29</xdr:row>
      <xdr:rowOff>48260</xdr:rowOff>
    </xdr:to>
    <xdr:graphicFrame macro="">
      <xdr:nvGraphicFramePr>
        <xdr:cNvPr id="4" name="Chart 3">
          <a:extLst>
            <a:ext uri="{FF2B5EF4-FFF2-40B4-BE49-F238E27FC236}">
              <a16:creationId xmlns:a16="http://schemas.microsoft.com/office/drawing/2014/main" id="{72E6B23E-2281-48D5-B19F-2A665D9082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285750</xdr:colOff>
      <xdr:row>17</xdr:row>
      <xdr:rowOff>168275</xdr:rowOff>
    </xdr:from>
    <xdr:to>
      <xdr:col>9</xdr:col>
      <xdr:colOff>6985</xdr:colOff>
      <xdr:row>29</xdr:row>
      <xdr:rowOff>140335</xdr:rowOff>
    </xdr:to>
    <xdr:graphicFrame macro="">
      <xdr:nvGraphicFramePr>
        <xdr:cNvPr id="5" name="Chart 4">
          <a:extLst>
            <a:ext uri="{FF2B5EF4-FFF2-40B4-BE49-F238E27FC236}">
              <a16:creationId xmlns:a16="http://schemas.microsoft.com/office/drawing/2014/main" id="{CEB36C53-86E3-4BCD-AB09-92D1C611E5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66675</xdr:colOff>
      <xdr:row>29</xdr:row>
      <xdr:rowOff>53975</xdr:rowOff>
    </xdr:from>
    <xdr:to>
      <xdr:col>4</xdr:col>
      <xdr:colOff>15875</xdr:colOff>
      <xdr:row>31</xdr:row>
      <xdr:rowOff>92075</xdr:rowOff>
    </xdr:to>
    <xdr:sp macro="" textlink="">
      <xdr:nvSpPr>
        <xdr:cNvPr id="4100" name="Text Box 1351379930">
          <a:extLst>
            <a:ext uri="{FF2B5EF4-FFF2-40B4-BE49-F238E27FC236}">
              <a16:creationId xmlns:a16="http://schemas.microsoft.com/office/drawing/2014/main" id="{F9D34EAB-B353-6E8A-38CD-1FCE0D9C09E6}"/>
            </a:ext>
          </a:extLst>
        </xdr:cNvPr>
        <xdr:cNvSpPr txBox="1">
          <a:spLocks noChangeArrowheads="1"/>
        </xdr:cNvSpPr>
      </xdr:nvSpPr>
      <xdr:spPr bwMode="auto">
        <a:xfrm>
          <a:off x="66675" y="5302250"/>
          <a:ext cx="2387600" cy="4000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1000" b="0" i="0" u="none" strike="noStrike" baseline="0">
              <a:solidFill>
                <a:srgbClr val="27819D"/>
              </a:solidFill>
              <a:latin typeface="Futura Lt BT"/>
            </a:rPr>
            <a:t>E. Corporation tax</a:t>
          </a:r>
          <a:endParaRPr lang="en-IE" sz="1000" b="0" i="0" u="none" strike="noStrike" baseline="0">
            <a:solidFill>
              <a:srgbClr val="000000"/>
            </a:solidFill>
            <a:latin typeface="Futura Lt BT"/>
          </a:endParaRPr>
        </a:p>
        <a:p>
          <a:pPr algn="l" rtl="0">
            <a:lnSpc>
              <a:spcPts val="900"/>
            </a:lnSpc>
            <a:defRPr sz="1000"/>
          </a:pPr>
          <a:r>
            <a:rPr lang="en-IE" sz="900" b="0" i="0" u="none" strike="noStrike" baseline="0">
              <a:solidFill>
                <a:srgbClr val="808080"/>
              </a:solidFill>
              <a:latin typeface="Arial"/>
              <a:cs typeface="Arial"/>
            </a:rPr>
            <a:t>€</a:t>
          </a:r>
          <a:r>
            <a:rPr lang="en-IE" sz="900" b="0" i="0" u="none" strike="noStrike" baseline="0">
              <a:solidFill>
                <a:srgbClr val="808080"/>
              </a:solidFill>
              <a:latin typeface="Futura Lt BT"/>
              <a:cs typeface="Arial"/>
            </a:rPr>
            <a:t> billion, 12-month rolling sum</a:t>
          </a:r>
          <a:endParaRPr lang="en-IE" sz="1000" b="0" i="0" u="none" strike="noStrike" baseline="0">
            <a:solidFill>
              <a:srgbClr val="000000"/>
            </a:solidFill>
            <a:latin typeface="Futura Lt BT"/>
            <a:cs typeface="Arial"/>
          </a:endParaRPr>
        </a:p>
        <a:p>
          <a:pPr algn="l" rtl="0">
            <a:defRPr sz="1000"/>
          </a:pPr>
          <a:r>
            <a:rPr lang="en-IE" sz="900" b="0" i="0" u="none" strike="noStrike" baseline="0">
              <a:solidFill>
                <a:srgbClr val="808080"/>
              </a:solidFill>
              <a:latin typeface="Futura Lt BT"/>
            </a:rPr>
            <a:t> </a:t>
          </a:r>
        </a:p>
      </xdr:txBody>
    </xdr:sp>
    <xdr:clientData/>
  </xdr:twoCellAnchor>
  <xdr:twoCellAnchor>
    <xdr:from>
      <xdr:col>5</xdr:col>
      <xdr:colOff>371475</xdr:colOff>
      <xdr:row>29</xdr:row>
      <xdr:rowOff>15875</xdr:rowOff>
    </xdr:from>
    <xdr:to>
      <xdr:col>9</xdr:col>
      <xdr:colOff>320675</xdr:colOff>
      <xdr:row>31</xdr:row>
      <xdr:rowOff>47625</xdr:rowOff>
    </xdr:to>
    <xdr:sp macro="" textlink="">
      <xdr:nvSpPr>
        <xdr:cNvPr id="4099" name="Text Box 1351379931">
          <a:extLst>
            <a:ext uri="{FF2B5EF4-FFF2-40B4-BE49-F238E27FC236}">
              <a16:creationId xmlns:a16="http://schemas.microsoft.com/office/drawing/2014/main" id="{EDE42437-9866-93E7-1763-E7939B508F6B}"/>
            </a:ext>
          </a:extLst>
        </xdr:cNvPr>
        <xdr:cNvSpPr txBox="1">
          <a:spLocks noChangeArrowheads="1"/>
        </xdr:cNvSpPr>
      </xdr:nvSpPr>
      <xdr:spPr bwMode="auto">
        <a:xfrm>
          <a:off x="3419475" y="5264150"/>
          <a:ext cx="23876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F. Revenue overperforming </a:t>
          </a:r>
          <a:r>
            <a:rPr lang="en-IE" sz="1000" b="0" i="1" u="none" strike="noStrike" baseline="0">
              <a:solidFill>
                <a:srgbClr val="27819D"/>
              </a:solidFill>
              <a:latin typeface="Futura Lt BT"/>
            </a:rPr>
            <a:t>Budget</a:t>
          </a:r>
          <a:r>
            <a:rPr lang="en-IE" sz="1000" b="0" i="0" u="none" strike="noStrike" baseline="0">
              <a:solidFill>
                <a:srgbClr val="27819D"/>
              </a:solidFill>
              <a:latin typeface="Futura Lt BT"/>
            </a:rPr>
            <a:t> forecast</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Arial"/>
              <a:cs typeface="Arial"/>
            </a:rPr>
            <a:t>€</a:t>
          </a:r>
          <a:r>
            <a:rPr lang="en-IE" sz="900" b="0" i="0" u="none" strike="noStrike" baseline="0">
              <a:solidFill>
                <a:srgbClr val="808080"/>
              </a:solidFill>
              <a:latin typeface="Futura Lt BT"/>
              <a:cs typeface="Arial"/>
            </a:rPr>
            <a:t> billion, difference relative to SPU 2022 </a:t>
          </a:r>
          <a:endParaRPr lang="en-IE" sz="1000" b="0" i="0" u="none" strike="noStrike" baseline="0">
            <a:solidFill>
              <a:srgbClr val="000000"/>
            </a:solidFill>
            <a:latin typeface="Futura Lt BT"/>
            <a:cs typeface="Arial"/>
          </a:endParaRPr>
        </a:p>
        <a:p>
          <a:pPr algn="l" rtl="0">
            <a:defRPr sz="1000"/>
          </a:pPr>
          <a:r>
            <a:rPr lang="en-IE" sz="900" b="0" i="0" u="none" strike="noStrike" baseline="0">
              <a:solidFill>
                <a:srgbClr val="808080"/>
              </a:solidFill>
              <a:latin typeface="Futura Lt BT"/>
            </a:rPr>
            <a:t> </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Futura Lt BT"/>
            </a:rPr>
            <a:t> </a:t>
          </a:r>
        </a:p>
      </xdr:txBody>
    </xdr:sp>
    <xdr:clientData/>
  </xdr:twoCellAnchor>
  <xdr:twoCellAnchor>
    <xdr:from>
      <xdr:col>0</xdr:col>
      <xdr:colOff>53975</xdr:colOff>
      <xdr:row>32</xdr:row>
      <xdr:rowOff>120650</xdr:rowOff>
    </xdr:from>
    <xdr:to>
      <xdr:col>3</xdr:col>
      <xdr:colOff>391160</xdr:colOff>
      <xdr:row>46</xdr:row>
      <xdr:rowOff>84455</xdr:rowOff>
    </xdr:to>
    <xdr:graphicFrame macro="">
      <xdr:nvGraphicFramePr>
        <xdr:cNvPr id="6" name="Chart 5">
          <a:extLst>
            <a:ext uri="{FF2B5EF4-FFF2-40B4-BE49-F238E27FC236}">
              <a16:creationId xmlns:a16="http://schemas.microsoft.com/office/drawing/2014/main" id="{D115C00B-2397-029B-42CA-FFD8008204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292100</xdr:colOff>
      <xdr:row>31</xdr:row>
      <xdr:rowOff>104775</xdr:rowOff>
    </xdr:from>
    <xdr:to>
      <xdr:col>9</xdr:col>
      <xdr:colOff>19685</xdr:colOff>
      <xdr:row>45</xdr:row>
      <xdr:rowOff>68580</xdr:rowOff>
    </xdr:to>
    <xdr:graphicFrame macro="">
      <xdr:nvGraphicFramePr>
        <xdr:cNvPr id="7" name="Chart 6">
          <a:extLst>
            <a:ext uri="{FF2B5EF4-FFF2-40B4-BE49-F238E27FC236}">
              <a16:creationId xmlns:a16="http://schemas.microsoft.com/office/drawing/2014/main" id="{A8B3711A-0379-B095-F375-012C07745E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0.73395</cdr:x>
      <cdr:y>0</cdr:y>
    </cdr:from>
    <cdr:to>
      <cdr:x>1</cdr:x>
      <cdr:y>0.27489</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1585064" y="-1476375"/>
          <a:ext cx="574571" cy="5936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October</a:t>
          </a:r>
        </a:p>
        <a:p xmlns:a="http://schemas.openxmlformats.org/drawingml/2006/main">
          <a:r>
            <a:rPr lang="en-IE" sz="800">
              <a:latin typeface="Futura Lt BT" panose="020B0402020204020303" pitchFamily="34" charset="0"/>
            </a:rPr>
            <a:t>+21%</a:t>
          </a:r>
        </a:p>
      </cdr:txBody>
    </cdr:sp>
  </cdr:relSizeAnchor>
</c:userShapes>
</file>

<file path=xl/drawings/drawing25.xml><?xml version="1.0" encoding="utf-8"?>
<c:userShapes xmlns:c="http://schemas.openxmlformats.org/drawingml/2006/chart">
  <cdr:relSizeAnchor xmlns:cdr="http://schemas.openxmlformats.org/drawingml/2006/chartDrawing">
    <cdr:from>
      <cdr:x>0.6383</cdr:x>
      <cdr:y>0.21594</cdr:y>
    </cdr:from>
    <cdr:to>
      <cdr:x>0.93968</cdr:x>
      <cdr:y>0.39831</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1765071" y="531255"/>
          <a:ext cx="833398" cy="4486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October</a:t>
          </a:r>
        </a:p>
        <a:p xmlns:a="http://schemas.openxmlformats.org/drawingml/2006/main">
          <a:r>
            <a:rPr lang="en-IE" sz="800">
              <a:latin typeface="Futura Lt BT" panose="020B0402020204020303" pitchFamily="34" charset="0"/>
            </a:rPr>
            <a:t>+10%</a:t>
          </a:r>
        </a:p>
      </cdr:txBody>
    </cdr:sp>
  </cdr:relSizeAnchor>
</c:userShapes>
</file>

<file path=xl/drawings/drawing26.xml><?xml version="1.0" encoding="utf-8"?>
<c:userShapes xmlns:c="http://schemas.openxmlformats.org/drawingml/2006/chart">
  <cdr:relSizeAnchor xmlns:cdr="http://schemas.openxmlformats.org/drawingml/2006/chartDrawing">
    <cdr:from>
      <cdr:x>0.72096</cdr:x>
      <cdr:y>0.3162</cdr:y>
    </cdr:from>
    <cdr:to>
      <cdr:x>0.99297</cdr:x>
      <cdr:y>0.49037</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2038000" y="759376"/>
          <a:ext cx="768911" cy="418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October</a:t>
          </a:r>
          <a:r>
            <a:rPr lang="en-IE" sz="800" baseline="0">
              <a:latin typeface="Futura Lt BT" panose="020B0402020204020303" pitchFamily="34" charset="0"/>
            </a:rPr>
            <a:t> </a:t>
          </a:r>
        </a:p>
        <a:p xmlns:a="http://schemas.openxmlformats.org/drawingml/2006/main">
          <a:r>
            <a:rPr lang="en-IE" sz="800">
              <a:latin typeface="Futura Lt BT" panose="020B0402020204020303" pitchFamily="34" charset="0"/>
            </a:rPr>
            <a:t>+6%</a:t>
          </a:r>
        </a:p>
      </cdr:txBody>
    </cdr:sp>
  </cdr:relSizeAnchor>
</c:userShapes>
</file>

<file path=xl/drawings/drawing27.xml><?xml version="1.0" encoding="utf-8"?>
<c:userShapes xmlns:c="http://schemas.openxmlformats.org/drawingml/2006/chart">
  <cdr:relSizeAnchor xmlns:cdr="http://schemas.openxmlformats.org/drawingml/2006/chartDrawing">
    <cdr:from>
      <cdr:x>0.69468</cdr:x>
      <cdr:y>0.47268</cdr:y>
    </cdr:from>
    <cdr:to>
      <cdr:x>1</cdr:x>
      <cdr:y>0.64921</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1936919" y="1135167"/>
          <a:ext cx="851299" cy="4239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October</a:t>
          </a:r>
        </a:p>
        <a:p xmlns:a="http://schemas.openxmlformats.org/drawingml/2006/main">
          <a:r>
            <a:rPr lang="en-IE" sz="800">
              <a:latin typeface="Futura Lt BT" panose="020B0402020204020303" pitchFamily="34" charset="0"/>
            </a:rPr>
            <a:t>-13%</a:t>
          </a:r>
        </a:p>
      </cdr:txBody>
    </cdr:sp>
  </cdr:relSizeAnchor>
</c:userShapes>
</file>

<file path=xl/drawings/drawing28.xml><?xml version="1.0" encoding="utf-8"?>
<c:userShapes xmlns:c="http://schemas.openxmlformats.org/drawingml/2006/chart">
  <cdr:relSizeAnchor xmlns:cdr="http://schemas.openxmlformats.org/drawingml/2006/chartDrawing">
    <cdr:from>
      <cdr:x>0.57591</cdr:x>
      <cdr:y>0.18059</cdr:y>
    </cdr:from>
    <cdr:to>
      <cdr:x>0.86286</cdr:x>
      <cdr:y>0.24767</cdr:y>
    </cdr:to>
    <cdr:cxnSp macro="">
      <cdr:nvCxnSpPr>
        <cdr:cNvPr id="3" name="Straight Arrow Connector 2">
          <a:extLst xmlns:a="http://schemas.openxmlformats.org/drawingml/2006/main">
            <a:ext uri="{FF2B5EF4-FFF2-40B4-BE49-F238E27FC236}">
              <a16:creationId xmlns:a16="http://schemas.microsoft.com/office/drawing/2014/main" id="{C952C39A-FE89-C67D-4962-6566A06EE7CE}"/>
            </a:ext>
          </a:extLst>
        </cdr:cNvPr>
        <cdr:cNvCxnSpPr/>
      </cdr:nvCxnSpPr>
      <cdr:spPr>
        <a:xfrm xmlns:a="http://schemas.openxmlformats.org/drawingml/2006/main" flipV="1">
          <a:off x="1243757" y="455033"/>
          <a:ext cx="619712" cy="169012"/>
        </a:xfrm>
        <a:prstGeom xmlns:a="http://schemas.openxmlformats.org/drawingml/2006/main" prst="straightConnector1">
          <a:avLst/>
        </a:prstGeom>
        <a:ln xmlns:a="http://schemas.openxmlformats.org/drawingml/2006/main">
          <a:solidFill>
            <a:schemeClr val="accent4"/>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0.31959</cdr:x>
      <cdr:y>0.16811</cdr:y>
    </cdr:from>
    <cdr:to>
      <cdr:x>0.60068</cdr:x>
      <cdr:y>0.38594</cdr:y>
    </cdr:to>
    <cdr:sp macro="" textlink="">
      <cdr:nvSpPr>
        <cdr:cNvPr id="5" name="TextBox 4">
          <a:extLst xmlns:a="http://schemas.openxmlformats.org/drawingml/2006/main">
            <a:ext uri="{FF2B5EF4-FFF2-40B4-BE49-F238E27FC236}">
              <a16:creationId xmlns:a16="http://schemas.microsoft.com/office/drawing/2014/main" id="{F3AD0205-1622-D9E6-85AF-41B97E283DFC}"/>
            </a:ext>
          </a:extLst>
        </cdr:cNvPr>
        <cdr:cNvSpPr txBox="1"/>
      </cdr:nvSpPr>
      <cdr:spPr>
        <a:xfrm xmlns:a="http://schemas.openxmlformats.org/drawingml/2006/main">
          <a:off x="690187" y="423591"/>
          <a:ext cx="607052" cy="5488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2"/>
              </a:solidFill>
              <a:latin typeface="Futura Lt BT" panose="020B0402020204020303" pitchFamily="34" charset="0"/>
            </a:rPr>
            <a:t>Budget 2023 forecast</a:t>
          </a:r>
        </a:p>
      </cdr:txBody>
    </cdr:sp>
  </cdr:relSizeAnchor>
</c:userShapes>
</file>

<file path=xl/drawings/drawing29.xml><?xml version="1.0" encoding="utf-8"?>
<c:userShapes xmlns:c="http://schemas.openxmlformats.org/drawingml/2006/chart">
  <cdr:relSizeAnchor xmlns:cdr="http://schemas.openxmlformats.org/drawingml/2006/chartDrawing">
    <cdr:from>
      <cdr:x>0.24258</cdr:x>
      <cdr:y>0.41872</cdr:y>
    </cdr:from>
    <cdr:to>
      <cdr:x>0.81627</cdr:x>
      <cdr:y>0.66154</cdr:y>
    </cdr:to>
    <cdr:sp macro="" textlink="">
      <cdr:nvSpPr>
        <cdr:cNvPr id="2" name="Text Box 1">
          <a:extLst xmlns:a="http://schemas.openxmlformats.org/drawingml/2006/main">
            <a:ext uri="{FF2B5EF4-FFF2-40B4-BE49-F238E27FC236}">
              <a16:creationId xmlns:a16="http://schemas.microsoft.com/office/drawing/2014/main" id="{F2F83590-F8B3-557B-3E0E-27829B36C54D}"/>
            </a:ext>
          </a:extLst>
        </cdr:cNvPr>
        <cdr:cNvSpPr txBox="1"/>
      </cdr:nvSpPr>
      <cdr:spPr>
        <a:xfrm xmlns:a="http://schemas.openxmlformats.org/drawingml/2006/main">
          <a:off x="523875" y="1055041"/>
          <a:ext cx="1238979" cy="611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2"/>
              </a:solidFill>
              <a:latin typeface="Futura Lt BT" panose="020B0402020204020303" pitchFamily="34" charset="0"/>
            </a:rPr>
            <a:t>Revision to</a:t>
          </a:r>
          <a:r>
            <a:rPr lang="en-IE" sz="900" baseline="0">
              <a:solidFill>
                <a:schemeClr val="accent2"/>
              </a:solidFill>
              <a:latin typeface="Futura Lt BT" panose="020B0402020204020303" pitchFamily="34" charset="0"/>
            </a:rPr>
            <a:t> forecast in </a:t>
          </a:r>
          <a:r>
            <a:rPr lang="en-IE" sz="900" i="1" baseline="0">
              <a:solidFill>
                <a:schemeClr val="accent2"/>
              </a:solidFill>
              <a:latin typeface="Futura Lt BT" panose="020B0402020204020303" pitchFamily="34" charset="0"/>
            </a:rPr>
            <a:t>Budget 2023 </a:t>
          </a:r>
          <a:r>
            <a:rPr lang="en-IE" sz="900" baseline="0">
              <a:solidFill>
                <a:schemeClr val="accent2"/>
              </a:solidFill>
              <a:latin typeface="Futura Lt BT" panose="020B0402020204020303" pitchFamily="34" charset="0"/>
            </a:rPr>
            <a:t>relative SPU forecast</a:t>
          </a:r>
          <a:endParaRPr lang="en-IE" sz="900">
            <a:solidFill>
              <a:schemeClr val="accent2"/>
            </a:solidFill>
            <a:latin typeface="Futura Lt BT" panose="020B0402020204020303" pitchFamily="34" charset="0"/>
          </a:endParaRPr>
        </a:p>
      </cdr:txBody>
    </cdr:sp>
  </cdr:relSizeAnchor>
  <cdr:relSizeAnchor xmlns:cdr="http://schemas.openxmlformats.org/drawingml/2006/chartDrawing">
    <cdr:from>
      <cdr:x>0.48403</cdr:x>
      <cdr:y>0.02369</cdr:y>
    </cdr:from>
    <cdr:to>
      <cdr:x>1</cdr:x>
      <cdr:y>0.27474</cdr:y>
    </cdr:to>
    <cdr:sp macro="" textlink="">
      <cdr:nvSpPr>
        <cdr:cNvPr id="3" name="Text Box 1">
          <a:extLst xmlns:a="http://schemas.openxmlformats.org/drawingml/2006/main">
            <a:ext uri="{FF2B5EF4-FFF2-40B4-BE49-F238E27FC236}">
              <a16:creationId xmlns:a16="http://schemas.microsoft.com/office/drawing/2014/main" id="{4FB672F0-1A99-B389-1B94-ADAD1CDC8BD3}"/>
            </a:ext>
          </a:extLst>
        </cdr:cNvPr>
        <cdr:cNvSpPr txBox="1"/>
      </cdr:nvSpPr>
      <cdr:spPr>
        <a:xfrm xmlns:a="http://schemas.openxmlformats.org/drawingml/2006/main">
          <a:off x="1045319" y="59680"/>
          <a:ext cx="1114316" cy="632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aseline="0">
              <a:solidFill>
                <a:schemeClr val="accent1"/>
              </a:solidFill>
              <a:latin typeface="Futura Lt BT" panose="020B0402020204020303" pitchFamily="34" charset="0"/>
            </a:rPr>
            <a:t>Over performance to-date relative to SPU forecast</a:t>
          </a:r>
          <a:endParaRPr lang="en-IE" sz="900">
            <a:solidFill>
              <a:schemeClr val="accent1"/>
            </a:solidFill>
            <a:latin typeface="Futura Lt BT" panose="020B0402020204020303"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0.48133</cdr:x>
      <cdr:y>0.16741</cdr:y>
    </cdr:from>
    <cdr:to>
      <cdr:x>0.90474</cdr:x>
      <cdr:y>0.46875</cdr:y>
    </cdr:to>
    <cdr:sp macro="" textlink="">
      <cdr:nvSpPr>
        <cdr:cNvPr id="2" name="Text Box 1"/>
        <cdr:cNvSpPr txBox="1"/>
      </cdr:nvSpPr>
      <cdr:spPr>
        <a:xfrm xmlns:a="http://schemas.openxmlformats.org/drawingml/2006/main">
          <a:off x="1184996" y="421820"/>
          <a:ext cx="1042367" cy="7592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Futura Lt BT" panose="020B0402020204020303" pitchFamily="34" charset="0"/>
            </a:rPr>
            <a:t>Goods</a:t>
          </a:r>
          <a:r>
            <a:rPr lang="en-IE" sz="900" baseline="0">
              <a:solidFill>
                <a:schemeClr val="accent4"/>
              </a:solidFill>
              <a:latin typeface="Futura Lt BT" panose="020B0402020204020303" pitchFamily="34" charset="0"/>
            </a:rPr>
            <a:t> and </a:t>
          </a:r>
          <a:r>
            <a:rPr lang="en-IE" sz="900">
              <a:solidFill>
                <a:schemeClr val="accent4"/>
              </a:solidFill>
              <a:latin typeface="Futura Lt BT" panose="020B0402020204020303" pitchFamily="34" charset="0"/>
            </a:rPr>
            <a:t>services with low import content</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38100</xdr:colOff>
      <xdr:row>2</xdr:row>
      <xdr:rowOff>28574</xdr:rowOff>
    </xdr:from>
    <xdr:to>
      <xdr:col>7</xdr:col>
      <xdr:colOff>104775</xdr:colOff>
      <xdr:row>14</xdr:row>
      <xdr:rowOff>38099</xdr:rowOff>
    </xdr:to>
    <xdr:graphicFrame macro="">
      <xdr:nvGraphicFramePr>
        <xdr:cNvPr id="2" name="Chart 1">
          <a:extLst>
            <a:ext uri="{FF2B5EF4-FFF2-40B4-BE49-F238E27FC236}">
              <a16:creationId xmlns:a16="http://schemas.microsoft.com/office/drawing/2014/main" id="{DFAC9110-BC1A-C23C-6DC8-D7969DBFC5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xdr:row>
      <xdr:rowOff>95250</xdr:rowOff>
    </xdr:from>
    <xdr:to>
      <xdr:col>8</xdr:col>
      <xdr:colOff>439420</xdr:colOff>
      <xdr:row>14</xdr:row>
      <xdr:rowOff>168275</xdr:rowOff>
    </xdr:to>
    <xdr:graphicFrame macro="">
      <xdr:nvGraphicFramePr>
        <xdr:cNvPr id="3" name="Chart 2">
          <a:extLst>
            <a:ext uri="{FF2B5EF4-FFF2-40B4-BE49-F238E27FC236}">
              <a16:creationId xmlns:a16="http://schemas.microsoft.com/office/drawing/2014/main" id="{C9EF8471-02F6-3745-50B5-D7A0959FF9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0.28552</cdr:x>
      <cdr:y>0.51389</cdr:y>
    </cdr:from>
    <cdr:to>
      <cdr:x>0.47051</cdr:x>
      <cdr:y>0.63889</cdr:y>
    </cdr:to>
    <cdr:sp macro="" textlink="">
      <cdr:nvSpPr>
        <cdr:cNvPr id="2" name="Text Box 1"/>
        <cdr:cNvSpPr txBox="1"/>
      </cdr:nvSpPr>
      <cdr:spPr>
        <a:xfrm xmlns:a="http://schemas.openxmlformats.org/drawingml/2006/main">
          <a:off x="1352550" y="1409700"/>
          <a:ext cx="8763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solidFill>
              <a:latin typeface="Futura Lt BT" panose="020B0402020204020303" pitchFamily="34" charset="0"/>
            </a:rPr>
            <a:t>Staff levels</a:t>
          </a:r>
        </a:p>
      </cdr:txBody>
    </cdr:sp>
  </cdr:relSizeAnchor>
  <cdr:relSizeAnchor xmlns:cdr="http://schemas.openxmlformats.org/drawingml/2006/chartDrawing">
    <cdr:from>
      <cdr:x>0.78914</cdr:x>
      <cdr:y>0.45369</cdr:y>
    </cdr:from>
    <cdr:to>
      <cdr:x>0.97413</cdr:x>
      <cdr:y>0.6817</cdr:y>
    </cdr:to>
    <cdr:sp macro="" textlink="">
      <cdr:nvSpPr>
        <cdr:cNvPr id="3" name="Text Box 1"/>
        <cdr:cNvSpPr txBox="1"/>
      </cdr:nvSpPr>
      <cdr:spPr>
        <a:xfrm xmlns:a="http://schemas.openxmlformats.org/drawingml/2006/main">
          <a:off x="4323030" y="1018406"/>
          <a:ext cx="1013402" cy="51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3"/>
              </a:solidFill>
              <a:latin typeface="Futura Lt BT" panose="020B0402020204020303" pitchFamily="34" charset="0"/>
            </a:rPr>
            <a:t>Staff</a:t>
          </a:r>
          <a:r>
            <a:rPr lang="en-IE" sz="900" baseline="0">
              <a:solidFill>
                <a:schemeClr val="accent3"/>
              </a:solidFill>
              <a:latin typeface="Futura Lt BT" panose="020B0402020204020303" pitchFamily="34" charset="0"/>
            </a:rPr>
            <a:t> levels p</a:t>
          </a:r>
          <a:r>
            <a:rPr lang="en-IE" sz="900">
              <a:solidFill>
                <a:schemeClr val="accent3"/>
              </a:solidFill>
              <a:latin typeface="Futura Lt BT" panose="020B0402020204020303" pitchFamily="34" charset="0"/>
            </a:rPr>
            <a:t>rojected</a:t>
          </a:r>
          <a:r>
            <a:rPr lang="en-IE" sz="900" baseline="0">
              <a:solidFill>
                <a:schemeClr val="accent3"/>
              </a:solidFill>
              <a:latin typeface="Futura Lt BT" panose="020B0402020204020303" pitchFamily="34" charset="0"/>
            </a:rPr>
            <a:t> forward with trend growth</a:t>
          </a:r>
          <a:endParaRPr lang="en-IE" sz="900">
            <a:solidFill>
              <a:schemeClr val="accent3"/>
            </a:solidFill>
            <a:latin typeface="Futura Lt BT" panose="020B0402020204020303" pitchFamily="34" charset="0"/>
          </a:endParaRPr>
        </a:p>
      </cdr:txBody>
    </cdr:sp>
  </cdr:relSizeAnchor>
  <cdr:relSizeAnchor xmlns:cdr="http://schemas.openxmlformats.org/drawingml/2006/chartDrawing">
    <cdr:from>
      <cdr:x>0.53686</cdr:x>
      <cdr:y>0.06807</cdr:y>
    </cdr:from>
    <cdr:to>
      <cdr:x>0.72185</cdr:x>
      <cdr:y>0.32762</cdr:y>
    </cdr:to>
    <cdr:sp macro="" textlink="">
      <cdr:nvSpPr>
        <cdr:cNvPr id="4" name="Text Box 1"/>
        <cdr:cNvSpPr txBox="1"/>
      </cdr:nvSpPr>
      <cdr:spPr>
        <a:xfrm xmlns:a="http://schemas.openxmlformats.org/drawingml/2006/main">
          <a:off x="2543170" y="171507"/>
          <a:ext cx="876316" cy="6539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2"/>
              </a:solidFill>
              <a:latin typeface="Futura Lt BT" panose="020B0402020204020303" pitchFamily="34" charset="0"/>
            </a:rPr>
            <a:t>Upper limit and Minimum target for 2022</a:t>
          </a:r>
        </a:p>
      </cdr:txBody>
    </cdr:sp>
  </cdr:relSizeAnchor>
  <cdr:relSizeAnchor xmlns:cdr="http://schemas.openxmlformats.org/drawingml/2006/chartDrawing">
    <cdr:from>
      <cdr:x>0.68968</cdr:x>
      <cdr:y>0.20833</cdr:y>
    </cdr:from>
    <cdr:to>
      <cdr:x>0.78938</cdr:x>
      <cdr:y>0.23762</cdr:y>
    </cdr:to>
    <cdr:cxnSp macro="">
      <cdr:nvCxnSpPr>
        <cdr:cNvPr id="6" name="Straight Arrow Connector 5">
          <a:extLst xmlns:a="http://schemas.openxmlformats.org/drawingml/2006/main">
            <a:ext uri="{FF2B5EF4-FFF2-40B4-BE49-F238E27FC236}">
              <a16:creationId xmlns:a16="http://schemas.microsoft.com/office/drawing/2014/main" id="{DF0BD6B8-5AB5-9154-805E-EBA952CE86E8}"/>
            </a:ext>
          </a:extLst>
        </cdr:cNvPr>
        <cdr:cNvCxnSpPr/>
      </cdr:nvCxnSpPr>
      <cdr:spPr>
        <a:xfrm xmlns:a="http://schemas.openxmlformats.org/drawingml/2006/main">
          <a:off x="3778167" y="467644"/>
          <a:ext cx="546183" cy="65756"/>
        </a:xfrm>
        <a:prstGeom xmlns:a="http://schemas.openxmlformats.org/drawingml/2006/main" prst="straightConnector1">
          <a:avLst/>
        </a:prstGeom>
        <a:ln xmlns:a="http://schemas.openxmlformats.org/drawingml/2006/main">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0.68767</cdr:x>
      <cdr:y>0.22569</cdr:y>
    </cdr:from>
    <cdr:to>
      <cdr:x>0.7859</cdr:x>
      <cdr:y>0.30976</cdr:y>
    </cdr:to>
    <cdr:cxnSp macro="">
      <cdr:nvCxnSpPr>
        <cdr:cNvPr id="7" name="Straight Arrow Connector 6">
          <a:extLst xmlns:a="http://schemas.openxmlformats.org/drawingml/2006/main">
            <a:ext uri="{FF2B5EF4-FFF2-40B4-BE49-F238E27FC236}">
              <a16:creationId xmlns:a16="http://schemas.microsoft.com/office/drawing/2014/main" id="{A585BE2D-EF73-8178-3BDB-2648402A50A5}"/>
            </a:ext>
          </a:extLst>
        </cdr:cNvPr>
        <cdr:cNvCxnSpPr/>
      </cdr:nvCxnSpPr>
      <cdr:spPr>
        <a:xfrm xmlns:a="http://schemas.openxmlformats.org/drawingml/2006/main">
          <a:off x="3767156" y="506612"/>
          <a:ext cx="538144" cy="188713"/>
        </a:xfrm>
        <a:prstGeom xmlns:a="http://schemas.openxmlformats.org/drawingml/2006/main" prst="straightConnector1">
          <a:avLst/>
        </a:prstGeom>
        <a:ln xmlns:a="http://schemas.openxmlformats.org/drawingml/2006/main">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0.85309</cdr:x>
      <cdr:y>0.30709</cdr:y>
    </cdr:from>
    <cdr:to>
      <cdr:x>0.85912</cdr:x>
      <cdr:y>0.43904</cdr:y>
    </cdr:to>
    <cdr:cxnSp macro="">
      <cdr:nvCxnSpPr>
        <cdr:cNvPr id="13" name="Straight Arrow Connector 12">
          <a:extLst xmlns:a="http://schemas.openxmlformats.org/drawingml/2006/main">
            <a:ext uri="{FF2B5EF4-FFF2-40B4-BE49-F238E27FC236}">
              <a16:creationId xmlns:a16="http://schemas.microsoft.com/office/drawing/2014/main" id="{A4456C95-0D0A-5819-68A6-BA654B17172D}"/>
            </a:ext>
          </a:extLst>
        </cdr:cNvPr>
        <cdr:cNvCxnSpPr/>
      </cdr:nvCxnSpPr>
      <cdr:spPr>
        <a:xfrm xmlns:a="http://schemas.openxmlformats.org/drawingml/2006/main" flipV="1">
          <a:off x="4673365" y="689323"/>
          <a:ext cx="33033" cy="296191"/>
        </a:xfrm>
        <a:prstGeom xmlns:a="http://schemas.openxmlformats.org/drawingml/2006/main" prst="straightConnector1">
          <a:avLst/>
        </a:prstGeom>
        <a:ln xmlns:a="http://schemas.openxmlformats.org/drawingml/2006/main">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0.7185</cdr:x>
      <cdr:y>0</cdr:y>
    </cdr:from>
    <cdr:to>
      <cdr:x>1</cdr:x>
      <cdr:y>0.14583</cdr:y>
    </cdr:to>
    <cdr:sp macro="" textlink="">
      <cdr:nvSpPr>
        <cdr:cNvPr id="16" name="Text Box 1"/>
        <cdr:cNvSpPr txBox="1"/>
      </cdr:nvSpPr>
      <cdr:spPr>
        <a:xfrm xmlns:a="http://schemas.openxmlformats.org/drawingml/2006/main">
          <a:off x="3403599" y="-3133725"/>
          <a:ext cx="1333501" cy="400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5"/>
              </a:solidFill>
              <a:latin typeface="Futura Lt BT" panose="020B0402020204020303" pitchFamily="34" charset="0"/>
            </a:rPr>
            <a:t>Target</a:t>
          </a:r>
          <a:r>
            <a:rPr lang="en-IE" sz="900" baseline="0">
              <a:solidFill>
                <a:schemeClr val="accent5"/>
              </a:solidFill>
              <a:latin typeface="Futura Lt BT" panose="020B0402020204020303" pitchFamily="34" charset="0"/>
            </a:rPr>
            <a:t> for 2023</a:t>
          </a:r>
          <a:endParaRPr lang="en-IE" sz="900">
            <a:solidFill>
              <a:schemeClr val="accent5"/>
            </a:solidFill>
            <a:latin typeface="Futura Lt BT" panose="020B0402020204020303" pitchFamily="34" charset="0"/>
          </a:endParaRPr>
        </a:p>
      </cdr:txBody>
    </cdr:sp>
  </cdr:relSizeAnchor>
  <cdr:relSizeAnchor xmlns:cdr="http://schemas.openxmlformats.org/drawingml/2006/chartDrawing">
    <cdr:from>
      <cdr:x>0.87668</cdr:x>
      <cdr:y>0.07292</cdr:y>
    </cdr:from>
    <cdr:to>
      <cdr:x>0.90935</cdr:x>
      <cdr:y>0.18246</cdr:y>
    </cdr:to>
    <cdr:cxnSp macro="">
      <cdr:nvCxnSpPr>
        <cdr:cNvPr id="20" name="Straight Arrow Connector 19">
          <a:extLst xmlns:a="http://schemas.openxmlformats.org/drawingml/2006/main">
            <a:ext uri="{FF2B5EF4-FFF2-40B4-BE49-F238E27FC236}">
              <a16:creationId xmlns:a16="http://schemas.microsoft.com/office/drawing/2014/main" id="{1F5D3C72-8E0D-56D0-0698-3CF20436EA89}"/>
            </a:ext>
          </a:extLst>
        </cdr:cNvPr>
        <cdr:cNvCxnSpPr/>
      </cdr:nvCxnSpPr>
      <cdr:spPr>
        <a:xfrm xmlns:a="http://schemas.openxmlformats.org/drawingml/2006/main">
          <a:off x="4802580" y="163685"/>
          <a:ext cx="178995" cy="245890"/>
        </a:xfrm>
        <a:prstGeom xmlns:a="http://schemas.openxmlformats.org/drawingml/2006/main" prst="straightConnector1">
          <a:avLst/>
        </a:prstGeom>
        <a:ln xmlns:a="http://schemas.openxmlformats.org/drawingml/2006/main">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15</xdr:row>
      <xdr:rowOff>167005</xdr:rowOff>
    </xdr:to>
    <xdr:graphicFrame macro="">
      <xdr:nvGraphicFramePr>
        <xdr:cNvPr id="2" name="Chart 1">
          <a:extLst>
            <a:ext uri="{FF2B5EF4-FFF2-40B4-BE49-F238E27FC236}">
              <a16:creationId xmlns:a16="http://schemas.microsoft.com/office/drawing/2014/main" id="{D605ECEA-EE55-98E5-9567-FC54533A42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0.24752</cdr:x>
      <cdr:y>0.38325</cdr:y>
    </cdr:from>
    <cdr:to>
      <cdr:x>0.51836</cdr:x>
      <cdr:y>0.55948</cdr:y>
    </cdr:to>
    <cdr:sp macro="" textlink="">
      <cdr:nvSpPr>
        <cdr:cNvPr id="2" name="TextBox 1">
          <a:extLst xmlns:a="http://schemas.openxmlformats.org/drawingml/2006/main">
            <a:ext uri="{FF2B5EF4-FFF2-40B4-BE49-F238E27FC236}">
              <a16:creationId xmlns:a16="http://schemas.microsoft.com/office/drawing/2014/main" id="{16E95015-13A3-EF8E-3395-7458BD37420A}"/>
            </a:ext>
          </a:extLst>
        </cdr:cNvPr>
        <cdr:cNvSpPr txBox="1"/>
      </cdr:nvSpPr>
      <cdr:spPr>
        <a:xfrm xmlns:a="http://schemas.openxmlformats.org/drawingml/2006/main">
          <a:off x="1069253" y="965673"/>
          <a:ext cx="1170003" cy="4440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60000"/>
                  <a:lumOff val="40000"/>
                </a:schemeClr>
              </a:solidFill>
              <a:latin typeface="Futura Lt BT" panose="020B0402020204020303" pitchFamily="34" charset="0"/>
            </a:rPr>
            <a:t>Additional current spending</a:t>
          </a:r>
          <a:r>
            <a:rPr lang="en-IE" sz="800" baseline="0">
              <a:solidFill>
                <a:schemeClr val="accent5">
                  <a:lumMod val="60000"/>
                  <a:lumOff val="40000"/>
                </a:schemeClr>
              </a:solidFill>
              <a:latin typeface="Futura Lt BT" panose="020B0402020204020303" pitchFamily="34" charset="0"/>
            </a:rPr>
            <a:t> in 2022</a:t>
          </a:r>
          <a:endParaRPr lang="en-IE" sz="800">
            <a:solidFill>
              <a:schemeClr val="accent5">
                <a:lumMod val="60000"/>
                <a:lumOff val="40000"/>
              </a:schemeClr>
            </a:solidFill>
            <a:latin typeface="Futura Lt BT" panose="020B0402020204020303" pitchFamily="34" charset="0"/>
          </a:endParaRPr>
        </a:p>
      </cdr:txBody>
    </cdr:sp>
  </cdr:relSizeAnchor>
  <cdr:relSizeAnchor xmlns:cdr="http://schemas.openxmlformats.org/drawingml/2006/chartDrawing">
    <cdr:from>
      <cdr:x>0.6941</cdr:x>
      <cdr:y>0.08552</cdr:y>
    </cdr:from>
    <cdr:to>
      <cdr:x>0.80278</cdr:x>
      <cdr:y>0.16721</cdr:y>
    </cdr:to>
    <cdr:sp macro="" textlink="">
      <cdr:nvSpPr>
        <cdr:cNvPr id="3" name="TextBox 1">
          <a:extLst xmlns:a="http://schemas.openxmlformats.org/drawingml/2006/main">
            <a:ext uri="{FF2B5EF4-FFF2-40B4-BE49-F238E27FC236}">
              <a16:creationId xmlns:a16="http://schemas.microsoft.com/office/drawing/2014/main" id="{C9517EED-58F8-7ABE-F3D5-AF879B9EC1DA}"/>
            </a:ext>
          </a:extLst>
        </cdr:cNvPr>
        <cdr:cNvSpPr txBox="1"/>
      </cdr:nvSpPr>
      <cdr:spPr>
        <a:xfrm xmlns:a="http://schemas.openxmlformats.org/drawingml/2006/main">
          <a:off x="3173410" y="238680"/>
          <a:ext cx="496885" cy="2279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75000"/>
                  <a:lumOff val="25000"/>
                </a:schemeClr>
              </a:solidFill>
              <a:latin typeface="Futura Lt BT" panose="020B0402020204020303" pitchFamily="34" charset="0"/>
            </a:rPr>
            <a:t>€85.8</a:t>
          </a:r>
        </a:p>
      </cdr:txBody>
    </cdr:sp>
  </cdr:relSizeAnchor>
  <cdr:relSizeAnchor xmlns:cdr="http://schemas.openxmlformats.org/drawingml/2006/chartDrawing">
    <cdr:from>
      <cdr:x>0.54608</cdr:x>
      <cdr:y>0.22465</cdr:y>
    </cdr:from>
    <cdr:to>
      <cdr:x>0.65476</cdr:x>
      <cdr:y>0.30634</cdr:y>
    </cdr:to>
    <cdr:sp macro="" textlink="">
      <cdr:nvSpPr>
        <cdr:cNvPr id="4" name="TextBox 1">
          <a:extLst xmlns:a="http://schemas.openxmlformats.org/drawingml/2006/main">
            <a:ext uri="{FF2B5EF4-FFF2-40B4-BE49-F238E27FC236}">
              <a16:creationId xmlns:a16="http://schemas.microsoft.com/office/drawing/2014/main" id="{29B36DE8-EB39-195C-C6BA-408EFABF2D16}"/>
            </a:ext>
          </a:extLst>
        </cdr:cNvPr>
        <cdr:cNvSpPr txBox="1"/>
      </cdr:nvSpPr>
      <cdr:spPr>
        <a:xfrm xmlns:a="http://schemas.openxmlformats.org/drawingml/2006/main">
          <a:off x="2359013" y="566044"/>
          <a:ext cx="469487" cy="205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75000"/>
                  <a:lumOff val="25000"/>
                </a:schemeClr>
              </a:solidFill>
              <a:latin typeface="Futura Lt BT" panose="020B0402020204020303" pitchFamily="34" charset="0"/>
            </a:rPr>
            <a:t>€84.1</a:t>
          </a:r>
        </a:p>
      </cdr:txBody>
    </cdr:sp>
  </cdr:relSizeAnchor>
  <cdr:relSizeAnchor xmlns:cdr="http://schemas.openxmlformats.org/drawingml/2006/chartDrawing">
    <cdr:from>
      <cdr:x>0.38145</cdr:x>
      <cdr:y>0.51411</cdr:y>
    </cdr:from>
    <cdr:to>
      <cdr:x>0.39789</cdr:x>
      <cdr:y>0.56008</cdr:y>
    </cdr:to>
    <cdr:cxnSp macro="">
      <cdr:nvCxnSpPr>
        <cdr:cNvPr id="6" name="Straight Arrow Connector 5">
          <a:extLst xmlns:a="http://schemas.openxmlformats.org/drawingml/2006/main">
            <a:ext uri="{FF2B5EF4-FFF2-40B4-BE49-F238E27FC236}">
              <a16:creationId xmlns:a16="http://schemas.microsoft.com/office/drawing/2014/main" id="{549A3503-1722-723C-4731-7C6342B1EB74}"/>
            </a:ext>
          </a:extLst>
        </cdr:cNvPr>
        <cdr:cNvCxnSpPr/>
      </cdr:nvCxnSpPr>
      <cdr:spPr>
        <a:xfrm xmlns:a="http://schemas.openxmlformats.org/drawingml/2006/main">
          <a:off x="1647825" y="1295400"/>
          <a:ext cx="71001" cy="115824"/>
        </a:xfrm>
        <a:prstGeom xmlns:a="http://schemas.openxmlformats.org/drawingml/2006/main" prst="straightConnector1">
          <a:avLst/>
        </a:prstGeom>
        <a:ln xmlns:a="http://schemas.openxmlformats.org/drawingml/2006/main">
          <a:solidFill>
            <a:schemeClr val="bg1">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0.40903</cdr:x>
      <cdr:y>0.22303</cdr:y>
    </cdr:from>
    <cdr:to>
      <cdr:x>0.56736</cdr:x>
      <cdr:y>0.42369</cdr:y>
    </cdr:to>
    <cdr:sp macro="" textlink="">
      <cdr:nvSpPr>
        <cdr:cNvPr id="7" name="TextBox 1">
          <a:extLst xmlns:a="http://schemas.openxmlformats.org/drawingml/2006/main">
            <a:ext uri="{FF2B5EF4-FFF2-40B4-BE49-F238E27FC236}">
              <a16:creationId xmlns:a16="http://schemas.microsoft.com/office/drawing/2014/main" id="{A3746CC6-7362-839F-9CB5-15D59875B6F7}"/>
            </a:ext>
          </a:extLst>
        </cdr:cNvPr>
        <cdr:cNvSpPr txBox="1"/>
      </cdr:nvSpPr>
      <cdr:spPr>
        <a:xfrm xmlns:a="http://schemas.openxmlformats.org/drawingml/2006/main">
          <a:off x="1766963" y="561975"/>
          <a:ext cx="683970" cy="505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3"/>
              </a:solidFill>
              <a:latin typeface="Futura Lt BT" panose="020B0402020204020303" pitchFamily="34" charset="0"/>
            </a:rPr>
            <a:t>Increase in capital</a:t>
          </a:r>
          <a:r>
            <a:rPr lang="en-IE" sz="800" baseline="0">
              <a:solidFill>
                <a:schemeClr val="accent3"/>
              </a:solidFill>
              <a:latin typeface="Futura Lt BT" panose="020B0402020204020303" pitchFamily="34" charset="0"/>
            </a:rPr>
            <a:t> spending</a:t>
          </a:r>
          <a:endParaRPr lang="en-IE" sz="800">
            <a:solidFill>
              <a:schemeClr val="accent3"/>
            </a:solidFill>
            <a:latin typeface="Futura Lt BT" panose="020B0402020204020303" pitchFamily="34" charset="0"/>
          </a:endParaRPr>
        </a:p>
      </cdr:txBody>
    </cdr:sp>
  </cdr:relSizeAnchor>
  <cdr:relSizeAnchor xmlns:cdr="http://schemas.openxmlformats.org/drawingml/2006/chartDrawing">
    <cdr:from>
      <cdr:x>0.48378</cdr:x>
      <cdr:y>0.40101</cdr:y>
    </cdr:from>
    <cdr:to>
      <cdr:x>0.5393</cdr:x>
      <cdr:y>0.57433</cdr:y>
    </cdr:to>
    <cdr:cxnSp macro="">
      <cdr:nvCxnSpPr>
        <cdr:cNvPr id="8" name="Straight Arrow Connector 7">
          <a:extLst xmlns:a="http://schemas.openxmlformats.org/drawingml/2006/main">
            <a:ext uri="{FF2B5EF4-FFF2-40B4-BE49-F238E27FC236}">
              <a16:creationId xmlns:a16="http://schemas.microsoft.com/office/drawing/2014/main" id="{522045FA-8404-16EA-A2E0-2FDC65D68786}"/>
            </a:ext>
          </a:extLst>
        </cdr:cNvPr>
        <cdr:cNvCxnSpPr/>
      </cdr:nvCxnSpPr>
      <cdr:spPr>
        <a:xfrm xmlns:a="http://schemas.openxmlformats.org/drawingml/2006/main">
          <a:off x="2089884" y="1010417"/>
          <a:ext cx="239849" cy="436720"/>
        </a:xfrm>
        <a:prstGeom xmlns:a="http://schemas.openxmlformats.org/drawingml/2006/main" prst="straightConnector1">
          <a:avLst/>
        </a:prstGeom>
        <a:ln xmlns:a="http://schemas.openxmlformats.org/drawingml/2006/main">
          <a:solidFill>
            <a:schemeClr val="bg1">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0.50717</cdr:x>
      <cdr:y>0.01825</cdr:y>
    </cdr:from>
    <cdr:to>
      <cdr:x>0.66692</cdr:x>
      <cdr:y>0.22867</cdr:y>
    </cdr:to>
    <cdr:sp macro="" textlink="">
      <cdr:nvSpPr>
        <cdr:cNvPr id="9" name="TextBox 1">
          <a:extLst xmlns:a="http://schemas.openxmlformats.org/drawingml/2006/main">
            <a:ext uri="{FF2B5EF4-FFF2-40B4-BE49-F238E27FC236}">
              <a16:creationId xmlns:a16="http://schemas.microsoft.com/office/drawing/2014/main" id="{90BE8B44-5EC2-E192-2B3F-0AE6F781BDE8}"/>
            </a:ext>
          </a:extLst>
        </cdr:cNvPr>
        <cdr:cNvSpPr txBox="1"/>
      </cdr:nvSpPr>
      <cdr:spPr>
        <a:xfrm xmlns:a="http://schemas.openxmlformats.org/drawingml/2006/main">
          <a:off x="2190940" y="45983"/>
          <a:ext cx="690105" cy="5301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2"/>
              </a:solidFill>
              <a:latin typeface="Futura Lt BT" panose="020B0402020204020303" pitchFamily="34" charset="0"/>
            </a:rPr>
            <a:t>Increase in current</a:t>
          </a:r>
          <a:r>
            <a:rPr lang="en-IE" sz="800" baseline="0">
              <a:solidFill>
                <a:schemeClr val="accent2"/>
              </a:solidFill>
              <a:latin typeface="Futura Lt BT" panose="020B0402020204020303" pitchFamily="34" charset="0"/>
            </a:rPr>
            <a:t> spending for 2023</a:t>
          </a:r>
          <a:endParaRPr lang="en-IE" sz="800">
            <a:solidFill>
              <a:schemeClr val="accent2"/>
            </a:solidFill>
            <a:latin typeface="Futura Lt BT" panose="020B0402020204020303" pitchFamily="34" charset="0"/>
          </a:endParaRPr>
        </a:p>
      </cdr:txBody>
    </cdr:sp>
  </cdr:relSizeAnchor>
  <cdr:relSizeAnchor xmlns:cdr="http://schemas.openxmlformats.org/drawingml/2006/chartDrawing">
    <cdr:from>
      <cdr:x>0.62361</cdr:x>
      <cdr:y>0.15081</cdr:y>
    </cdr:from>
    <cdr:to>
      <cdr:x>0.69861</cdr:x>
      <cdr:y>0.22729</cdr:y>
    </cdr:to>
    <cdr:cxnSp macro="">
      <cdr:nvCxnSpPr>
        <cdr:cNvPr id="10" name="Straight Arrow Connector 9">
          <a:extLst xmlns:a="http://schemas.openxmlformats.org/drawingml/2006/main">
            <a:ext uri="{FF2B5EF4-FFF2-40B4-BE49-F238E27FC236}">
              <a16:creationId xmlns:a16="http://schemas.microsoft.com/office/drawing/2014/main" id="{2214CF27-2BC1-7ADD-598E-67EC489E94E4}"/>
            </a:ext>
          </a:extLst>
        </cdr:cNvPr>
        <cdr:cNvCxnSpPr/>
      </cdr:nvCxnSpPr>
      <cdr:spPr>
        <a:xfrm xmlns:a="http://schemas.openxmlformats.org/drawingml/2006/main">
          <a:off x="2851160" y="414174"/>
          <a:ext cx="342900" cy="210043"/>
        </a:xfrm>
        <a:prstGeom xmlns:a="http://schemas.openxmlformats.org/drawingml/2006/main" prst="straightConnector1">
          <a:avLst/>
        </a:prstGeom>
        <a:ln xmlns:a="http://schemas.openxmlformats.org/drawingml/2006/main">
          <a:solidFill>
            <a:schemeClr val="bg1">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0.84097</cdr:x>
      <cdr:y>0.07713</cdr:y>
    </cdr:from>
    <cdr:to>
      <cdr:x>0.94965</cdr:x>
      <cdr:y>0.15882</cdr:y>
    </cdr:to>
    <cdr:sp macro="" textlink="">
      <cdr:nvSpPr>
        <cdr:cNvPr id="5" name="TextBox 1">
          <a:extLst xmlns:a="http://schemas.openxmlformats.org/drawingml/2006/main">
            <a:ext uri="{FF2B5EF4-FFF2-40B4-BE49-F238E27FC236}">
              <a16:creationId xmlns:a16="http://schemas.microsoft.com/office/drawing/2014/main" id="{4A2C2C25-4E65-07D1-AAD6-451CAD4A5ADF}"/>
            </a:ext>
          </a:extLst>
        </cdr:cNvPr>
        <cdr:cNvSpPr txBox="1"/>
      </cdr:nvSpPr>
      <cdr:spPr>
        <a:xfrm xmlns:a="http://schemas.openxmlformats.org/drawingml/2006/main">
          <a:off x="3844925" y="215243"/>
          <a:ext cx="496885" cy="227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75000"/>
                  <a:lumOff val="25000"/>
                </a:schemeClr>
              </a:solidFill>
              <a:latin typeface="Futura Lt BT" panose="020B0402020204020303" pitchFamily="34" charset="0"/>
            </a:rPr>
            <a:t>€85.9</a:t>
          </a:r>
        </a:p>
      </cdr:txBody>
    </cdr:sp>
  </cdr:relSizeAnchor>
  <cdr:relSizeAnchor xmlns:cdr="http://schemas.openxmlformats.org/drawingml/2006/chartDrawing">
    <cdr:from>
      <cdr:x>0.07406</cdr:x>
      <cdr:y>0.20684</cdr:y>
    </cdr:from>
    <cdr:to>
      <cdr:x>0.3449</cdr:x>
      <cdr:y>0.45017</cdr:y>
    </cdr:to>
    <cdr:sp macro="" textlink="">
      <cdr:nvSpPr>
        <cdr:cNvPr id="12" name="TextBox 1"/>
        <cdr:cNvSpPr txBox="1"/>
      </cdr:nvSpPr>
      <cdr:spPr>
        <a:xfrm xmlns:a="http://schemas.openxmlformats.org/drawingml/2006/main">
          <a:off x="319953" y="521173"/>
          <a:ext cx="1170003" cy="613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bg1">
                  <a:lumMod val="50000"/>
                </a:schemeClr>
              </a:solidFill>
              <a:latin typeface="Futura Lt BT" panose="020B0402020204020303" pitchFamily="34" charset="0"/>
            </a:rPr>
            <a:t>Original level of</a:t>
          </a:r>
          <a:r>
            <a:rPr lang="en-IE" sz="800" baseline="0">
              <a:solidFill>
                <a:schemeClr val="bg1">
                  <a:lumMod val="50000"/>
                </a:schemeClr>
              </a:solidFill>
              <a:latin typeface="Futura Lt BT" panose="020B0402020204020303" pitchFamily="34" charset="0"/>
            </a:rPr>
            <a:t> spending planned for 2022</a:t>
          </a:r>
          <a:endParaRPr lang="en-IE" sz="800">
            <a:solidFill>
              <a:schemeClr val="bg1">
                <a:lumMod val="50000"/>
              </a:schemeClr>
            </a:solidFill>
            <a:latin typeface="Futura Lt BT" panose="020B0402020204020303" pitchFamily="34" charset="0"/>
          </a:endParaRPr>
        </a:p>
      </cdr:txBody>
    </cdr:sp>
  </cdr:relSizeAnchor>
  <cdr:relSizeAnchor xmlns:cdr="http://schemas.openxmlformats.org/drawingml/2006/chartDrawing">
    <cdr:from>
      <cdr:x>0.12512</cdr:x>
      <cdr:y>0.40983</cdr:y>
    </cdr:from>
    <cdr:to>
      <cdr:x>0.1367</cdr:x>
      <cdr:y>0.60106</cdr:y>
    </cdr:to>
    <cdr:cxnSp macro="">
      <cdr:nvCxnSpPr>
        <cdr:cNvPr id="15" name="Straight Arrow Connector 14">
          <a:extLst xmlns:a="http://schemas.openxmlformats.org/drawingml/2006/main">
            <a:ext uri="{FF2B5EF4-FFF2-40B4-BE49-F238E27FC236}">
              <a16:creationId xmlns:a16="http://schemas.microsoft.com/office/drawing/2014/main" id="{D2FA99A9-BA5C-08FD-C042-7299B97D993D}"/>
            </a:ext>
          </a:extLst>
        </cdr:cNvPr>
        <cdr:cNvCxnSpPr/>
      </cdr:nvCxnSpPr>
      <cdr:spPr>
        <a:xfrm xmlns:a="http://schemas.openxmlformats.org/drawingml/2006/main">
          <a:off x="540498" y="1032648"/>
          <a:ext cx="50052" cy="481827"/>
        </a:xfrm>
        <a:prstGeom xmlns:a="http://schemas.openxmlformats.org/drawingml/2006/main" prst="straightConnector1">
          <a:avLst/>
        </a:prstGeom>
        <a:ln xmlns:a="http://schemas.openxmlformats.org/drawingml/2006/main">
          <a:solidFill>
            <a:schemeClr val="bg1">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15</xdr:row>
      <xdr:rowOff>167005</xdr:rowOff>
    </xdr:to>
    <xdr:graphicFrame macro="">
      <xdr:nvGraphicFramePr>
        <xdr:cNvPr id="2" name="Chart 1">
          <a:extLst>
            <a:ext uri="{FF2B5EF4-FFF2-40B4-BE49-F238E27FC236}">
              <a16:creationId xmlns:a16="http://schemas.microsoft.com/office/drawing/2014/main" id="{A97D8027-6342-8C2A-941E-274422CFEF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0.22014</cdr:x>
      <cdr:y>0.47685</cdr:y>
    </cdr:from>
    <cdr:to>
      <cdr:x>0.40902</cdr:x>
      <cdr:y>0.7338</cdr:y>
    </cdr:to>
    <cdr:sp macro="" textlink="">
      <cdr:nvSpPr>
        <cdr:cNvPr id="2" name="TextBox 1">
          <a:extLst xmlns:a="http://schemas.openxmlformats.org/drawingml/2006/main">
            <a:ext uri="{FF2B5EF4-FFF2-40B4-BE49-F238E27FC236}">
              <a16:creationId xmlns:a16="http://schemas.microsoft.com/office/drawing/2014/main" id="{845FCEBF-518E-3C58-3C70-A3BF7111264E}"/>
            </a:ext>
          </a:extLst>
        </cdr:cNvPr>
        <cdr:cNvSpPr txBox="1"/>
      </cdr:nvSpPr>
      <cdr:spPr>
        <a:xfrm xmlns:a="http://schemas.openxmlformats.org/drawingml/2006/main">
          <a:off x="1006495" y="1308098"/>
          <a:ext cx="863560" cy="7048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1"/>
              </a:solidFill>
              <a:latin typeface="Futura Lt BT" panose="020B0402020204020303" pitchFamily="34" charset="0"/>
              <a:ea typeface="Futura" panose="02020800000000000000" pitchFamily="18" charset="0"/>
              <a:cs typeface="Futura" panose="02020800000000000000" pitchFamily="18" charset="0"/>
            </a:rPr>
            <a:t>Original tax package</a:t>
          </a:r>
        </a:p>
      </cdr:txBody>
    </cdr:sp>
  </cdr:relSizeAnchor>
  <cdr:relSizeAnchor xmlns:cdr="http://schemas.openxmlformats.org/drawingml/2006/chartDrawing">
    <cdr:from>
      <cdr:x>0.4625</cdr:x>
      <cdr:y>0.60186</cdr:y>
    </cdr:from>
    <cdr:to>
      <cdr:x>0.66598</cdr:x>
      <cdr:y>0.93287</cdr:y>
    </cdr:to>
    <cdr:sp macro="" textlink="">
      <cdr:nvSpPr>
        <cdr:cNvPr id="3" name="TextBox 1">
          <a:extLst xmlns:a="http://schemas.openxmlformats.org/drawingml/2006/main">
            <a:ext uri="{FF2B5EF4-FFF2-40B4-BE49-F238E27FC236}">
              <a16:creationId xmlns:a16="http://schemas.microsoft.com/office/drawing/2014/main" id="{158AE647-4DEA-7897-ADAD-E21DA9DF9458}"/>
            </a:ext>
          </a:extLst>
        </cdr:cNvPr>
        <cdr:cNvSpPr txBox="1"/>
      </cdr:nvSpPr>
      <cdr:spPr>
        <a:xfrm xmlns:a="http://schemas.openxmlformats.org/drawingml/2006/main">
          <a:off x="2114530" y="1651011"/>
          <a:ext cx="930310" cy="908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2"/>
              </a:solidFill>
              <a:latin typeface="Futura Lt BT" panose="020B0402020204020303" pitchFamily="34" charset="0"/>
            </a:rPr>
            <a:t>Additional cuts to respond to cost-of-living</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13</xdr:row>
      <xdr:rowOff>165735</xdr:rowOff>
    </xdr:to>
    <xdr:graphicFrame macro="">
      <xdr:nvGraphicFramePr>
        <xdr:cNvPr id="2" name="Chart 1">
          <a:extLst>
            <a:ext uri="{FF2B5EF4-FFF2-40B4-BE49-F238E27FC236}">
              <a16:creationId xmlns:a16="http://schemas.microsoft.com/office/drawing/2014/main" id="{A9EB6905-D232-4DBA-872A-7D15704FC1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137160</xdr:colOff>
      <xdr:row>17</xdr:row>
      <xdr:rowOff>0</xdr:rowOff>
    </xdr:to>
    <xdr:graphicFrame macro="">
      <xdr:nvGraphicFramePr>
        <xdr:cNvPr id="5" name="Chart 4">
          <a:extLst>
            <a:ext uri="{FF2B5EF4-FFF2-40B4-BE49-F238E27FC236}">
              <a16:creationId xmlns:a16="http://schemas.microsoft.com/office/drawing/2014/main" id="{EDBF98D7-DE13-43F7-9BAF-C7F609F7C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15</xdr:row>
      <xdr:rowOff>167005</xdr:rowOff>
    </xdr:to>
    <xdr:graphicFrame macro="">
      <xdr:nvGraphicFramePr>
        <xdr:cNvPr id="2" name="Chart 1">
          <a:extLst>
            <a:ext uri="{FF2B5EF4-FFF2-40B4-BE49-F238E27FC236}">
              <a16:creationId xmlns:a16="http://schemas.microsoft.com/office/drawing/2014/main" id="{F2DCA563-455B-47E3-90D1-386BB527B8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331200</xdr:colOff>
      <xdr:row>14</xdr:row>
      <xdr:rowOff>133985</xdr:rowOff>
    </xdr:to>
    <xdr:graphicFrame macro="">
      <xdr:nvGraphicFramePr>
        <xdr:cNvPr id="4" name="Chart 3">
          <a:extLst>
            <a:ext uri="{FF2B5EF4-FFF2-40B4-BE49-F238E27FC236}">
              <a16:creationId xmlns:a16="http://schemas.microsoft.com/office/drawing/2014/main" id="{3BB0C886-1875-4D32-8AE8-A5FA71D9C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331200</xdr:colOff>
      <xdr:row>14</xdr:row>
      <xdr:rowOff>133985</xdr:rowOff>
    </xdr:to>
    <xdr:graphicFrame macro="">
      <xdr:nvGraphicFramePr>
        <xdr:cNvPr id="5" name="Chart 4">
          <a:extLst>
            <a:ext uri="{FF2B5EF4-FFF2-40B4-BE49-F238E27FC236}">
              <a16:creationId xmlns:a16="http://schemas.microsoft.com/office/drawing/2014/main" id="{2231EA6C-C8C6-44D1-A54B-3D7CEE1A4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0</xdr:rowOff>
    </xdr:from>
    <xdr:to>
      <xdr:col>3</xdr:col>
      <xdr:colOff>330200</xdr:colOff>
      <xdr:row>3</xdr:row>
      <xdr:rowOff>25400</xdr:rowOff>
    </xdr:to>
    <xdr:sp macro="" textlink="">
      <xdr:nvSpPr>
        <xdr:cNvPr id="44034" name="Text Box 47">
          <a:extLst>
            <a:ext uri="{FF2B5EF4-FFF2-40B4-BE49-F238E27FC236}">
              <a16:creationId xmlns:a16="http://schemas.microsoft.com/office/drawing/2014/main" id="{954E607D-BC3F-0385-DE20-F183E5FF92A2}"/>
            </a:ext>
          </a:extLst>
        </xdr:cNvPr>
        <xdr:cNvSpPr txBox="1">
          <a:spLocks noChangeArrowheads="1"/>
        </xdr:cNvSpPr>
      </xdr:nvSpPr>
      <xdr:spPr bwMode="auto">
        <a:xfrm>
          <a:off x="0" y="184150"/>
          <a:ext cx="21590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A. Gas futures</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Pence per therm</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 </a:t>
          </a:r>
        </a:p>
      </xdr:txBody>
    </xdr:sp>
    <xdr:clientData/>
  </xdr:twoCellAnchor>
  <xdr:twoCellAnchor>
    <xdr:from>
      <xdr:col>4</xdr:col>
      <xdr:colOff>0</xdr:colOff>
      <xdr:row>1</xdr:row>
      <xdr:rowOff>0</xdr:rowOff>
    </xdr:from>
    <xdr:to>
      <xdr:col>8</xdr:col>
      <xdr:colOff>25400</xdr:colOff>
      <xdr:row>3</xdr:row>
      <xdr:rowOff>25400</xdr:rowOff>
    </xdr:to>
    <xdr:sp macro="" textlink="">
      <xdr:nvSpPr>
        <xdr:cNvPr id="6" name="Text Box 1351379904">
          <a:extLst>
            <a:ext uri="{FF2B5EF4-FFF2-40B4-BE49-F238E27FC236}">
              <a16:creationId xmlns:a16="http://schemas.microsoft.com/office/drawing/2014/main" id="{08C8F71C-D5BD-46E0-9AB5-78B79CED761F}"/>
            </a:ext>
          </a:extLst>
        </xdr:cNvPr>
        <xdr:cNvSpPr txBox="1">
          <a:spLocks noChangeArrowheads="1"/>
        </xdr:cNvSpPr>
      </xdr:nvSpPr>
      <xdr:spPr bwMode="auto">
        <a:xfrm>
          <a:off x="2438400" y="184150"/>
          <a:ext cx="2463800" cy="393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B. Exchange rates</a:t>
          </a:r>
          <a:endParaRPr lang="en-IE" sz="1000" b="0" i="0" u="none" strike="noStrike" baseline="0">
            <a:solidFill>
              <a:srgbClr val="000000"/>
            </a:solidFill>
            <a:latin typeface="Futura Lt BT"/>
          </a:endParaRPr>
        </a:p>
        <a:p>
          <a:pPr algn="l" rtl="0">
            <a:defRPr sz="1000"/>
          </a:pPr>
          <a:r>
            <a:rPr lang="en-IE" sz="900" b="0" i="0" u="none" strike="noStrike" baseline="0">
              <a:solidFill>
                <a:srgbClr val="7F7F7F"/>
              </a:solidFill>
              <a:latin typeface="Futura Lt BT"/>
            </a:rPr>
            <a:t>One euro trading for units of price currency</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83820</xdr:colOff>
      <xdr:row>2</xdr:row>
      <xdr:rowOff>53340</xdr:rowOff>
    </xdr:from>
    <xdr:to>
      <xdr:col>6</xdr:col>
      <xdr:colOff>365760</xdr:colOff>
      <xdr:row>18</xdr:row>
      <xdr:rowOff>60960</xdr:rowOff>
    </xdr:to>
    <xdr:graphicFrame macro="">
      <xdr:nvGraphicFramePr>
        <xdr:cNvPr id="2" name="Chart 1">
          <a:extLst>
            <a:ext uri="{FF2B5EF4-FFF2-40B4-BE49-F238E27FC236}">
              <a16:creationId xmlns:a16="http://schemas.microsoft.com/office/drawing/2014/main" id="{84222616-AB15-4EA0-A52F-842B7EBF5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0.7094</cdr:x>
      <cdr:y>0.07958</cdr:y>
    </cdr:from>
    <cdr:to>
      <cdr:x>0.90845</cdr:x>
      <cdr:y>0.25904</cdr:y>
    </cdr:to>
    <cdr:sp macro="" textlink="">
      <cdr:nvSpPr>
        <cdr:cNvPr id="5" name="TextBox 4">
          <a:extLst xmlns:a="http://schemas.openxmlformats.org/drawingml/2006/main">
            <a:ext uri="{FF2B5EF4-FFF2-40B4-BE49-F238E27FC236}">
              <a16:creationId xmlns:a16="http://schemas.microsoft.com/office/drawing/2014/main" id="{C6D404DF-C43A-4D18-A133-5ED4C1C4D68E}"/>
            </a:ext>
          </a:extLst>
        </cdr:cNvPr>
        <cdr:cNvSpPr txBox="1"/>
      </cdr:nvSpPr>
      <cdr:spPr>
        <a:xfrm xmlns:a="http://schemas.openxmlformats.org/drawingml/2006/main">
          <a:off x="3659602" y="233467"/>
          <a:ext cx="1026847" cy="52648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1100">
              <a:solidFill>
                <a:schemeClr val="accent5">
                  <a:lumMod val="75000"/>
                </a:schemeClr>
              </a:solidFill>
              <a:latin typeface="Futura Lt BT" panose="020B0402020204020303" pitchFamily="34" charset="0"/>
            </a:rPr>
            <a:t>Total revenue</a:t>
          </a:r>
        </a:p>
      </cdr:txBody>
    </cdr:sp>
  </cdr:relSizeAnchor>
  <cdr:relSizeAnchor xmlns:cdr="http://schemas.openxmlformats.org/drawingml/2006/chartDrawing">
    <cdr:from>
      <cdr:x>0.69867</cdr:x>
      <cdr:y>0.48238</cdr:y>
    </cdr:from>
    <cdr:to>
      <cdr:x>1</cdr:x>
      <cdr:y>0.67273</cdr:y>
    </cdr:to>
    <cdr:sp macro="" textlink="">
      <cdr:nvSpPr>
        <cdr:cNvPr id="6" name="TextBox 4">
          <a:extLst xmlns:a="http://schemas.openxmlformats.org/drawingml/2006/main">
            <a:ext uri="{FF2B5EF4-FFF2-40B4-BE49-F238E27FC236}">
              <a16:creationId xmlns:a16="http://schemas.microsoft.com/office/drawing/2014/main" id="{C6D404DF-C43A-4D18-A133-5ED4C1C4D68E}"/>
            </a:ext>
          </a:extLst>
        </cdr:cNvPr>
        <cdr:cNvSpPr txBox="1"/>
      </cdr:nvSpPr>
      <cdr:spPr>
        <a:xfrm xmlns:a="http://schemas.openxmlformats.org/drawingml/2006/main">
          <a:off x="3604257" y="1415156"/>
          <a:ext cx="1554483" cy="55843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1100">
              <a:solidFill>
                <a:schemeClr val="accent5">
                  <a:lumMod val="50000"/>
                </a:schemeClr>
              </a:solidFill>
              <a:latin typeface="Futura Lt BT" panose="020B0402020204020303" pitchFamily="34" charset="0"/>
            </a:rPr>
            <a:t>excl. excess corporation tax</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83820</xdr:colOff>
      <xdr:row>2</xdr:row>
      <xdr:rowOff>121920</xdr:rowOff>
    </xdr:from>
    <xdr:to>
      <xdr:col>4</xdr:col>
      <xdr:colOff>220980</xdr:colOff>
      <xdr:row>17</xdr:row>
      <xdr:rowOff>121920</xdr:rowOff>
    </xdr:to>
    <xdr:graphicFrame macro="">
      <xdr:nvGraphicFramePr>
        <xdr:cNvPr id="5" name="Chart 4">
          <a:extLst>
            <a:ext uri="{FF2B5EF4-FFF2-40B4-BE49-F238E27FC236}">
              <a16:creationId xmlns:a16="http://schemas.microsoft.com/office/drawing/2014/main" id="{E0B65564-A63A-405F-B06C-77BD24D43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53340</xdr:colOff>
      <xdr:row>2</xdr:row>
      <xdr:rowOff>30480</xdr:rowOff>
    </xdr:from>
    <xdr:to>
      <xdr:col>4</xdr:col>
      <xdr:colOff>297180</xdr:colOff>
      <xdr:row>17</xdr:row>
      <xdr:rowOff>30480</xdr:rowOff>
    </xdr:to>
    <xdr:graphicFrame macro="">
      <xdr:nvGraphicFramePr>
        <xdr:cNvPr id="4" name="Chart 3">
          <a:extLst>
            <a:ext uri="{FF2B5EF4-FFF2-40B4-BE49-F238E27FC236}">
              <a16:creationId xmlns:a16="http://schemas.microsoft.com/office/drawing/2014/main" id="{3683A4A5-40A6-4BE3-99BA-D1B383DA2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0.41667</cdr:x>
      <cdr:y>0.69306</cdr:y>
    </cdr:from>
    <cdr:to>
      <cdr:x>0.87667</cdr:x>
      <cdr:y>0.79306</cdr:y>
    </cdr:to>
    <cdr:sp macro="" textlink="">
      <cdr:nvSpPr>
        <cdr:cNvPr id="2"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3"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4"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0.41667</cdr:x>
      <cdr:y>0.69306</cdr:y>
    </cdr:from>
    <cdr:to>
      <cdr:x>0.87667</cdr:x>
      <cdr:y>0.79306</cdr:y>
    </cdr:to>
    <cdr:sp macro="" textlink="">
      <cdr:nvSpPr>
        <cdr:cNvPr id="5" name="TextBox 1">
          <a:extLst xmlns:a="http://schemas.openxmlformats.org/drawingml/2006/main">
            <a:ext uri="{FF2B5EF4-FFF2-40B4-BE49-F238E27FC236}">
              <a16:creationId xmlns:a16="http://schemas.microsoft.com/office/drawing/2014/main" id="{7B92C8BE-E881-4EA0-9A76-8E7174A0A22C}"/>
            </a:ext>
          </a:extLst>
        </cdr:cNvPr>
        <cdr:cNvSpPr txBox="1"/>
      </cdr:nvSpPr>
      <cdr:spPr>
        <a:xfrm xmlns:a="http://schemas.openxmlformats.org/drawingml/2006/main">
          <a:off x="1905000" y="1901190"/>
          <a:ext cx="210312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0</xdr:colOff>
      <xdr:row>2</xdr:row>
      <xdr:rowOff>45720</xdr:rowOff>
    </xdr:from>
    <xdr:to>
      <xdr:col>6</xdr:col>
      <xdr:colOff>129540</xdr:colOff>
      <xdr:row>17</xdr:row>
      <xdr:rowOff>45720</xdr:rowOff>
    </xdr:to>
    <xdr:graphicFrame macro="">
      <xdr:nvGraphicFramePr>
        <xdr:cNvPr id="2" name="Chart 1">
          <a:extLst>
            <a:ext uri="{FF2B5EF4-FFF2-40B4-BE49-F238E27FC236}">
              <a16:creationId xmlns:a16="http://schemas.microsoft.com/office/drawing/2014/main" id="{41E492E8-063C-4B1A-B6AE-EF4D0ADB9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xdr:row>
      <xdr:rowOff>38100</xdr:rowOff>
    </xdr:from>
    <xdr:to>
      <xdr:col>6</xdr:col>
      <xdr:colOff>167640</xdr:colOff>
      <xdr:row>17</xdr:row>
      <xdr:rowOff>38100</xdr:rowOff>
    </xdr:to>
    <xdr:graphicFrame macro="">
      <xdr:nvGraphicFramePr>
        <xdr:cNvPr id="4" name="Chart 3">
          <a:extLst>
            <a:ext uri="{FF2B5EF4-FFF2-40B4-BE49-F238E27FC236}">
              <a16:creationId xmlns:a16="http://schemas.microsoft.com/office/drawing/2014/main" id="{BA142351-8D48-4CDE-8615-DA4167348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30480</xdr:colOff>
      <xdr:row>3</xdr:row>
      <xdr:rowOff>60960</xdr:rowOff>
    </xdr:from>
    <xdr:to>
      <xdr:col>3</xdr:col>
      <xdr:colOff>94980</xdr:colOff>
      <xdr:row>18</xdr:row>
      <xdr:rowOff>60960</xdr:rowOff>
    </xdr:to>
    <xdr:graphicFrame macro="">
      <xdr:nvGraphicFramePr>
        <xdr:cNvPr id="5" name="Chart 4">
          <a:extLst>
            <a:ext uri="{FF2B5EF4-FFF2-40B4-BE49-F238E27FC236}">
              <a16:creationId xmlns:a16="http://schemas.microsoft.com/office/drawing/2014/main" id="{CA7EAB5F-CBAE-4E22-984C-E629B17A1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106680</xdr:rowOff>
    </xdr:from>
    <xdr:to>
      <xdr:col>3</xdr:col>
      <xdr:colOff>86995</xdr:colOff>
      <xdr:row>35</xdr:row>
      <xdr:rowOff>66040</xdr:rowOff>
    </xdr:to>
    <xdr:graphicFrame macro="">
      <xdr:nvGraphicFramePr>
        <xdr:cNvPr id="2" name="Chart 1">
          <a:extLst>
            <a:ext uri="{FF2B5EF4-FFF2-40B4-BE49-F238E27FC236}">
              <a16:creationId xmlns:a16="http://schemas.microsoft.com/office/drawing/2014/main" id="{8053B9EB-B3C2-470B-B105-7279CA854F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7</xdr:col>
      <xdr:colOff>330835</xdr:colOff>
      <xdr:row>16</xdr:row>
      <xdr:rowOff>142240</xdr:rowOff>
    </xdr:to>
    <xdr:graphicFrame macro="">
      <xdr:nvGraphicFramePr>
        <xdr:cNvPr id="3" name="Chart 2">
          <a:extLst>
            <a:ext uri="{FF2B5EF4-FFF2-40B4-BE49-F238E27FC236}">
              <a16:creationId xmlns:a16="http://schemas.microsoft.com/office/drawing/2014/main" id="{457E9095-9818-4B58-8BFF-3498106E15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21</xdr:row>
      <xdr:rowOff>0</xdr:rowOff>
    </xdr:from>
    <xdr:to>
      <xdr:col>7</xdr:col>
      <xdr:colOff>330835</xdr:colOff>
      <xdr:row>34</xdr:row>
      <xdr:rowOff>142240</xdr:rowOff>
    </xdr:to>
    <xdr:graphicFrame macro="">
      <xdr:nvGraphicFramePr>
        <xdr:cNvPr id="4" name="Chart 3">
          <a:extLst>
            <a:ext uri="{FF2B5EF4-FFF2-40B4-BE49-F238E27FC236}">
              <a16:creationId xmlns:a16="http://schemas.microsoft.com/office/drawing/2014/main" id="{85771540-DFEC-345E-3961-B23492FBC4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0.43938</cdr:x>
      <cdr:y>0.20884</cdr:y>
    </cdr:from>
    <cdr:to>
      <cdr:x>0.43938</cdr:x>
      <cdr:y>0.36975</cdr:y>
    </cdr:to>
    <cdr:cxnSp macro="">
      <cdr:nvCxnSpPr>
        <cdr:cNvPr id="5" name="Straight Arrow Connector 4">
          <a:extLst xmlns:a="http://schemas.openxmlformats.org/drawingml/2006/main">
            <a:ext uri="{FF2B5EF4-FFF2-40B4-BE49-F238E27FC236}">
              <a16:creationId xmlns:a16="http://schemas.microsoft.com/office/drawing/2014/main" id="{81B4C838-9742-8946-8CBF-8A3E4B0465A5}"/>
            </a:ext>
          </a:extLst>
        </cdr:cNvPr>
        <cdr:cNvCxnSpPr/>
      </cdr:nvCxnSpPr>
      <cdr:spPr>
        <a:xfrm xmlns:a="http://schemas.openxmlformats.org/drawingml/2006/main">
          <a:off x="948906" y="526211"/>
          <a:ext cx="0" cy="405442"/>
        </a:xfrm>
        <a:prstGeom xmlns:a="http://schemas.openxmlformats.org/drawingml/2006/main" prst="straightConnector1">
          <a:avLst/>
        </a:prstGeom>
        <a:ln xmlns:a="http://schemas.openxmlformats.org/drawingml/2006/main">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0.45165</cdr:x>
      <cdr:y>0</cdr:y>
    </cdr:from>
    <cdr:to>
      <cdr:x>0.94296</cdr:x>
      <cdr:y>0.25677</cdr:y>
    </cdr:to>
    <cdr:sp macro="" textlink="">
      <cdr:nvSpPr>
        <cdr:cNvPr id="7" name="Text Box 6"/>
        <cdr:cNvSpPr txBox="1"/>
      </cdr:nvSpPr>
      <cdr:spPr>
        <a:xfrm xmlns:a="http://schemas.openxmlformats.org/drawingml/2006/main">
          <a:off x="975406" y="0"/>
          <a:ext cx="1061051" cy="6469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75000"/>
                  <a:lumOff val="25000"/>
                </a:schemeClr>
              </a:solidFill>
              <a:latin typeface="Futura Lt BT" panose="020B0402020204020303" pitchFamily="34" charset="0"/>
            </a:rPr>
            <a:t>Original NDP plan</a:t>
          </a:r>
        </a:p>
      </cdr:txBody>
    </cdr:sp>
  </cdr:relSizeAnchor>
  <cdr:relSizeAnchor xmlns:cdr="http://schemas.openxmlformats.org/drawingml/2006/chartDrawing">
    <cdr:from>
      <cdr:x>0.45492</cdr:x>
      <cdr:y>0.29747</cdr:y>
    </cdr:from>
    <cdr:to>
      <cdr:x>0.94623</cdr:x>
      <cdr:y>0.55424</cdr:y>
    </cdr:to>
    <cdr:sp macro="" textlink="">
      <cdr:nvSpPr>
        <cdr:cNvPr id="8" name="Text Box 1"/>
        <cdr:cNvSpPr txBox="1"/>
      </cdr:nvSpPr>
      <cdr:spPr>
        <a:xfrm xmlns:a="http://schemas.openxmlformats.org/drawingml/2006/main">
          <a:off x="982453" y="749538"/>
          <a:ext cx="1061049" cy="6469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2"/>
              </a:solidFill>
              <a:latin typeface="Futura Lt BT" panose="020B0402020204020303" pitchFamily="34" charset="0"/>
            </a:rPr>
            <a:t>Current plan</a:t>
          </a: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15</xdr:row>
      <xdr:rowOff>167005</xdr:rowOff>
    </xdr:to>
    <xdr:graphicFrame macro="">
      <xdr:nvGraphicFramePr>
        <xdr:cNvPr id="2" name="Chart 1">
          <a:extLst>
            <a:ext uri="{FF2B5EF4-FFF2-40B4-BE49-F238E27FC236}">
              <a16:creationId xmlns:a16="http://schemas.microsoft.com/office/drawing/2014/main" id="{686C99FB-34A3-F74A-6CA1-97B762AFFD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0.4371</cdr:x>
      <cdr:y>0.69232</cdr:y>
    </cdr:from>
    <cdr:to>
      <cdr:x>0.68227</cdr:x>
      <cdr:y>0.85343</cdr:y>
    </cdr:to>
    <cdr:sp macro="" textlink="">
      <cdr:nvSpPr>
        <cdr:cNvPr id="2" name="Text Box 2"/>
        <cdr:cNvSpPr txBox="1">
          <a:spLocks xmlns:a="http://schemas.openxmlformats.org/drawingml/2006/main" noChangeArrowheads="1"/>
        </cdr:cNvSpPr>
      </cdr:nvSpPr>
      <cdr:spPr bwMode="auto">
        <a:xfrm xmlns:a="http://schemas.openxmlformats.org/drawingml/2006/main">
          <a:off x="1076099" y="1495159"/>
          <a:ext cx="603583" cy="3479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lnSpc>
              <a:spcPct val="115000"/>
            </a:lnSpc>
            <a:spcAft>
              <a:spcPts val="1000"/>
            </a:spcAft>
          </a:pPr>
          <a:r>
            <a:rPr lang="en-IE" sz="800">
              <a:solidFill>
                <a:schemeClr val="tx1">
                  <a:lumMod val="50000"/>
                  <a:lumOff val="50000"/>
                </a:schemeClr>
              </a:solidFill>
              <a:effectLst/>
              <a:latin typeface="Futura Lt BT" panose="020B0402020204020303" pitchFamily="34" charset="0"/>
              <a:ea typeface="Calibri" panose="020F0502020204030204" pitchFamily="34" charset="0"/>
              <a:cs typeface="Arial" panose="020B0604020202020204" pitchFamily="34" charset="0"/>
            </a:rPr>
            <a:t>May</a:t>
          </a:r>
          <a:r>
            <a:rPr lang="en-IE" sz="800" baseline="0">
              <a:solidFill>
                <a:schemeClr val="tx1">
                  <a:lumMod val="50000"/>
                  <a:lumOff val="50000"/>
                </a:schemeClr>
              </a:solidFill>
              <a:effectLst/>
              <a:latin typeface="Futura Lt BT" panose="020B0402020204020303" pitchFamily="34" charset="0"/>
              <a:ea typeface="Calibri" panose="020F0502020204030204" pitchFamily="34" charset="0"/>
              <a:cs typeface="Arial" panose="020B0604020202020204" pitchFamily="34" charset="0"/>
            </a:rPr>
            <a:t> 2022</a:t>
          </a:r>
          <a:endParaRPr lang="en-GB" sz="800">
            <a:solidFill>
              <a:schemeClr val="tx1">
                <a:lumMod val="50000"/>
                <a:lumOff val="50000"/>
              </a:schemeClr>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0.58995</cdr:x>
      <cdr:y>0.28125</cdr:y>
    </cdr:from>
    <cdr:to>
      <cdr:x>0.88421</cdr:x>
      <cdr:y>0.44987</cdr:y>
    </cdr:to>
    <cdr:sp macro="" textlink="">
      <cdr:nvSpPr>
        <cdr:cNvPr id="3" name="Text Box 2"/>
        <cdr:cNvSpPr txBox="1">
          <a:spLocks xmlns:a="http://schemas.openxmlformats.org/drawingml/2006/main" noChangeArrowheads="1"/>
        </cdr:cNvSpPr>
      </cdr:nvSpPr>
      <cdr:spPr bwMode="auto">
        <a:xfrm xmlns:a="http://schemas.openxmlformats.org/drawingml/2006/main">
          <a:off x="1274283" y="607401"/>
          <a:ext cx="635602" cy="3641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800">
              <a:solidFill>
                <a:schemeClr val="accent4"/>
              </a:solidFill>
              <a:effectLst/>
              <a:latin typeface="Futura Lt BT" panose="020B0402020204020303" pitchFamily="34" charset="0"/>
              <a:ea typeface="Calibri" panose="020F0502020204030204" pitchFamily="34" charset="0"/>
              <a:cs typeface="Arial" panose="020B0604020202020204" pitchFamily="34" charset="0"/>
            </a:rPr>
            <a:t>October</a:t>
          </a:r>
          <a:r>
            <a:rPr lang="en-IE" sz="800" baseline="0">
              <a:solidFill>
                <a:schemeClr val="accent4"/>
              </a:solidFill>
              <a:effectLst/>
              <a:latin typeface="Futura Lt BT" panose="020B0402020204020303" pitchFamily="34" charset="0"/>
              <a:ea typeface="Calibri" panose="020F0502020204030204" pitchFamily="34" charset="0"/>
              <a:cs typeface="Arial" panose="020B0604020202020204" pitchFamily="34" charset="0"/>
            </a:rPr>
            <a:t> 2022</a:t>
          </a:r>
          <a:endParaRPr lang="en-GB" sz="800">
            <a:solidFill>
              <a:schemeClr val="accent4"/>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0.49715</cdr:x>
      <cdr:y>0.09409</cdr:y>
    </cdr:from>
    <cdr:to>
      <cdr:x>0.79141</cdr:x>
      <cdr:y>0.2627</cdr:y>
    </cdr:to>
    <cdr:sp macro="" textlink="">
      <cdr:nvSpPr>
        <cdr:cNvPr id="4" name="Text Box 2">
          <a:extLst xmlns:a="http://schemas.openxmlformats.org/drawingml/2006/main">
            <a:ext uri="{FF2B5EF4-FFF2-40B4-BE49-F238E27FC236}">
              <a16:creationId xmlns:a16="http://schemas.microsoft.com/office/drawing/2014/main" id="{CB1157BD-1146-7EA0-ED67-3A023BF31496}"/>
            </a:ext>
          </a:extLst>
        </cdr:cNvPr>
        <cdr:cNvSpPr txBox="1">
          <a:spLocks xmlns:a="http://schemas.openxmlformats.org/drawingml/2006/main" noChangeArrowheads="1"/>
        </cdr:cNvSpPr>
      </cdr:nvSpPr>
      <cdr:spPr bwMode="auto">
        <a:xfrm xmlns:a="http://schemas.openxmlformats.org/drawingml/2006/main">
          <a:off x="1223934" y="203200"/>
          <a:ext cx="724437" cy="3641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800">
              <a:solidFill>
                <a:schemeClr val="accent5"/>
              </a:solidFill>
              <a:effectLst/>
              <a:latin typeface="Futura Lt BT" panose="020B0402020204020303" pitchFamily="34" charset="0"/>
              <a:ea typeface="Calibri" panose="020F0502020204030204" pitchFamily="34" charset="0"/>
              <a:cs typeface="Arial" panose="020B0604020202020204" pitchFamily="34" charset="0"/>
            </a:rPr>
            <a:t>August</a:t>
          </a:r>
          <a:r>
            <a:rPr lang="en-IE" sz="800" baseline="0">
              <a:solidFill>
                <a:schemeClr val="accent5"/>
              </a:solidFill>
              <a:effectLst/>
              <a:latin typeface="Futura Lt BT" panose="020B0402020204020303" pitchFamily="34" charset="0"/>
              <a:ea typeface="Calibri" panose="020F0502020204030204" pitchFamily="34" charset="0"/>
              <a:cs typeface="Arial" panose="020B0604020202020204" pitchFamily="34" charset="0"/>
            </a:rPr>
            <a:t> 2022</a:t>
          </a:r>
          <a:endParaRPr lang="en-GB" sz="800">
            <a:solidFill>
              <a:schemeClr val="accent5"/>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0.67616</cdr:x>
      <cdr:y>0.42635</cdr:y>
    </cdr:from>
    <cdr:to>
      <cdr:x>0.97042</cdr:x>
      <cdr:y>0.59496</cdr:y>
    </cdr:to>
    <cdr:sp macro="" textlink="">
      <cdr:nvSpPr>
        <cdr:cNvPr id="5" name="Text Box 2">
          <a:extLst xmlns:a="http://schemas.openxmlformats.org/drawingml/2006/main">
            <a:ext uri="{FF2B5EF4-FFF2-40B4-BE49-F238E27FC236}">
              <a16:creationId xmlns:a16="http://schemas.microsoft.com/office/drawing/2014/main" id="{605F421D-B4BA-AB38-6F88-C2FF6C766EDB}"/>
            </a:ext>
          </a:extLst>
        </cdr:cNvPr>
        <cdr:cNvSpPr txBox="1">
          <a:spLocks xmlns:a="http://schemas.openxmlformats.org/drawingml/2006/main" noChangeArrowheads="1"/>
        </cdr:cNvSpPr>
      </cdr:nvSpPr>
      <cdr:spPr bwMode="auto">
        <a:xfrm xmlns:a="http://schemas.openxmlformats.org/drawingml/2006/main">
          <a:off x="1460500" y="920750"/>
          <a:ext cx="635602" cy="3641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800">
              <a:solidFill>
                <a:schemeClr val="accent2">
                  <a:lumMod val="75000"/>
                </a:schemeClr>
              </a:solidFill>
              <a:effectLst/>
              <a:latin typeface="Futura Lt BT" panose="020B0402020204020303" pitchFamily="34" charset="0"/>
              <a:ea typeface="Calibri" panose="020F0502020204030204" pitchFamily="34" charset="0"/>
              <a:cs typeface="Arial" panose="020B0604020202020204" pitchFamily="34" charset="0"/>
            </a:rPr>
            <a:t>November</a:t>
          </a:r>
          <a:r>
            <a:rPr lang="en-IE" sz="800" baseline="0">
              <a:solidFill>
                <a:schemeClr val="accent2">
                  <a:lumMod val="75000"/>
                </a:schemeClr>
              </a:solidFill>
              <a:effectLst/>
              <a:latin typeface="Futura Lt BT" panose="020B0402020204020303" pitchFamily="34" charset="0"/>
              <a:ea typeface="Calibri" panose="020F0502020204030204" pitchFamily="34" charset="0"/>
              <a:cs typeface="Arial" panose="020B0604020202020204" pitchFamily="34" charset="0"/>
            </a:rPr>
            <a:t> 2022</a:t>
          </a:r>
          <a:endParaRPr lang="en-GB" sz="800">
            <a:solidFill>
              <a:schemeClr val="accent2">
                <a:lumMod val="75000"/>
              </a:schemeClr>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0.16757</cdr:x>
      <cdr:y>0.05145</cdr:y>
    </cdr:from>
    <cdr:to>
      <cdr:x>0.40129</cdr:x>
      <cdr:y>0.20211</cdr:y>
    </cdr:to>
    <cdr:sp macro="" textlink="">
      <cdr:nvSpPr>
        <cdr:cNvPr id="2" name="Text Box 1"/>
        <cdr:cNvSpPr txBox="1"/>
      </cdr:nvSpPr>
      <cdr:spPr>
        <a:xfrm xmlns:a="http://schemas.openxmlformats.org/drawingml/2006/main">
          <a:off x="361890" y="129638"/>
          <a:ext cx="504750" cy="3796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3">
                  <a:lumMod val="50000"/>
                </a:schemeClr>
              </a:solidFill>
              <a:latin typeface="Futura Lt BT" panose="020B0402020204020303" pitchFamily="34" charset="0"/>
            </a:rPr>
            <a:t>Gross Debt</a:t>
          </a:r>
        </a:p>
      </cdr:txBody>
    </cdr:sp>
  </cdr:relSizeAnchor>
  <cdr:relSizeAnchor xmlns:cdr="http://schemas.openxmlformats.org/drawingml/2006/chartDrawing">
    <cdr:from>
      <cdr:x>0.17272</cdr:x>
      <cdr:y>0.2846</cdr:y>
    </cdr:from>
    <cdr:to>
      <cdr:x>0.40644</cdr:x>
      <cdr:y>0.43526</cdr:y>
    </cdr:to>
    <cdr:sp macro="" textlink="">
      <cdr:nvSpPr>
        <cdr:cNvPr id="3" name="Text Box 1"/>
        <cdr:cNvSpPr txBox="1"/>
      </cdr:nvSpPr>
      <cdr:spPr>
        <a:xfrm xmlns:a="http://schemas.openxmlformats.org/drawingml/2006/main">
          <a:off x="373012" y="717101"/>
          <a:ext cx="504750" cy="3796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3"/>
              </a:solidFill>
              <a:latin typeface="Futura Lt BT" panose="020B0402020204020303" pitchFamily="34" charset="0"/>
            </a:rPr>
            <a:t>Net Debt</a:t>
          </a:r>
        </a:p>
      </cdr:txBody>
    </cdr:sp>
  </cdr:relSizeAnchor>
  <cdr:relSizeAnchor xmlns:cdr="http://schemas.openxmlformats.org/drawingml/2006/chartDrawing">
    <cdr:from>
      <cdr:x>0.65375</cdr:x>
      <cdr:y>0.33121</cdr:y>
    </cdr:from>
    <cdr:to>
      <cdr:x>0.88747</cdr:x>
      <cdr:y>0.48187</cdr:y>
    </cdr:to>
    <cdr:sp macro="" textlink="">
      <cdr:nvSpPr>
        <cdr:cNvPr id="4" name="Text Box 1"/>
        <cdr:cNvSpPr txBox="1"/>
      </cdr:nvSpPr>
      <cdr:spPr>
        <a:xfrm xmlns:a="http://schemas.openxmlformats.org/drawingml/2006/main">
          <a:off x="1411861" y="834543"/>
          <a:ext cx="504750" cy="3796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solidFill>
                <a:schemeClr val="tx1"/>
              </a:solidFill>
              <a:latin typeface="Futura Lt BT" panose="020B0402020204020303" pitchFamily="34" charset="0"/>
            </a:rPr>
            <a:t>EDP</a:t>
          </a:r>
          <a:r>
            <a:rPr lang="en-IE" sz="1000" baseline="0">
              <a:solidFill>
                <a:schemeClr val="tx1"/>
              </a:solidFill>
              <a:latin typeface="Futura Lt BT" panose="020B0402020204020303" pitchFamily="34" charset="0"/>
            </a:rPr>
            <a:t> </a:t>
          </a:r>
          <a:r>
            <a:rPr lang="en-IE" sz="1000">
              <a:solidFill>
                <a:schemeClr val="tx1"/>
              </a:solidFill>
              <a:latin typeface="Futura Lt BT" panose="020B0402020204020303" pitchFamily="34" charset="0"/>
            </a:rPr>
            <a:t>Assets</a:t>
          </a:r>
        </a:p>
      </cdr:txBody>
    </cdr:sp>
  </cdr:relSizeAnchor>
  <cdr:relSizeAnchor xmlns:cdr="http://schemas.openxmlformats.org/drawingml/2006/chartDrawing">
    <cdr:from>
      <cdr:x>0.84228</cdr:x>
      <cdr:y>0.37046</cdr:y>
    </cdr:from>
    <cdr:to>
      <cdr:x>0.84228</cdr:x>
      <cdr:y>0.45363</cdr:y>
    </cdr:to>
    <cdr:cxnSp macro="">
      <cdr:nvCxnSpPr>
        <cdr:cNvPr id="6" name="Straight Arrow Connector 5">
          <a:extLst xmlns:a="http://schemas.openxmlformats.org/drawingml/2006/main">
            <a:ext uri="{FF2B5EF4-FFF2-40B4-BE49-F238E27FC236}">
              <a16:creationId xmlns:a16="http://schemas.microsoft.com/office/drawing/2014/main" id="{A46BE6B5-9738-B029-2AEF-932492619D98}"/>
            </a:ext>
          </a:extLst>
        </cdr:cNvPr>
        <cdr:cNvCxnSpPr/>
      </cdr:nvCxnSpPr>
      <cdr:spPr>
        <a:xfrm xmlns:a="http://schemas.openxmlformats.org/drawingml/2006/main">
          <a:off x="3638550" y="933450"/>
          <a:ext cx="0" cy="209550"/>
        </a:xfrm>
        <a:prstGeom xmlns:a="http://schemas.openxmlformats.org/drawingml/2006/main" prst="straightConnector1">
          <a:avLst/>
        </a:prstGeom>
        <a:ln xmlns:a="http://schemas.openxmlformats.org/drawingml/2006/main">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254000</xdr:colOff>
      <xdr:row>15</xdr:row>
      <xdr:rowOff>162560</xdr:rowOff>
    </xdr:to>
    <xdr:graphicFrame macro="">
      <xdr:nvGraphicFramePr>
        <xdr:cNvPr id="3" name="Chart 2">
          <a:extLst>
            <a:ext uri="{FF2B5EF4-FFF2-40B4-BE49-F238E27FC236}">
              <a16:creationId xmlns:a16="http://schemas.microsoft.com/office/drawing/2014/main" id="{C8E1A9E1-7BA3-419D-A442-92B8F83D61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0.84068</cdr:x>
      <cdr:y>0.41427</cdr:y>
    </cdr:from>
    <cdr:to>
      <cdr:x>1</cdr:x>
      <cdr:y>0.55791</cdr:y>
    </cdr:to>
    <cdr:sp macro="" textlink="">
      <cdr:nvSpPr>
        <cdr:cNvPr id="2" name="TextBox 1">
          <a:extLst xmlns:a="http://schemas.openxmlformats.org/drawingml/2006/main">
            <a:ext uri="{FF2B5EF4-FFF2-40B4-BE49-F238E27FC236}">
              <a16:creationId xmlns:a16="http://schemas.microsoft.com/office/drawing/2014/main" id="{65849627-089C-4EFB-9E79-FCB7BF6B5705}"/>
            </a:ext>
          </a:extLst>
        </cdr:cNvPr>
        <cdr:cNvSpPr txBox="1"/>
      </cdr:nvSpPr>
      <cdr:spPr>
        <a:xfrm xmlns:a="http://schemas.openxmlformats.org/drawingml/2006/main">
          <a:off x="3800902" y="1052247"/>
          <a:ext cx="720297" cy="3648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4"/>
              </a:solidFill>
              <a:latin typeface="Futura Lt BT" panose="020B0402020204020303" pitchFamily="34" charset="0"/>
            </a:rPr>
            <a:t>Budget 2022</a:t>
          </a:r>
        </a:p>
      </cdr:txBody>
    </cdr:sp>
  </cdr:relSizeAnchor>
  <cdr:relSizeAnchor xmlns:cdr="http://schemas.openxmlformats.org/drawingml/2006/chartDrawing">
    <cdr:from>
      <cdr:x>0.8588</cdr:x>
      <cdr:y>0.54269</cdr:y>
    </cdr:from>
    <cdr:to>
      <cdr:x>1</cdr:x>
      <cdr:y>0.62347</cdr:y>
    </cdr:to>
    <cdr:sp macro="" textlink="">
      <cdr:nvSpPr>
        <cdr:cNvPr id="3" name="TextBox 2">
          <a:extLst xmlns:a="http://schemas.openxmlformats.org/drawingml/2006/main">
            <a:ext uri="{FF2B5EF4-FFF2-40B4-BE49-F238E27FC236}">
              <a16:creationId xmlns:a16="http://schemas.microsoft.com/office/drawing/2014/main" id="{517F1215-6C59-4E36-888D-6547A3264DFC}"/>
            </a:ext>
          </a:extLst>
        </cdr:cNvPr>
        <cdr:cNvSpPr txBox="1"/>
      </cdr:nvSpPr>
      <cdr:spPr>
        <a:xfrm xmlns:a="http://schemas.openxmlformats.org/drawingml/2006/main">
          <a:off x="3882788" y="1378424"/>
          <a:ext cx="638412" cy="2051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6">
                  <a:lumMod val="75000"/>
                </a:schemeClr>
              </a:solidFill>
              <a:latin typeface="Futura Lt BT" panose="020B0402020204020303" pitchFamily="34" charset="0"/>
            </a:rPr>
            <a:t>SPU 2022</a:t>
          </a:r>
        </a:p>
      </cdr:txBody>
    </cdr:sp>
  </cdr:relSizeAnchor>
  <cdr:relSizeAnchor xmlns:cdr="http://schemas.openxmlformats.org/drawingml/2006/chartDrawing">
    <cdr:from>
      <cdr:x>0.83974</cdr:x>
      <cdr:y>0.2794</cdr:y>
    </cdr:from>
    <cdr:to>
      <cdr:x>1</cdr:x>
      <cdr:y>0.39651</cdr:y>
    </cdr:to>
    <cdr:sp macro="" textlink="">
      <cdr:nvSpPr>
        <cdr:cNvPr id="4" name="TextBox 1">
          <a:extLst xmlns:a="http://schemas.openxmlformats.org/drawingml/2006/main">
            <a:ext uri="{FF2B5EF4-FFF2-40B4-BE49-F238E27FC236}">
              <a16:creationId xmlns:a16="http://schemas.microsoft.com/office/drawing/2014/main" id="{E3A2BEC0-BCC1-8C26-F754-B5394B661B09}"/>
            </a:ext>
          </a:extLst>
        </cdr:cNvPr>
        <cdr:cNvSpPr txBox="1"/>
      </cdr:nvSpPr>
      <cdr:spPr>
        <a:xfrm xmlns:a="http://schemas.openxmlformats.org/drawingml/2006/main">
          <a:off x="3796636" y="709683"/>
          <a:ext cx="724564" cy="297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accent3"/>
              </a:solidFill>
              <a:latin typeface="Futura Lt BT" panose="020B0402020204020303" pitchFamily="34" charset="0"/>
            </a:rPr>
            <a:t>SPU 2021</a:t>
          </a:r>
        </a:p>
      </cdr:txBody>
    </cdr:sp>
  </cdr:relSizeAnchor>
  <cdr:relSizeAnchor xmlns:cdr="http://schemas.openxmlformats.org/drawingml/2006/chartDrawing">
    <cdr:from>
      <cdr:x>0.59383</cdr:x>
      <cdr:y>0.1645</cdr:y>
    </cdr:from>
    <cdr:to>
      <cdr:x>0.85906</cdr:x>
      <cdr:y>0.33543</cdr:y>
    </cdr:to>
    <cdr:sp macro="" textlink="">
      <cdr:nvSpPr>
        <cdr:cNvPr id="5" name="TextBox 1"/>
        <cdr:cNvSpPr txBox="1"/>
      </cdr:nvSpPr>
      <cdr:spPr>
        <a:xfrm xmlns:a="http://schemas.openxmlformats.org/drawingml/2006/main">
          <a:off x="2684839" y="417828"/>
          <a:ext cx="1199158" cy="4341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accent4"/>
              </a:solidFill>
              <a:latin typeface="Futura Lt BT" panose="020B0402020204020303" pitchFamily="34" charset="0"/>
            </a:rPr>
            <a:t>Budget 2021</a:t>
          </a:r>
        </a:p>
      </cdr:txBody>
    </cdr:sp>
  </cdr:relSizeAnchor>
  <cdr:relSizeAnchor xmlns:cdr="http://schemas.openxmlformats.org/drawingml/2006/chartDrawing">
    <cdr:from>
      <cdr:x>0.3614</cdr:x>
      <cdr:y>0.10645</cdr:y>
    </cdr:from>
    <cdr:to>
      <cdr:x>0.61636</cdr:x>
      <cdr:y>0.27738</cdr:y>
    </cdr:to>
    <cdr:sp macro="" textlink="">
      <cdr:nvSpPr>
        <cdr:cNvPr id="6" name="TextBox 1"/>
        <cdr:cNvSpPr txBox="1"/>
      </cdr:nvSpPr>
      <cdr:spPr>
        <a:xfrm xmlns:a="http://schemas.openxmlformats.org/drawingml/2006/main">
          <a:off x="707276" y="266473"/>
          <a:ext cx="498975" cy="427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bg2"/>
              </a:solidFill>
              <a:latin typeface="Futura Lt BT" panose="020B0402020204020303" pitchFamily="34" charset="0"/>
            </a:rPr>
            <a:t>SPU 2020</a:t>
          </a:r>
        </a:p>
      </cdr:txBody>
    </cdr:sp>
  </cdr:relSizeAnchor>
  <cdr:relSizeAnchor xmlns:cdr="http://schemas.openxmlformats.org/drawingml/2006/chartDrawing">
    <cdr:from>
      <cdr:x>0.70127</cdr:x>
      <cdr:y>0.71562</cdr:y>
    </cdr:from>
    <cdr:to>
      <cdr:x>0.94592</cdr:x>
      <cdr:y>0.86305</cdr:y>
    </cdr:to>
    <cdr:sp macro="" textlink="">
      <cdr:nvSpPr>
        <cdr:cNvPr id="7" name="TextBox 1">
          <a:extLst xmlns:a="http://schemas.openxmlformats.org/drawingml/2006/main">
            <a:ext uri="{FF2B5EF4-FFF2-40B4-BE49-F238E27FC236}">
              <a16:creationId xmlns:a16="http://schemas.microsoft.com/office/drawing/2014/main" id="{933479BF-DD1C-4641-633E-CD8088D56A0C}"/>
            </a:ext>
          </a:extLst>
        </cdr:cNvPr>
        <cdr:cNvSpPr txBox="1"/>
      </cdr:nvSpPr>
      <cdr:spPr>
        <a:xfrm xmlns:a="http://schemas.openxmlformats.org/drawingml/2006/main">
          <a:off x="3170576" y="1817686"/>
          <a:ext cx="1106112" cy="3744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700">
              <a:solidFill>
                <a:schemeClr val="accent6">
                  <a:lumMod val="75000"/>
                </a:schemeClr>
              </a:solidFill>
              <a:latin typeface="Futura Lt BT" panose="020B0402020204020303" pitchFamily="34" charset="0"/>
            </a:rPr>
            <a:t>Budget 2023</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16</xdr:row>
      <xdr:rowOff>46355</xdr:rowOff>
    </xdr:to>
    <xdr:graphicFrame macro="">
      <xdr:nvGraphicFramePr>
        <xdr:cNvPr id="2" name="Chart 1">
          <a:extLst>
            <a:ext uri="{FF2B5EF4-FFF2-40B4-BE49-F238E27FC236}">
              <a16:creationId xmlns:a16="http://schemas.microsoft.com/office/drawing/2014/main" id="{DEF2F688-BF8D-6DDA-4E1B-BD37E3F59E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0.69676</cdr:x>
      <cdr:y>0.05093</cdr:y>
    </cdr:from>
    <cdr:to>
      <cdr:x>0.98682</cdr:x>
      <cdr:y>0.15558</cdr:y>
    </cdr:to>
    <cdr:sp macro="" textlink="">
      <cdr:nvSpPr>
        <cdr:cNvPr id="2" name="TextBox 1">
          <a:extLst xmlns:a="http://schemas.openxmlformats.org/drawingml/2006/main">
            <a:ext uri="{FF2B5EF4-FFF2-40B4-BE49-F238E27FC236}">
              <a16:creationId xmlns:a16="http://schemas.microsoft.com/office/drawing/2014/main" id="{DB83A47F-958D-5A87-5ED2-E6B0B3604B68}"/>
            </a:ext>
          </a:extLst>
        </cdr:cNvPr>
        <cdr:cNvSpPr txBox="1"/>
      </cdr:nvSpPr>
      <cdr:spPr>
        <a:xfrm xmlns:a="http://schemas.openxmlformats.org/drawingml/2006/main">
          <a:off x="3009950" y="131406"/>
          <a:ext cx="1253031" cy="2699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3"/>
              </a:solidFill>
              <a:latin typeface="Futura Lt BT" panose="020B0402020204020303" pitchFamily="34" charset="0"/>
            </a:rPr>
            <a:t>Deficit/Surplus</a:t>
          </a:r>
        </a:p>
      </cdr:txBody>
    </cdr:sp>
  </cdr:relSizeAnchor>
  <cdr:relSizeAnchor xmlns:cdr="http://schemas.openxmlformats.org/drawingml/2006/chartDrawing">
    <cdr:from>
      <cdr:x>0.09461</cdr:x>
      <cdr:y>0.32082</cdr:y>
    </cdr:from>
    <cdr:to>
      <cdr:x>0.33002</cdr:x>
      <cdr:y>0.48303</cdr:y>
    </cdr:to>
    <cdr:sp macro="" textlink="">
      <cdr:nvSpPr>
        <cdr:cNvPr id="3" name="TextBox 1">
          <a:extLst xmlns:a="http://schemas.openxmlformats.org/drawingml/2006/main">
            <a:ext uri="{FF2B5EF4-FFF2-40B4-BE49-F238E27FC236}">
              <a16:creationId xmlns:a16="http://schemas.microsoft.com/office/drawing/2014/main" id="{E9C87700-E52D-6658-A7D2-E5CCC69643B3}"/>
            </a:ext>
          </a:extLst>
        </cdr:cNvPr>
        <cdr:cNvSpPr txBox="1"/>
      </cdr:nvSpPr>
      <cdr:spPr>
        <a:xfrm xmlns:a="http://schemas.openxmlformats.org/drawingml/2006/main">
          <a:off x="408716" y="827724"/>
          <a:ext cx="1016949" cy="4185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4"/>
              </a:solidFill>
              <a:latin typeface="Futura Lt BT" panose="020B0402020204020303" pitchFamily="34" charset="0"/>
            </a:rPr>
            <a:t>Change in net debt (inverse)</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38101</xdr:colOff>
      <xdr:row>2</xdr:row>
      <xdr:rowOff>137746</xdr:rowOff>
    </xdr:from>
    <xdr:to>
      <xdr:col>7</xdr:col>
      <xdr:colOff>342901</xdr:colOff>
      <xdr:row>17</xdr:row>
      <xdr:rowOff>155330</xdr:rowOff>
    </xdr:to>
    <xdr:graphicFrame macro="">
      <xdr:nvGraphicFramePr>
        <xdr:cNvPr id="5" name="Chart 4">
          <a:extLst>
            <a:ext uri="{FF2B5EF4-FFF2-40B4-BE49-F238E27FC236}">
              <a16:creationId xmlns:a16="http://schemas.microsoft.com/office/drawing/2014/main" id="{D91D6573-6FAB-30F8-FC29-530B9F1799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0.04882</cdr:x>
      <cdr:y>0.921</cdr:y>
    </cdr:from>
    <cdr:to>
      <cdr:x>0.92591</cdr:x>
      <cdr:y>1</cdr:y>
    </cdr:to>
    <cdr:sp macro="" textlink="">
      <cdr:nvSpPr>
        <cdr:cNvPr id="3" name="TextBox 1">
          <a:extLst xmlns:a="http://schemas.openxmlformats.org/drawingml/2006/main">
            <a:ext uri="{FF2B5EF4-FFF2-40B4-BE49-F238E27FC236}">
              <a16:creationId xmlns:a16="http://schemas.microsoft.com/office/drawing/2014/main" id="{6214705C-DF07-4C05-9D2E-383D6D0A457A}"/>
            </a:ext>
          </a:extLst>
        </cdr:cNvPr>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0.43473</cdr:x>
      <cdr:y>0.01353</cdr:y>
    </cdr:from>
    <cdr:to>
      <cdr:x>0.64363</cdr:x>
      <cdr:y>0.10498</cdr:y>
    </cdr:to>
    <cdr:sp macro="" textlink="">
      <cdr:nvSpPr>
        <cdr:cNvPr id="4" name="TextBox 2">
          <a:extLst xmlns:a="http://schemas.openxmlformats.org/drawingml/2006/main">
            <a:ext uri="{FF2B5EF4-FFF2-40B4-BE49-F238E27FC236}">
              <a16:creationId xmlns:a16="http://schemas.microsoft.com/office/drawing/2014/main" id="{70C9E976-ABB3-4B1D-97E2-7A8B5BDD5176}"/>
            </a:ext>
          </a:extLst>
        </cdr:cNvPr>
        <cdr:cNvSpPr txBox="1"/>
      </cdr:nvSpPr>
      <cdr:spPr>
        <a:xfrm xmlns:a="http://schemas.openxmlformats.org/drawingml/2006/main">
          <a:off x="2034517" y="31655"/>
          <a:ext cx="977642" cy="2140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Futura Lt BT" panose="020B0402020204020303" pitchFamily="34" charset="0"/>
              <a:ea typeface="Source Sans Pro" panose="020B0503030403020204" pitchFamily="34" charset="0"/>
            </a:rPr>
            <a:t>SPU 2014</a:t>
          </a:r>
        </a:p>
      </cdr:txBody>
    </cdr:sp>
  </cdr:relSizeAnchor>
  <cdr:relSizeAnchor xmlns:cdr="http://schemas.openxmlformats.org/drawingml/2006/chartDrawing">
    <cdr:from>
      <cdr:x>0.43766</cdr:x>
      <cdr:y>0.09694</cdr:y>
    </cdr:from>
    <cdr:to>
      <cdr:x>0.64656</cdr:x>
      <cdr:y>0.17789</cdr:y>
    </cdr:to>
    <cdr:sp macro="" textlink="">
      <cdr:nvSpPr>
        <cdr:cNvPr id="5" name="TextBox 2">
          <a:extLst xmlns:a="http://schemas.openxmlformats.org/drawingml/2006/main">
            <a:ext uri="{FF2B5EF4-FFF2-40B4-BE49-F238E27FC236}">
              <a16:creationId xmlns:a16="http://schemas.microsoft.com/office/drawing/2014/main" id="{326B0365-6660-49AD-8DC6-38F2A4BBA6EF}"/>
            </a:ext>
          </a:extLst>
        </cdr:cNvPr>
        <cdr:cNvSpPr txBox="1"/>
      </cdr:nvSpPr>
      <cdr:spPr>
        <a:xfrm xmlns:a="http://schemas.openxmlformats.org/drawingml/2006/main">
          <a:off x="2048206" y="226833"/>
          <a:ext cx="977642"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Futura Lt BT" panose="020B0402020204020303" pitchFamily="34" charset="0"/>
              <a:ea typeface="Source Sans Pro" panose="020B0503030403020204" pitchFamily="34" charset="0"/>
            </a:rPr>
            <a:t>Budget 2015</a:t>
          </a:r>
        </a:p>
      </cdr:txBody>
    </cdr:sp>
  </cdr:relSizeAnchor>
  <cdr:relSizeAnchor xmlns:cdr="http://schemas.openxmlformats.org/drawingml/2006/chartDrawing">
    <cdr:from>
      <cdr:x>0.25685</cdr:x>
      <cdr:y>0.02897</cdr:y>
    </cdr:from>
    <cdr:to>
      <cdr:x>0.46575</cdr:x>
      <cdr:y>0.11373</cdr:y>
    </cdr:to>
    <cdr:sp macro="" textlink="">
      <cdr:nvSpPr>
        <cdr:cNvPr id="6" name="TextBox 2">
          <a:extLst xmlns:a="http://schemas.openxmlformats.org/drawingml/2006/main">
            <a:ext uri="{FF2B5EF4-FFF2-40B4-BE49-F238E27FC236}">
              <a16:creationId xmlns:a16="http://schemas.microsoft.com/office/drawing/2014/main" id="{C8BFD1A1-1938-442E-AB25-0E7D2EE4813E}"/>
            </a:ext>
          </a:extLst>
        </cdr:cNvPr>
        <cdr:cNvSpPr txBox="1"/>
      </cdr:nvSpPr>
      <cdr:spPr>
        <a:xfrm xmlns:a="http://schemas.openxmlformats.org/drawingml/2006/main">
          <a:off x="1202031" y="67793"/>
          <a:ext cx="977642" cy="1983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Futura Lt BT" panose="020B0402020204020303" pitchFamily="34" charset="0"/>
              <a:ea typeface="Source Sans Pro" panose="020B0503030403020204" pitchFamily="34" charset="0"/>
            </a:rPr>
            <a:t>Budget 2014</a:t>
          </a:r>
        </a:p>
      </cdr:txBody>
    </cdr:sp>
  </cdr:relSizeAnchor>
  <cdr:relSizeAnchor xmlns:cdr="http://schemas.openxmlformats.org/drawingml/2006/chartDrawing">
    <cdr:from>
      <cdr:x>0.81568</cdr:x>
      <cdr:y>0.46014</cdr:y>
    </cdr:from>
    <cdr:to>
      <cdr:x>0.99855</cdr:x>
      <cdr:y>0.56506</cdr:y>
    </cdr:to>
    <cdr:sp macro="" textlink="">
      <cdr:nvSpPr>
        <cdr:cNvPr id="8" name="TextBox 2">
          <a:extLst xmlns:a="http://schemas.openxmlformats.org/drawingml/2006/main">
            <a:ext uri="{FF2B5EF4-FFF2-40B4-BE49-F238E27FC236}">
              <a16:creationId xmlns:a16="http://schemas.microsoft.com/office/drawing/2014/main" id="{25C9D545-6208-45F2-8AAB-7105FB83ECBA}"/>
            </a:ext>
          </a:extLst>
        </cdr:cNvPr>
        <cdr:cNvSpPr txBox="1"/>
      </cdr:nvSpPr>
      <cdr:spPr>
        <a:xfrm xmlns:a="http://schemas.openxmlformats.org/drawingml/2006/main">
          <a:off x="3730490" y="1230231"/>
          <a:ext cx="836350" cy="2805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1" dirty="0">
              <a:solidFill>
                <a:schemeClr val="accent5"/>
              </a:solidFill>
              <a:latin typeface="Futura Lt BT" panose="020B0402020204020303" pitchFamily="34" charset="0"/>
              <a:ea typeface="Source Sans Pro" panose="020B0503030403020204" pitchFamily="34" charset="0"/>
            </a:rPr>
            <a:t>SPU</a:t>
          </a:r>
          <a:r>
            <a:rPr lang="en-IE" sz="800" b="1" baseline="0" dirty="0">
              <a:solidFill>
                <a:schemeClr val="accent5"/>
              </a:solidFill>
              <a:latin typeface="Futura Lt BT" panose="020B0402020204020303" pitchFamily="34" charset="0"/>
              <a:ea typeface="Source Sans Pro" panose="020B0503030403020204" pitchFamily="34" charset="0"/>
            </a:rPr>
            <a:t> 2021</a:t>
          </a:r>
          <a:endParaRPr lang="en-IE" sz="800" b="1" dirty="0">
            <a:solidFill>
              <a:schemeClr val="accent5"/>
            </a:solidFill>
            <a:latin typeface="Futura Lt BT" panose="020B0402020204020303" pitchFamily="34" charset="0"/>
            <a:ea typeface="Source Sans Pro" panose="020B0503030403020204" pitchFamily="34" charset="0"/>
          </a:endParaRPr>
        </a:p>
      </cdr:txBody>
    </cdr:sp>
  </cdr:relSizeAnchor>
  <cdr:relSizeAnchor xmlns:cdr="http://schemas.openxmlformats.org/drawingml/2006/chartDrawing">
    <cdr:from>
      <cdr:x>0.81713</cdr:x>
      <cdr:y>0.61875</cdr:y>
    </cdr:from>
    <cdr:to>
      <cdr:x>1</cdr:x>
      <cdr:y>0.72367</cdr:y>
    </cdr:to>
    <cdr:sp macro="" textlink="">
      <cdr:nvSpPr>
        <cdr:cNvPr id="10" name="TextBox 2">
          <a:extLst xmlns:a="http://schemas.openxmlformats.org/drawingml/2006/main">
            <a:ext uri="{FF2B5EF4-FFF2-40B4-BE49-F238E27FC236}">
              <a16:creationId xmlns:a16="http://schemas.microsoft.com/office/drawing/2014/main" id="{BDBC7236-A982-4A58-819A-DC74620C6E3C}"/>
            </a:ext>
          </a:extLst>
        </cdr:cNvPr>
        <cdr:cNvSpPr txBox="1"/>
      </cdr:nvSpPr>
      <cdr:spPr>
        <a:xfrm xmlns:a="http://schemas.openxmlformats.org/drawingml/2006/main">
          <a:off x="3737116" y="1654313"/>
          <a:ext cx="836350" cy="2805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1" dirty="0">
              <a:solidFill>
                <a:srgbClr val="0066FF"/>
              </a:solidFill>
              <a:latin typeface="Futura Lt BT" panose="020B0402020204020303" pitchFamily="34" charset="0"/>
              <a:ea typeface="Source Sans Pro" panose="020B0503030403020204" pitchFamily="34" charset="0"/>
            </a:rPr>
            <a:t>SPU</a:t>
          </a:r>
          <a:r>
            <a:rPr lang="en-IE" sz="800" b="1" baseline="0" dirty="0">
              <a:solidFill>
                <a:srgbClr val="0066FF"/>
              </a:solidFill>
              <a:latin typeface="Futura Lt BT" panose="020B0402020204020303" pitchFamily="34" charset="0"/>
              <a:ea typeface="Source Sans Pro" panose="020B0503030403020204" pitchFamily="34" charset="0"/>
            </a:rPr>
            <a:t> 2022</a:t>
          </a:r>
          <a:endParaRPr lang="en-IE" sz="800" b="1" dirty="0">
            <a:solidFill>
              <a:srgbClr val="0066FF"/>
            </a:solidFill>
            <a:latin typeface="Futura Lt BT" panose="020B0402020204020303" pitchFamily="34" charset="0"/>
            <a:ea typeface="Source Sans Pro" panose="020B0503030403020204" pitchFamily="34" charset="0"/>
          </a:endParaRPr>
        </a:p>
      </cdr:txBody>
    </cdr:sp>
  </cdr:relSizeAnchor>
  <cdr:relSizeAnchor xmlns:cdr="http://schemas.openxmlformats.org/drawingml/2006/chartDrawing">
    <cdr:from>
      <cdr:x>0.65486</cdr:x>
      <cdr:y>0.60278</cdr:y>
    </cdr:from>
    <cdr:to>
      <cdr:x>0.84228</cdr:x>
      <cdr:y>0.80951</cdr:y>
    </cdr:to>
    <cdr:sp macro="" textlink="">
      <cdr:nvSpPr>
        <cdr:cNvPr id="7" name="Text Box 6"/>
        <cdr:cNvSpPr txBox="1"/>
      </cdr:nvSpPr>
      <cdr:spPr>
        <a:xfrm xmlns:a="http://schemas.openxmlformats.org/drawingml/2006/main">
          <a:off x="2828924" y="1485900"/>
          <a:ext cx="809626" cy="5095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rgbClr val="FF6699"/>
              </a:solidFill>
              <a:latin typeface="Futura Lt BT" panose="020B0402020204020303" pitchFamily="34" charset="0"/>
            </a:rPr>
            <a:t>Budget 2023</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128587</xdr:colOff>
      <xdr:row>2</xdr:row>
      <xdr:rowOff>0</xdr:rowOff>
    </xdr:from>
    <xdr:to>
      <xdr:col>3</xdr:col>
      <xdr:colOff>554672</xdr:colOff>
      <xdr:row>6</xdr:row>
      <xdr:rowOff>0</xdr:rowOff>
    </xdr:to>
    <xdr:sp macro="" textlink="">
      <xdr:nvSpPr>
        <xdr:cNvPr id="6" name="Text Box 71">
          <a:extLst>
            <a:ext uri="{FF2B5EF4-FFF2-40B4-BE49-F238E27FC236}">
              <a16:creationId xmlns:a16="http://schemas.microsoft.com/office/drawing/2014/main" id="{E7853D76-8D86-B17C-9C6B-3D9985983C6C}"/>
            </a:ext>
          </a:extLst>
        </xdr:cNvPr>
        <xdr:cNvSpPr txBox="1"/>
      </xdr:nvSpPr>
      <xdr:spPr>
        <a:xfrm>
          <a:off x="128587" y="361950"/>
          <a:ext cx="2369185" cy="72390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A. Activity to fall but remain near potential</a:t>
          </a:r>
          <a:endParaRPr lang="en-IE" sz="1000">
            <a:effectLst/>
            <a:latin typeface="Nunito Sans" pitchFamily="2" charset="0"/>
            <a:ea typeface="Calibri" panose="020F0502020204030204" pitchFamily="34" charset="0"/>
            <a:cs typeface="Arial" panose="020B0604020202020204" pitchFamily="34" charset="0"/>
          </a:endParaRPr>
        </a:p>
        <a:p>
          <a:pPr>
            <a:lnSpc>
              <a:spcPct val="115000"/>
            </a:lnSpc>
            <a:spcAft>
              <a:spcPts val="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potential output, output gap estimates</a:t>
          </a:r>
          <a:endParaRPr lang="en-IE" sz="1000">
            <a:effectLst/>
            <a:latin typeface="Nunito Sans" pitchFamily="2" charset="0"/>
            <a:ea typeface="Calibri" panose="020F0502020204030204" pitchFamily="34" charset="0"/>
            <a:cs typeface="Arial" panose="020B0604020202020204" pitchFamily="34" charset="0"/>
          </a:endParaRPr>
        </a:p>
      </xdr:txBody>
    </xdr:sp>
    <xdr:clientData/>
  </xdr:twoCellAnchor>
  <xdr:twoCellAnchor>
    <xdr:from>
      <xdr:col>3</xdr:col>
      <xdr:colOff>595312</xdr:colOff>
      <xdr:row>2</xdr:row>
      <xdr:rowOff>0</xdr:rowOff>
    </xdr:from>
    <xdr:to>
      <xdr:col>8</xdr:col>
      <xdr:colOff>95250</xdr:colOff>
      <xdr:row>6</xdr:row>
      <xdr:rowOff>0</xdr:rowOff>
    </xdr:to>
    <xdr:sp macro="" textlink="">
      <xdr:nvSpPr>
        <xdr:cNvPr id="7" name="Text Box 71">
          <a:extLst>
            <a:ext uri="{FF2B5EF4-FFF2-40B4-BE49-F238E27FC236}">
              <a16:creationId xmlns:a16="http://schemas.microsoft.com/office/drawing/2014/main" id="{7BA193EA-9AEF-A041-3F4B-4CD82761C526}"/>
            </a:ext>
          </a:extLst>
        </xdr:cNvPr>
        <xdr:cNvSpPr txBox="1"/>
      </xdr:nvSpPr>
      <xdr:spPr>
        <a:xfrm>
          <a:off x="2538412" y="361950"/>
          <a:ext cx="2738438" cy="723900"/>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B. Unemployment to rise slightly from historical lows</a:t>
          </a:r>
          <a:endParaRPr lang="en-IE" sz="1000">
            <a:effectLst/>
            <a:latin typeface="Nunito Sans" pitchFamily="2" charset="0"/>
            <a:ea typeface="Calibri" panose="020F0502020204030204" pitchFamily="34" charset="0"/>
            <a:cs typeface="Arial" panose="020B0604020202020204" pitchFamily="34" charset="0"/>
          </a:endParaRPr>
        </a:p>
        <a:p>
          <a:pPr>
            <a:lnSpc>
              <a:spcPct val="115000"/>
            </a:lnSpc>
            <a:spcAft>
              <a:spcPts val="100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labour force, ages 15–74</a:t>
          </a:r>
          <a:endParaRPr lang="en-IE" sz="1000">
            <a:effectLst/>
            <a:latin typeface="Nunito Sans" pitchFamily="2" charset="0"/>
            <a:ea typeface="Calibri" panose="020F0502020204030204" pitchFamily="34" charset="0"/>
            <a:cs typeface="Arial" panose="020B0604020202020204" pitchFamily="34" charset="0"/>
          </a:endParaRPr>
        </a:p>
      </xdr:txBody>
    </xdr:sp>
    <xdr:clientData/>
  </xdr:twoCellAnchor>
  <xdr:twoCellAnchor>
    <xdr:from>
      <xdr:col>0</xdr:col>
      <xdr:colOff>57150</xdr:colOff>
      <xdr:row>4</xdr:row>
      <xdr:rowOff>123825</xdr:rowOff>
    </xdr:from>
    <xdr:to>
      <xdr:col>3</xdr:col>
      <xdr:colOff>454025</xdr:colOff>
      <xdr:row>17</xdr:row>
      <xdr:rowOff>109855</xdr:rowOff>
    </xdr:to>
    <xdr:graphicFrame macro="">
      <xdr:nvGraphicFramePr>
        <xdr:cNvPr id="9" name="Chart 8">
          <a:extLst>
            <a:ext uri="{FF2B5EF4-FFF2-40B4-BE49-F238E27FC236}">
              <a16:creationId xmlns:a16="http://schemas.microsoft.com/office/drawing/2014/main" id="{67F00000-97F5-47B5-A759-163F1C37F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590550</xdr:colOff>
      <xdr:row>5</xdr:row>
      <xdr:rowOff>19050</xdr:rowOff>
    </xdr:from>
    <xdr:to>
      <xdr:col>7</xdr:col>
      <xdr:colOff>339750</xdr:colOff>
      <xdr:row>18</xdr:row>
      <xdr:rowOff>5400</xdr:rowOff>
    </xdr:to>
    <xdr:graphicFrame macro="">
      <xdr:nvGraphicFramePr>
        <xdr:cNvPr id="11" name="Chart 10">
          <a:extLst>
            <a:ext uri="{FF2B5EF4-FFF2-40B4-BE49-F238E27FC236}">
              <a16:creationId xmlns:a16="http://schemas.microsoft.com/office/drawing/2014/main" id="{F6738B44-3A8B-4571-B51C-6A80449F3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433800</xdr:colOff>
      <xdr:row>15</xdr:row>
      <xdr:rowOff>167325</xdr:rowOff>
    </xdr:to>
    <xdr:graphicFrame macro="">
      <xdr:nvGraphicFramePr>
        <xdr:cNvPr id="3" name="Chart 2">
          <a:extLst>
            <a:ext uri="{FF2B5EF4-FFF2-40B4-BE49-F238E27FC236}">
              <a16:creationId xmlns:a16="http://schemas.microsoft.com/office/drawing/2014/main" id="{3209A08D-0C95-42A9-9E8A-004B6300C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xdr:row>
      <xdr:rowOff>180974</xdr:rowOff>
    </xdr:from>
    <xdr:to>
      <xdr:col>7</xdr:col>
      <xdr:colOff>581025</xdr:colOff>
      <xdr:row>15</xdr:row>
      <xdr:rowOff>90487</xdr:rowOff>
    </xdr:to>
    <xdr:graphicFrame macro="">
      <xdr:nvGraphicFramePr>
        <xdr:cNvPr id="4" name="Chart 3">
          <a:extLst>
            <a:ext uri="{FF2B5EF4-FFF2-40B4-BE49-F238E27FC236}">
              <a16:creationId xmlns:a16="http://schemas.microsoft.com/office/drawing/2014/main" id="{B3B19B5F-13ED-4F14-946B-5643AF4A1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0.44414</cdr:x>
      <cdr:y>0.54882</cdr:y>
    </cdr:from>
    <cdr:to>
      <cdr:x>0.7384</cdr:x>
      <cdr:y>0.71744</cdr:y>
    </cdr:to>
    <cdr:sp macro="" textlink="">
      <cdr:nvSpPr>
        <cdr:cNvPr id="3" name="Text Box 2"/>
        <cdr:cNvSpPr txBox="1">
          <a:spLocks xmlns:a="http://schemas.openxmlformats.org/drawingml/2006/main" noChangeArrowheads="1"/>
        </cdr:cNvSpPr>
      </cdr:nvSpPr>
      <cdr:spPr bwMode="auto">
        <a:xfrm xmlns:a="http://schemas.openxmlformats.org/drawingml/2006/main">
          <a:off x="1093435" y="1185251"/>
          <a:ext cx="724438" cy="3641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800">
              <a:solidFill>
                <a:schemeClr val="accent4"/>
              </a:solidFill>
              <a:effectLst/>
              <a:latin typeface="Futura Lt BT" panose="020B0402020204020303" pitchFamily="34" charset="0"/>
              <a:ea typeface="Calibri" panose="020F0502020204030204" pitchFamily="34" charset="0"/>
              <a:cs typeface="Arial" panose="020B0604020202020204" pitchFamily="34" charset="0"/>
            </a:rPr>
            <a:t>EUR/GBP</a:t>
          </a:r>
          <a:endParaRPr lang="en-GB" sz="800">
            <a:solidFill>
              <a:schemeClr val="accent4"/>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0.70574</cdr:x>
      <cdr:y>0.14113</cdr:y>
    </cdr:from>
    <cdr:to>
      <cdr:x>1</cdr:x>
      <cdr:y>0.30974</cdr:y>
    </cdr:to>
    <cdr:sp macro="" textlink="">
      <cdr:nvSpPr>
        <cdr:cNvPr id="4" name="Text Box 2">
          <a:extLst xmlns:a="http://schemas.openxmlformats.org/drawingml/2006/main">
            <a:ext uri="{FF2B5EF4-FFF2-40B4-BE49-F238E27FC236}">
              <a16:creationId xmlns:a16="http://schemas.microsoft.com/office/drawing/2014/main" id="{CB1157BD-1146-7EA0-ED67-3A023BF31496}"/>
            </a:ext>
          </a:extLst>
        </cdr:cNvPr>
        <cdr:cNvSpPr txBox="1">
          <a:spLocks xmlns:a="http://schemas.openxmlformats.org/drawingml/2006/main" noChangeArrowheads="1"/>
        </cdr:cNvSpPr>
      </cdr:nvSpPr>
      <cdr:spPr bwMode="auto">
        <a:xfrm xmlns:a="http://schemas.openxmlformats.org/drawingml/2006/main">
          <a:off x="1737458" y="304800"/>
          <a:ext cx="724437" cy="3641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IE" sz="800">
              <a:solidFill>
                <a:schemeClr val="accent5"/>
              </a:solidFill>
              <a:effectLst/>
              <a:latin typeface="Futura Lt BT" panose="020B0402020204020303" pitchFamily="34" charset="0"/>
              <a:ea typeface="Calibri" panose="020F0502020204030204" pitchFamily="34" charset="0"/>
              <a:cs typeface="Arial" panose="020B0604020202020204" pitchFamily="34" charset="0"/>
            </a:rPr>
            <a:t>EUR/USD</a:t>
          </a:r>
          <a:endParaRPr lang="en-GB" sz="800">
            <a:solidFill>
              <a:schemeClr val="accent5"/>
            </a:solidFill>
            <a:effectLst/>
            <a:latin typeface="Futura Lt BT" panose="020B0402020204020303" pitchFamily="34" charset="0"/>
            <a:ea typeface="Calibri" panose="020F0502020204030204" pitchFamily="34" charset="0"/>
            <a:cs typeface="Arial" panose="020B0604020202020204" pitchFamily="34" charset="0"/>
          </a:endParaRPr>
        </a:p>
      </cdr:txBody>
    </cdr:sp>
  </cdr:relSizeAnchor>
  <cdr:relSizeAnchor xmlns:cdr="http://schemas.openxmlformats.org/drawingml/2006/chartDrawing">
    <cdr:from>
      <cdr:x>0.41157</cdr:x>
      <cdr:y>0.35284</cdr:y>
    </cdr:from>
    <cdr:to>
      <cdr:x>0.70583</cdr:x>
      <cdr:y>0.46457</cdr:y>
    </cdr:to>
    <cdr:sp macro="" textlink="">
      <cdr:nvSpPr>
        <cdr:cNvPr id="2" name="Text Box 2">
          <a:extLst xmlns:a="http://schemas.openxmlformats.org/drawingml/2006/main">
            <a:ext uri="{FF2B5EF4-FFF2-40B4-BE49-F238E27FC236}">
              <a16:creationId xmlns:a16="http://schemas.microsoft.com/office/drawing/2014/main" id="{7F355F0E-8AE0-3C4B-C417-04A45931DA09}"/>
            </a:ext>
          </a:extLst>
        </cdr:cNvPr>
        <cdr:cNvSpPr txBox="1">
          <a:spLocks xmlns:a="http://schemas.openxmlformats.org/drawingml/2006/main" noChangeArrowheads="1"/>
        </cdr:cNvSpPr>
      </cdr:nvSpPr>
      <cdr:spPr bwMode="auto">
        <a:xfrm xmlns:a="http://schemas.openxmlformats.org/drawingml/2006/main">
          <a:off x="889000" y="762000"/>
          <a:ext cx="635602" cy="2413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15000"/>
            </a:lnSpc>
            <a:spcAft>
              <a:spcPts val="1000"/>
            </a:spcAft>
          </a:pPr>
          <a:r>
            <a:rPr lang="en-GB" sz="800">
              <a:solidFill>
                <a:schemeClr val="accent3"/>
              </a:solidFill>
              <a:effectLst/>
              <a:latin typeface="Futura Lt BT" panose="020B0402020204020303" pitchFamily="34" charset="0"/>
              <a:ea typeface="Calibri" panose="020F0502020204030204" pitchFamily="34" charset="0"/>
              <a:cs typeface="Arial" panose="020B0604020202020204" pitchFamily="34" charset="0"/>
            </a:rPr>
            <a:t>Parity</a:t>
          </a:r>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185738</xdr:colOff>
      <xdr:row>4</xdr:row>
      <xdr:rowOff>0</xdr:rowOff>
    </xdr:to>
    <xdr:sp macro="" textlink="">
      <xdr:nvSpPr>
        <xdr:cNvPr id="31746" name="Text Box 51">
          <a:extLst>
            <a:ext uri="{FF2B5EF4-FFF2-40B4-BE49-F238E27FC236}">
              <a16:creationId xmlns:a16="http://schemas.microsoft.com/office/drawing/2014/main" id="{BA81832B-9A48-DCED-DD3C-AFA1B0701EE0}"/>
            </a:ext>
          </a:extLst>
        </xdr:cNvPr>
        <xdr:cNvSpPr txBox="1">
          <a:spLocks noChangeArrowheads="1"/>
        </xdr:cNvSpPr>
      </xdr:nvSpPr>
      <xdr:spPr bwMode="auto">
        <a:xfrm>
          <a:off x="0" y="361950"/>
          <a:ext cx="212883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Maturities are well balanced</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Arial"/>
              <a:cs typeface="Arial"/>
            </a:rPr>
            <a:t>€ </a:t>
          </a:r>
          <a:r>
            <a:rPr lang="en-IE" sz="800" b="0" i="0" u="none" strike="noStrike" baseline="0">
              <a:solidFill>
                <a:srgbClr val="656365"/>
              </a:solidFill>
              <a:latin typeface="Futura Lt BT"/>
              <a:cs typeface="Arial"/>
            </a:rPr>
            <a:t>billions of maturing debt securities</a:t>
          </a:r>
          <a:endParaRPr lang="en-IE" sz="800" b="0" i="0" u="none" strike="noStrike" baseline="0">
            <a:solidFill>
              <a:srgbClr val="656365"/>
            </a:solidFill>
            <a:latin typeface="Futura Lt BT"/>
          </a:endParaRPr>
        </a:p>
      </xdr:txBody>
    </xdr:sp>
    <xdr:clientData/>
  </xdr:twoCellAnchor>
  <xdr:twoCellAnchor>
    <xdr:from>
      <xdr:col>4</xdr:col>
      <xdr:colOff>280988</xdr:colOff>
      <xdr:row>1</xdr:row>
      <xdr:rowOff>166687</xdr:rowOff>
    </xdr:from>
    <xdr:to>
      <xdr:col>8</xdr:col>
      <xdr:colOff>547688</xdr:colOff>
      <xdr:row>3</xdr:row>
      <xdr:rowOff>166687</xdr:rowOff>
    </xdr:to>
    <xdr:sp macro="" textlink="">
      <xdr:nvSpPr>
        <xdr:cNvPr id="31745" name="Text Box 52">
          <a:extLst>
            <a:ext uri="{FF2B5EF4-FFF2-40B4-BE49-F238E27FC236}">
              <a16:creationId xmlns:a16="http://schemas.microsoft.com/office/drawing/2014/main" id="{2A5086AD-CC35-1F11-B809-A3B484855A58}"/>
            </a:ext>
          </a:extLst>
        </xdr:cNvPr>
        <xdr:cNvSpPr txBox="1">
          <a:spLocks noChangeArrowheads="1"/>
        </xdr:cNvSpPr>
      </xdr:nvSpPr>
      <xdr:spPr bwMode="auto">
        <a:xfrm>
          <a:off x="2871788" y="347662"/>
          <a:ext cx="28575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Near-term refinancing risks low compared to others</a:t>
          </a:r>
          <a:endParaRPr lang="en-IE" sz="1050" b="0" i="0" u="none" strike="noStrike" baseline="0">
            <a:solidFill>
              <a:srgbClr val="1583AD"/>
            </a:solidFill>
            <a:latin typeface="Futura Hv BT"/>
          </a:endParaRPr>
        </a:p>
        <a:p>
          <a:pPr algn="l" rtl="0">
            <a:lnSpc>
              <a:spcPts val="900"/>
            </a:lnSpc>
            <a:defRPr sz="1000"/>
          </a:pPr>
          <a:r>
            <a:rPr lang="en-IE" sz="800" b="0" i="0" u="none" strike="noStrike" baseline="0">
              <a:solidFill>
                <a:srgbClr val="656365"/>
              </a:solidFill>
              <a:latin typeface="Futura Lt BT"/>
            </a:rPr>
            <a:t>% GDP (GNI* for Ireland), gov. debt maturing in next 1-5 years</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a:t>
          </a:r>
        </a:p>
      </xdr:txBody>
    </xdr:sp>
    <xdr:clientData/>
  </xdr:twoCellAnchor>
  <xdr:twoCellAnchor>
    <xdr:from>
      <xdr:col>0</xdr:col>
      <xdr:colOff>0</xdr:colOff>
      <xdr:row>17</xdr:row>
      <xdr:rowOff>0</xdr:rowOff>
    </xdr:from>
    <xdr:to>
      <xdr:col>3</xdr:col>
      <xdr:colOff>185738</xdr:colOff>
      <xdr:row>19</xdr:row>
      <xdr:rowOff>0</xdr:rowOff>
    </xdr:to>
    <xdr:sp macro="" textlink="">
      <xdr:nvSpPr>
        <xdr:cNvPr id="31748" name="Text Box 54">
          <a:extLst>
            <a:ext uri="{FF2B5EF4-FFF2-40B4-BE49-F238E27FC236}">
              <a16:creationId xmlns:a16="http://schemas.microsoft.com/office/drawing/2014/main" id="{3E46F912-FD02-F7E2-6838-D091A9E035AC}"/>
            </a:ext>
          </a:extLst>
        </xdr:cNvPr>
        <xdr:cNvSpPr txBox="1">
          <a:spLocks noChangeArrowheads="1"/>
        </xdr:cNvSpPr>
      </xdr:nvSpPr>
      <xdr:spPr bwMode="auto">
        <a:xfrm>
          <a:off x="0" y="3076575"/>
          <a:ext cx="212883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C. Cash balances large relative to needs</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Arial"/>
              <a:cs typeface="Arial"/>
            </a:rPr>
            <a:t>€ </a:t>
          </a:r>
          <a:r>
            <a:rPr lang="en-IE" sz="800" b="0" i="0" u="none" strike="noStrike" baseline="0">
              <a:solidFill>
                <a:srgbClr val="656365"/>
              </a:solidFill>
              <a:latin typeface="Futura Lt BT"/>
              <a:cs typeface="Arial"/>
            </a:rPr>
            <a:t>billions</a:t>
          </a:r>
          <a:endParaRPr lang="en-IE" sz="800" b="0" i="0" u="none" strike="noStrike" baseline="0">
            <a:solidFill>
              <a:srgbClr val="656365"/>
            </a:solidFill>
            <a:latin typeface="Futura Lt BT"/>
          </a:endParaRPr>
        </a:p>
      </xdr:txBody>
    </xdr:sp>
    <xdr:clientData/>
  </xdr:twoCellAnchor>
  <xdr:twoCellAnchor>
    <xdr:from>
      <xdr:col>4</xdr:col>
      <xdr:colOff>233362</xdr:colOff>
      <xdr:row>17</xdr:row>
      <xdr:rowOff>38100</xdr:rowOff>
    </xdr:from>
    <xdr:to>
      <xdr:col>8</xdr:col>
      <xdr:colOff>128587</xdr:colOff>
      <xdr:row>19</xdr:row>
      <xdr:rowOff>38100</xdr:rowOff>
    </xdr:to>
    <xdr:sp macro="" textlink="">
      <xdr:nvSpPr>
        <xdr:cNvPr id="31747" name="Text Box 55">
          <a:extLst>
            <a:ext uri="{FF2B5EF4-FFF2-40B4-BE49-F238E27FC236}">
              <a16:creationId xmlns:a16="http://schemas.microsoft.com/office/drawing/2014/main" id="{19F26BAD-FD58-8038-8F5C-7D21CEBAFCA5}"/>
            </a:ext>
          </a:extLst>
        </xdr:cNvPr>
        <xdr:cNvSpPr txBox="1">
          <a:spLocks noChangeArrowheads="1"/>
        </xdr:cNvSpPr>
      </xdr:nvSpPr>
      <xdr:spPr bwMode="auto">
        <a:xfrm>
          <a:off x="2824162" y="3114675"/>
          <a:ext cx="24860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D. Bond yields still low despite recent increases</a:t>
          </a:r>
          <a:endParaRPr lang="en-IE" sz="1050" b="0" i="0" u="none" strike="noStrike" baseline="0">
            <a:solidFill>
              <a:srgbClr val="1583AD"/>
            </a:solidFill>
            <a:latin typeface="Futura Hv BT"/>
          </a:endParaRPr>
        </a:p>
        <a:p>
          <a:pPr algn="l" rtl="0">
            <a:lnSpc>
              <a:spcPts val="900"/>
            </a:lnSpc>
            <a:defRPr sz="1000"/>
          </a:pPr>
          <a:r>
            <a:rPr lang="en-IE" sz="800" b="0" i="0" u="none" strike="noStrike" baseline="0">
              <a:solidFill>
                <a:srgbClr val="656365"/>
              </a:solidFill>
              <a:latin typeface="Futura Lt BT"/>
            </a:rPr>
            <a:t>% 10-year bond yields, weekly data</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a:t>
          </a:r>
        </a:p>
      </xdr:txBody>
    </xdr:sp>
    <xdr:clientData/>
  </xdr:twoCellAnchor>
  <xdr:twoCellAnchor>
    <xdr:from>
      <xdr:col>0</xdr:col>
      <xdr:colOff>0</xdr:colOff>
      <xdr:row>30</xdr:row>
      <xdr:rowOff>0</xdr:rowOff>
    </xdr:from>
    <xdr:to>
      <xdr:col>7</xdr:col>
      <xdr:colOff>352425</xdr:colOff>
      <xdr:row>32</xdr:row>
      <xdr:rowOff>128588</xdr:rowOff>
    </xdr:to>
    <xdr:sp macro="" textlink="">
      <xdr:nvSpPr>
        <xdr:cNvPr id="2" name="Text Box 58">
          <a:extLst>
            <a:ext uri="{FF2B5EF4-FFF2-40B4-BE49-F238E27FC236}">
              <a16:creationId xmlns:a16="http://schemas.microsoft.com/office/drawing/2014/main" id="{775FAE62-CB36-16F4-C63C-85B4836DEFCE}"/>
            </a:ext>
          </a:extLst>
        </xdr:cNvPr>
        <xdr:cNvSpPr txBox="1"/>
      </xdr:nvSpPr>
      <xdr:spPr>
        <a:xfrm>
          <a:off x="0" y="5610225"/>
          <a:ext cx="4886325" cy="490538"/>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E. Nominal growth is helping reduce debt ratio</a:t>
          </a:r>
          <a:endParaRPr lang="en-IE" sz="1000">
            <a:effectLst/>
            <a:latin typeface="Nunito Sans" pitchFamily="2" charset="0"/>
            <a:ea typeface="Calibri" panose="020F0502020204030204" pitchFamily="34" charset="0"/>
            <a:cs typeface="Arial" panose="020B0604020202020204" pitchFamily="34" charset="0"/>
          </a:endParaRPr>
        </a:p>
        <a:p>
          <a:pPr>
            <a:lnSpc>
              <a:spcPct val="115000"/>
            </a:lnSpc>
            <a:spcAft>
              <a:spcPts val="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Annual change in debt ratio as % GNI* due to “snowball effect” (the differences between growth and interest)</a:t>
          </a:r>
          <a:endParaRPr lang="en-IE" sz="1000">
            <a:effectLst/>
            <a:latin typeface="Nunito Sans" pitchFamily="2" charset="0"/>
            <a:ea typeface="Calibri" panose="020F0502020204030204" pitchFamily="34" charset="0"/>
            <a:cs typeface="Arial" panose="020B0604020202020204" pitchFamily="34" charset="0"/>
          </a:endParaRPr>
        </a:p>
      </xdr:txBody>
    </xdr:sp>
    <xdr:clientData/>
  </xdr:twoCellAnchor>
  <xdr:twoCellAnchor>
    <xdr:from>
      <xdr:col>0</xdr:col>
      <xdr:colOff>0</xdr:colOff>
      <xdr:row>4</xdr:row>
      <xdr:rowOff>0</xdr:rowOff>
    </xdr:from>
    <xdr:to>
      <xdr:col>3</xdr:col>
      <xdr:colOff>216900</xdr:colOff>
      <xdr:row>16</xdr:row>
      <xdr:rowOff>114938</xdr:rowOff>
    </xdr:to>
    <xdr:graphicFrame macro="">
      <xdr:nvGraphicFramePr>
        <xdr:cNvPr id="4" name="Chart 3">
          <a:extLst>
            <a:ext uri="{FF2B5EF4-FFF2-40B4-BE49-F238E27FC236}">
              <a16:creationId xmlns:a16="http://schemas.microsoft.com/office/drawing/2014/main" id="{3E5ABC9D-8F77-4134-BC03-DBB9122CD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195262</xdr:colOff>
      <xdr:row>4</xdr:row>
      <xdr:rowOff>4763</xdr:rowOff>
    </xdr:from>
    <xdr:to>
      <xdr:col>7</xdr:col>
      <xdr:colOff>412162</xdr:colOff>
      <xdr:row>16</xdr:row>
      <xdr:rowOff>172088</xdr:rowOff>
    </xdr:to>
    <xdr:graphicFrame macro="">
      <xdr:nvGraphicFramePr>
        <xdr:cNvPr id="6" name="Chart 5">
          <a:extLst>
            <a:ext uri="{FF2B5EF4-FFF2-40B4-BE49-F238E27FC236}">
              <a16:creationId xmlns:a16="http://schemas.microsoft.com/office/drawing/2014/main" id="{60232837-E945-4429-9D4C-BB1CC6814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0</xdr:rowOff>
    </xdr:from>
    <xdr:to>
      <xdr:col>4</xdr:col>
      <xdr:colOff>214313</xdr:colOff>
      <xdr:row>29</xdr:row>
      <xdr:rowOff>161925</xdr:rowOff>
    </xdr:to>
    <xdr:graphicFrame macro="">
      <xdr:nvGraphicFramePr>
        <xdr:cNvPr id="8" name="Chart 7">
          <a:extLst>
            <a:ext uri="{FF2B5EF4-FFF2-40B4-BE49-F238E27FC236}">
              <a16:creationId xmlns:a16="http://schemas.microsoft.com/office/drawing/2014/main" id="{9D76F1B2-C0F0-42A8-A85B-57AF2C756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304800</xdr:colOff>
      <xdr:row>18</xdr:row>
      <xdr:rowOff>180974</xdr:rowOff>
    </xdr:from>
    <xdr:to>
      <xdr:col>7</xdr:col>
      <xdr:colOff>614363</xdr:colOff>
      <xdr:row>30</xdr:row>
      <xdr:rowOff>90487</xdr:rowOff>
    </xdr:to>
    <xdr:graphicFrame macro="">
      <xdr:nvGraphicFramePr>
        <xdr:cNvPr id="10" name="Chart 9">
          <a:extLst>
            <a:ext uri="{FF2B5EF4-FFF2-40B4-BE49-F238E27FC236}">
              <a16:creationId xmlns:a16="http://schemas.microsoft.com/office/drawing/2014/main" id="{5F1C38AF-B2E3-4605-ADA1-530439869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33</xdr:row>
      <xdr:rowOff>0</xdr:rowOff>
    </xdr:from>
    <xdr:to>
      <xdr:col>8</xdr:col>
      <xdr:colOff>604838</xdr:colOff>
      <xdr:row>46</xdr:row>
      <xdr:rowOff>43499</xdr:rowOff>
    </xdr:to>
    <xdr:graphicFrame macro="">
      <xdr:nvGraphicFramePr>
        <xdr:cNvPr id="12" name="Chart 11">
          <a:extLst>
            <a:ext uri="{FF2B5EF4-FFF2-40B4-BE49-F238E27FC236}">
              <a16:creationId xmlns:a16="http://schemas.microsoft.com/office/drawing/2014/main" id="{77CA5AB3-1D37-42A3-8691-C780B8B4E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0.64346</cdr:x>
      <cdr:y>0.44444</cdr:y>
    </cdr:from>
    <cdr:to>
      <cdr:x>0.73175</cdr:x>
      <cdr:y>0.48068</cdr:y>
    </cdr:to>
    <cdr:cxnSp macro="">
      <cdr:nvCxnSpPr>
        <cdr:cNvPr id="5" name="Straight Arrow Connector 4">
          <a:extLst xmlns:a="http://schemas.openxmlformats.org/drawingml/2006/main">
            <a:ext uri="{FF2B5EF4-FFF2-40B4-BE49-F238E27FC236}">
              <a16:creationId xmlns:a16="http://schemas.microsoft.com/office/drawing/2014/main" id="{A7E78854-3DCE-266D-098B-3F533E0F2847}"/>
            </a:ext>
          </a:extLst>
        </cdr:cNvPr>
        <cdr:cNvCxnSpPr/>
      </cdr:nvCxnSpPr>
      <cdr:spPr>
        <a:xfrm xmlns:a="http://schemas.openxmlformats.org/drawingml/2006/main" flipH="1" flipV="1">
          <a:off x="1804988" y="876300"/>
          <a:ext cx="247650" cy="71438"/>
        </a:xfrm>
        <a:prstGeom xmlns:a="http://schemas.openxmlformats.org/drawingml/2006/main" prst="straightConnector1">
          <a:avLst/>
        </a:prstGeom>
        <a:ln xmlns:a="http://schemas.openxmlformats.org/drawingml/2006/main">
          <a:solidFill>
            <a:schemeClr val="tx1">
              <a:lumMod val="50000"/>
              <a:lumOff val="50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0.76424</cdr:x>
      <cdr:y>0.62077</cdr:y>
    </cdr:from>
    <cdr:to>
      <cdr:x>0.99049</cdr:x>
      <cdr:y>0.98374</cdr:y>
    </cdr:to>
    <cdr:sp macro="" textlink="">
      <cdr:nvSpPr>
        <cdr:cNvPr id="14" name="Text Box 13"/>
        <cdr:cNvSpPr txBox="1"/>
      </cdr:nvSpPr>
      <cdr:spPr>
        <a:xfrm xmlns:a="http://schemas.openxmlformats.org/drawingml/2006/main">
          <a:off x="2143780" y="1223963"/>
          <a:ext cx="634656" cy="715646"/>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4"/>
              </a:solidFill>
              <a:latin typeface="Futura Lt BT" panose="020B0402020204020303" pitchFamily="34" charset="0"/>
            </a:rPr>
            <a:t>Exchequer</a:t>
          </a:r>
          <a:r>
            <a:rPr lang="en-IE" sz="800" baseline="0">
              <a:solidFill>
                <a:schemeClr val="accent4"/>
              </a:solidFill>
              <a:latin typeface="Futura Lt BT" panose="020B0402020204020303" pitchFamily="34" charset="0"/>
            </a:rPr>
            <a:t> surpluses (reduce funding requirement)</a:t>
          </a:r>
          <a:endParaRPr lang="en-IE" sz="800">
            <a:solidFill>
              <a:schemeClr val="accent4"/>
            </a:solidFill>
            <a:latin typeface="Futura Lt BT" panose="020B0402020204020303" pitchFamily="34" charset="0"/>
          </a:endParaRPr>
        </a:p>
      </cdr:txBody>
    </cdr:sp>
  </cdr:relSizeAnchor>
  <cdr:relSizeAnchor xmlns:cdr="http://schemas.openxmlformats.org/drawingml/2006/chartDrawing">
    <cdr:from>
      <cdr:x>0.75753</cdr:x>
      <cdr:y>0.18885</cdr:y>
    </cdr:from>
    <cdr:to>
      <cdr:x>1</cdr:x>
      <cdr:y>0.39494</cdr:y>
    </cdr:to>
    <cdr:sp macro="" textlink="">
      <cdr:nvSpPr>
        <cdr:cNvPr id="15" name="Text Box 14"/>
        <cdr:cNvSpPr txBox="1"/>
      </cdr:nvSpPr>
      <cdr:spPr>
        <a:xfrm xmlns:a="http://schemas.openxmlformats.org/drawingml/2006/main">
          <a:off x="2124957" y="372356"/>
          <a:ext cx="680156" cy="406343"/>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3">
                  <a:lumMod val="60000"/>
                  <a:lumOff val="40000"/>
                </a:schemeClr>
              </a:solidFill>
              <a:latin typeface="Futura Lt BT" panose="020B0402020204020303" pitchFamily="34" charset="0"/>
            </a:rPr>
            <a:t>Maturities</a:t>
          </a:r>
        </a:p>
      </cdr:txBody>
    </cdr:sp>
  </cdr:relSizeAnchor>
  <cdr:relSizeAnchor xmlns:cdr="http://schemas.openxmlformats.org/drawingml/2006/chartDrawing">
    <cdr:from>
      <cdr:x>0.7607</cdr:x>
      <cdr:y>0.36319</cdr:y>
    </cdr:from>
    <cdr:to>
      <cdr:x>1</cdr:x>
      <cdr:y>0.70048</cdr:y>
    </cdr:to>
    <cdr:sp macro="" textlink="">
      <cdr:nvSpPr>
        <cdr:cNvPr id="19" name="Text Box 18"/>
        <cdr:cNvSpPr txBox="1"/>
      </cdr:nvSpPr>
      <cdr:spPr>
        <a:xfrm xmlns:a="http://schemas.openxmlformats.org/drawingml/2006/main">
          <a:off x="2133849" y="716093"/>
          <a:ext cx="671264" cy="665032"/>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bg2"/>
              </a:solidFill>
              <a:latin typeface="Futura Lt BT" panose="020B0402020204020303" pitchFamily="34" charset="0"/>
            </a:rPr>
            <a:t>Cumulative</a:t>
          </a:r>
          <a:r>
            <a:rPr lang="en-IE" sz="800" baseline="0">
              <a:solidFill>
                <a:schemeClr val="bg2"/>
              </a:solidFill>
              <a:latin typeface="Futura Lt BT" panose="020B0402020204020303" pitchFamily="34" charset="0"/>
            </a:rPr>
            <a:t> </a:t>
          </a:r>
          <a:r>
            <a:rPr lang="en-IE" sz="800">
              <a:solidFill>
                <a:schemeClr val="bg2"/>
              </a:solidFill>
              <a:latin typeface="Futura Lt BT" panose="020B0402020204020303" pitchFamily="34" charset="0"/>
            </a:rPr>
            <a:t>Funding</a:t>
          </a:r>
          <a:r>
            <a:rPr lang="en-IE" sz="800" baseline="0">
              <a:solidFill>
                <a:schemeClr val="bg2"/>
              </a:solidFill>
              <a:latin typeface="Futura Lt BT" panose="020B0402020204020303" pitchFamily="34" charset="0"/>
            </a:rPr>
            <a:t> requirement to 2025</a:t>
          </a:r>
          <a:endParaRPr lang="en-IE" sz="800">
            <a:solidFill>
              <a:schemeClr val="bg2"/>
            </a:solidFill>
            <a:latin typeface="Futura Lt BT" panose="020B0402020204020303" pitchFamily="34" charset="0"/>
          </a:endParaRPr>
        </a:p>
      </cdr:txBody>
    </cdr:sp>
  </cdr:relSizeAnchor>
  <cdr:relSizeAnchor xmlns:cdr="http://schemas.openxmlformats.org/drawingml/2006/chartDrawing">
    <cdr:from>
      <cdr:x>0.16006</cdr:x>
      <cdr:y>0.0342</cdr:y>
    </cdr:from>
    <cdr:to>
      <cdr:x>0.40254</cdr:x>
      <cdr:y>0.24029</cdr:y>
    </cdr:to>
    <cdr:sp macro="" textlink="">
      <cdr:nvSpPr>
        <cdr:cNvPr id="8" name="Text Box 14">
          <a:extLst xmlns:a="http://schemas.openxmlformats.org/drawingml/2006/main">
            <a:ext uri="{FF2B5EF4-FFF2-40B4-BE49-F238E27FC236}">
              <a16:creationId xmlns:a16="http://schemas.microsoft.com/office/drawing/2014/main" id="{B8459DC7-DA9B-7479-1BBC-4F3B1502FD44}"/>
            </a:ext>
          </a:extLst>
        </cdr:cNvPr>
        <cdr:cNvSpPr txBox="1"/>
      </cdr:nvSpPr>
      <cdr:spPr>
        <a:xfrm xmlns:a="http://schemas.openxmlformats.org/drawingml/2006/main">
          <a:off x="481013" y="100012"/>
          <a:ext cx="728662" cy="602637"/>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1"/>
              </a:solidFill>
              <a:latin typeface="Futura Lt BT" panose="020B0402020204020303" pitchFamily="34" charset="0"/>
            </a:rPr>
            <a:t>Cash and liquid assets</a:t>
          </a:r>
        </a:p>
      </cdr:txBody>
    </cdr:sp>
  </cdr:relSizeAnchor>
</c:userShapes>
</file>

<file path=xl/drawings/drawing62.xml><?xml version="1.0" encoding="utf-8"?>
<c:userShapes xmlns:c="http://schemas.openxmlformats.org/drawingml/2006/chart">
  <cdr:relSizeAnchor xmlns:cdr="http://schemas.openxmlformats.org/drawingml/2006/chartDrawing">
    <cdr:from>
      <cdr:x>0.19302</cdr:x>
      <cdr:y>0.6087</cdr:y>
    </cdr:from>
    <cdr:to>
      <cdr:x>0.42094</cdr:x>
      <cdr:y>0.71813</cdr:y>
    </cdr:to>
    <cdr:sp macro="" textlink="">
      <cdr:nvSpPr>
        <cdr:cNvPr id="2" name="TextBox 1">
          <a:extLst xmlns:a="http://schemas.openxmlformats.org/drawingml/2006/main">
            <a:ext uri="{FF2B5EF4-FFF2-40B4-BE49-F238E27FC236}">
              <a16:creationId xmlns:a16="http://schemas.microsoft.com/office/drawing/2014/main" id="{FA6390BE-A72C-5197-924A-E2DF3CC930AE}"/>
            </a:ext>
          </a:extLst>
        </cdr:cNvPr>
        <cdr:cNvSpPr txBox="1"/>
      </cdr:nvSpPr>
      <cdr:spPr>
        <a:xfrm xmlns:a="http://schemas.openxmlformats.org/drawingml/2006/main">
          <a:off x="434809" y="1266826"/>
          <a:ext cx="513427" cy="2277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solidFill>
              <a:latin typeface="Futura Lt BT" panose="020B0402020204020303" pitchFamily="34" charset="0"/>
            </a:rPr>
            <a:t>Spread</a:t>
          </a:r>
        </a:p>
      </cdr:txBody>
    </cdr:sp>
  </cdr:relSizeAnchor>
  <cdr:relSizeAnchor xmlns:cdr="http://schemas.openxmlformats.org/drawingml/2006/chartDrawing">
    <cdr:from>
      <cdr:x>0.21628</cdr:x>
      <cdr:y>0.43221</cdr:y>
    </cdr:from>
    <cdr:to>
      <cdr:x>0.4442</cdr:x>
      <cdr:y>0.5068</cdr:y>
    </cdr:to>
    <cdr:sp macro="" textlink="">
      <cdr:nvSpPr>
        <cdr:cNvPr id="3" name="TextBox 2">
          <a:extLst xmlns:a="http://schemas.openxmlformats.org/drawingml/2006/main">
            <a:ext uri="{FF2B5EF4-FFF2-40B4-BE49-F238E27FC236}">
              <a16:creationId xmlns:a16="http://schemas.microsoft.com/office/drawing/2014/main" id="{3D601588-3433-E45D-F8A8-D60C648FB672}"/>
            </a:ext>
          </a:extLst>
        </cdr:cNvPr>
        <cdr:cNvSpPr txBox="1"/>
      </cdr:nvSpPr>
      <cdr:spPr>
        <a:xfrm xmlns:a="http://schemas.openxmlformats.org/drawingml/2006/main">
          <a:off x="487197" y="899521"/>
          <a:ext cx="513427" cy="1552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Futura Lt BT" panose="020B0402020204020303" pitchFamily="34" charset="0"/>
            </a:rPr>
            <a:t>Yield</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423863</xdr:colOff>
      <xdr:row>4</xdr:row>
      <xdr:rowOff>0</xdr:rowOff>
    </xdr:to>
    <xdr:sp macro="" textlink="">
      <xdr:nvSpPr>
        <xdr:cNvPr id="32770" name="Text Box 20">
          <a:extLst>
            <a:ext uri="{FF2B5EF4-FFF2-40B4-BE49-F238E27FC236}">
              <a16:creationId xmlns:a16="http://schemas.microsoft.com/office/drawing/2014/main" id="{22509C67-3F03-A11A-6C44-A4B63B071A0C}"/>
            </a:ext>
          </a:extLst>
        </xdr:cNvPr>
        <xdr:cNvSpPr txBox="1">
          <a:spLocks noChangeArrowheads="1"/>
        </xdr:cNvSpPr>
      </xdr:nvSpPr>
      <xdr:spPr bwMode="auto">
        <a:xfrm>
          <a:off x="0" y="361950"/>
          <a:ext cx="236696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Gross debt paths estimated</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GNI*</a:t>
          </a:r>
        </a:p>
      </xdr:txBody>
    </xdr:sp>
    <xdr:clientData/>
  </xdr:twoCellAnchor>
  <xdr:twoCellAnchor>
    <xdr:from>
      <xdr:col>4</xdr:col>
      <xdr:colOff>195262</xdr:colOff>
      <xdr:row>1</xdr:row>
      <xdr:rowOff>152400</xdr:rowOff>
    </xdr:from>
    <xdr:to>
      <xdr:col>8</xdr:col>
      <xdr:colOff>133350</xdr:colOff>
      <xdr:row>3</xdr:row>
      <xdr:rowOff>152400</xdr:rowOff>
    </xdr:to>
    <xdr:sp macro="" textlink="">
      <xdr:nvSpPr>
        <xdr:cNvPr id="32769" name="Text Box 24">
          <a:extLst>
            <a:ext uri="{FF2B5EF4-FFF2-40B4-BE49-F238E27FC236}">
              <a16:creationId xmlns:a16="http://schemas.microsoft.com/office/drawing/2014/main" id="{4BA18FC7-ED26-D3DB-762A-D8A9DE4CC771}"/>
            </a:ext>
          </a:extLst>
        </xdr:cNvPr>
        <xdr:cNvSpPr txBox="1">
          <a:spLocks noChangeArrowheads="1"/>
        </xdr:cNvSpPr>
      </xdr:nvSpPr>
      <xdr:spPr bwMode="auto">
        <a:xfrm>
          <a:off x="2786062" y="333375"/>
          <a:ext cx="252888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Net debt paths estimated</a:t>
          </a:r>
          <a:endParaRPr lang="en-IE" sz="1050" b="0" i="0" u="none" strike="noStrike" baseline="0">
            <a:solidFill>
              <a:srgbClr val="1583AD"/>
            </a:solidFill>
            <a:latin typeface="Futura Hv BT"/>
          </a:endParaRPr>
        </a:p>
        <a:p>
          <a:pPr algn="l" rtl="0">
            <a:lnSpc>
              <a:spcPts val="900"/>
            </a:lnSpc>
            <a:defRPr sz="1000"/>
          </a:pPr>
          <a:r>
            <a:rPr lang="en-IE" sz="800" b="0" i="0" u="none" strike="noStrike" baseline="0">
              <a:solidFill>
                <a:srgbClr val="656365"/>
              </a:solidFill>
              <a:latin typeface="Futura Lt BT"/>
            </a:rPr>
            <a:t>% GNI*</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a:t>
          </a:r>
        </a:p>
      </xdr:txBody>
    </xdr:sp>
    <xdr:clientData/>
  </xdr:twoCellAnchor>
  <xdr:twoCellAnchor>
    <xdr:from>
      <xdr:col>0</xdr:col>
      <xdr:colOff>0</xdr:colOff>
      <xdr:row>16</xdr:row>
      <xdr:rowOff>123825</xdr:rowOff>
    </xdr:from>
    <xdr:to>
      <xdr:col>3</xdr:col>
      <xdr:colOff>423863</xdr:colOff>
      <xdr:row>18</xdr:row>
      <xdr:rowOff>123825</xdr:rowOff>
    </xdr:to>
    <xdr:sp macro="" textlink="">
      <xdr:nvSpPr>
        <xdr:cNvPr id="32772" name="Text Box 38">
          <a:extLst>
            <a:ext uri="{FF2B5EF4-FFF2-40B4-BE49-F238E27FC236}">
              <a16:creationId xmlns:a16="http://schemas.microsoft.com/office/drawing/2014/main" id="{C9D30667-4D59-C8D1-1AC7-658C040FDB98}"/>
            </a:ext>
          </a:extLst>
        </xdr:cNvPr>
        <xdr:cNvSpPr txBox="1">
          <a:spLocks noChangeArrowheads="1"/>
        </xdr:cNvSpPr>
      </xdr:nvSpPr>
      <xdr:spPr bwMode="auto">
        <a:xfrm>
          <a:off x="0" y="3300413"/>
          <a:ext cx="236696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C. Shock scenarios</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Net debt % GNI*</a:t>
          </a:r>
        </a:p>
      </xdr:txBody>
    </xdr:sp>
    <xdr:clientData/>
  </xdr:twoCellAnchor>
  <xdr:twoCellAnchor>
    <xdr:from>
      <xdr:col>4</xdr:col>
      <xdr:colOff>147637</xdr:colOff>
      <xdr:row>16</xdr:row>
      <xdr:rowOff>166688</xdr:rowOff>
    </xdr:from>
    <xdr:to>
      <xdr:col>8</xdr:col>
      <xdr:colOff>85725</xdr:colOff>
      <xdr:row>18</xdr:row>
      <xdr:rowOff>166688</xdr:rowOff>
    </xdr:to>
    <xdr:sp macro="" textlink="">
      <xdr:nvSpPr>
        <xdr:cNvPr id="32771" name="Text Box 39">
          <a:extLst>
            <a:ext uri="{FF2B5EF4-FFF2-40B4-BE49-F238E27FC236}">
              <a16:creationId xmlns:a16="http://schemas.microsoft.com/office/drawing/2014/main" id="{0C7F92CE-D00F-3303-B49C-E10E38E70081}"/>
            </a:ext>
          </a:extLst>
        </xdr:cNvPr>
        <xdr:cNvSpPr txBox="1">
          <a:spLocks noChangeArrowheads="1"/>
        </xdr:cNvSpPr>
      </xdr:nvSpPr>
      <xdr:spPr bwMode="auto">
        <a:xfrm>
          <a:off x="2738437" y="3343276"/>
          <a:ext cx="252888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D. Gross financing needs under same shocks</a:t>
          </a:r>
          <a:endParaRPr lang="en-IE" sz="1050" b="0" i="0" u="none" strike="noStrike" baseline="0">
            <a:solidFill>
              <a:srgbClr val="1583AD"/>
            </a:solidFill>
            <a:latin typeface="Futura Hv BT"/>
          </a:endParaRPr>
        </a:p>
        <a:p>
          <a:pPr algn="l" rtl="0">
            <a:lnSpc>
              <a:spcPts val="900"/>
            </a:lnSpc>
            <a:defRPr sz="1000"/>
          </a:pPr>
          <a:r>
            <a:rPr lang="en-IE" sz="800" b="0" i="0" u="none" strike="noStrike" baseline="0">
              <a:solidFill>
                <a:srgbClr val="656365"/>
              </a:solidFill>
              <a:latin typeface="Futura Lt BT"/>
            </a:rPr>
            <a:t>% GNI*</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a:t>
          </a:r>
        </a:p>
      </xdr:txBody>
    </xdr:sp>
    <xdr:clientData/>
  </xdr:twoCellAnchor>
  <xdr:twoCellAnchor>
    <xdr:from>
      <xdr:col>0</xdr:col>
      <xdr:colOff>28575</xdr:colOff>
      <xdr:row>3</xdr:row>
      <xdr:rowOff>142875</xdr:rowOff>
    </xdr:from>
    <xdr:to>
      <xdr:col>3</xdr:col>
      <xdr:colOff>592156</xdr:colOff>
      <xdr:row>15</xdr:row>
      <xdr:rowOff>119958</xdr:rowOff>
    </xdr:to>
    <xdr:graphicFrame macro="">
      <xdr:nvGraphicFramePr>
        <xdr:cNvPr id="6" name="Chart 5">
          <a:extLst>
            <a:ext uri="{FF2B5EF4-FFF2-40B4-BE49-F238E27FC236}">
              <a16:creationId xmlns:a16="http://schemas.microsoft.com/office/drawing/2014/main" id="{8ABE48B1-EBDD-47C5-B91D-312B997DF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180975</xdr:colOff>
      <xdr:row>3</xdr:row>
      <xdr:rowOff>147637</xdr:rowOff>
    </xdr:from>
    <xdr:to>
      <xdr:col>8</xdr:col>
      <xdr:colOff>96856</xdr:colOff>
      <xdr:row>15</xdr:row>
      <xdr:rowOff>124720</xdr:rowOff>
    </xdr:to>
    <xdr:graphicFrame macro="">
      <xdr:nvGraphicFramePr>
        <xdr:cNvPr id="8" name="Chart 7">
          <a:extLst>
            <a:ext uri="{FF2B5EF4-FFF2-40B4-BE49-F238E27FC236}">
              <a16:creationId xmlns:a16="http://schemas.microsoft.com/office/drawing/2014/main" id="{8E180927-1428-4818-9CFD-586BAA18A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19050</xdr:rowOff>
    </xdr:from>
    <xdr:to>
      <xdr:col>3</xdr:col>
      <xdr:colOff>496906</xdr:colOff>
      <xdr:row>32</xdr:row>
      <xdr:rowOff>144407</xdr:rowOff>
    </xdr:to>
    <xdr:graphicFrame macro="">
      <xdr:nvGraphicFramePr>
        <xdr:cNvPr id="9" name="Chart 8">
          <a:extLst>
            <a:ext uri="{FF2B5EF4-FFF2-40B4-BE49-F238E27FC236}">
              <a16:creationId xmlns:a16="http://schemas.microsoft.com/office/drawing/2014/main" id="{CCA76413-6F6C-439F-B97C-0C8731BFE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19</xdr:row>
      <xdr:rowOff>0</xdr:rowOff>
    </xdr:from>
    <xdr:to>
      <xdr:col>7</xdr:col>
      <xdr:colOff>500642</xdr:colOff>
      <xdr:row>32</xdr:row>
      <xdr:rowOff>123452</xdr:rowOff>
    </xdr:to>
    <xdr:graphicFrame macro="">
      <xdr:nvGraphicFramePr>
        <xdr:cNvPr id="10" name="Chart 9">
          <a:extLst>
            <a:ext uri="{FF2B5EF4-FFF2-40B4-BE49-F238E27FC236}">
              <a16:creationId xmlns:a16="http://schemas.microsoft.com/office/drawing/2014/main" id="{ADB237D4-B7E9-4138-828C-BB5330F33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xdr:row>
      <xdr:rowOff>157163</xdr:rowOff>
    </xdr:from>
    <xdr:to>
      <xdr:col>7</xdr:col>
      <xdr:colOff>4762</xdr:colOff>
      <xdr:row>14</xdr:row>
      <xdr:rowOff>128588</xdr:rowOff>
    </xdr:to>
    <xdr:graphicFrame macro="">
      <xdr:nvGraphicFramePr>
        <xdr:cNvPr id="2" name="Chart 1">
          <a:extLst>
            <a:ext uri="{FF2B5EF4-FFF2-40B4-BE49-F238E27FC236}">
              <a16:creationId xmlns:a16="http://schemas.microsoft.com/office/drawing/2014/main" id="{8EEF75DE-9DB2-40FB-A01E-73B142E865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423863</xdr:colOff>
      <xdr:row>4</xdr:row>
      <xdr:rowOff>0</xdr:rowOff>
    </xdr:to>
    <xdr:sp macro="" textlink="">
      <xdr:nvSpPr>
        <xdr:cNvPr id="34818" name="Text Box 95">
          <a:extLst>
            <a:ext uri="{FF2B5EF4-FFF2-40B4-BE49-F238E27FC236}">
              <a16:creationId xmlns:a16="http://schemas.microsoft.com/office/drawing/2014/main" id="{41263B54-4263-5C36-192D-609D880555D4}"/>
            </a:ext>
          </a:extLst>
        </xdr:cNvPr>
        <xdr:cNvSpPr txBox="1">
          <a:spLocks noChangeArrowheads="1"/>
        </xdr:cNvSpPr>
      </xdr:nvSpPr>
      <xdr:spPr bwMode="auto">
        <a:xfrm>
          <a:off x="0" y="361950"/>
          <a:ext cx="236696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Core increases large but below inflation</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Arial"/>
              <a:cs typeface="Arial"/>
            </a:rPr>
            <a:t>€</a:t>
          </a:r>
          <a:r>
            <a:rPr lang="en-IE" sz="800" b="0" i="0" u="none" strike="noStrike" baseline="0">
              <a:solidFill>
                <a:srgbClr val="656365"/>
              </a:solidFill>
              <a:latin typeface="Futura Lt BT"/>
              <a:cs typeface="Arial"/>
            </a:rPr>
            <a:t> billion, core spending</a:t>
          </a:r>
          <a:endParaRPr lang="en-IE" sz="800" b="0" i="0" u="none" strike="noStrike" baseline="0">
            <a:solidFill>
              <a:srgbClr val="656365"/>
            </a:solidFill>
            <a:latin typeface="Futura Lt BT"/>
          </a:endParaRPr>
        </a:p>
      </xdr:txBody>
    </xdr:sp>
    <xdr:clientData/>
  </xdr:twoCellAnchor>
  <xdr:twoCellAnchor>
    <xdr:from>
      <xdr:col>4</xdr:col>
      <xdr:colOff>257175</xdr:colOff>
      <xdr:row>2</xdr:row>
      <xdr:rowOff>23812</xdr:rowOff>
    </xdr:from>
    <xdr:to>
      <xdr:col>8</xdr:col>
      <xdr:colOff>195263</xdr:colOff>
      <xdr:row>4</xdr:row>
      <xdr:rowOff>23812</xdr:rowOff>
    </xdr:to>
    <xdr:sp macro="" textlink="">
      <xdr:nvSpPr>
        <xdr:cNvPr id="34817" name="Text Box 96">
          <a:extLst>
            <a:ext uri="{FF2B5EF4-FFF2-40B4-BE49-F238E27FC236}">
              <a16:creationId xmlns:a16="http://schemas.microsoft.com/office/drawing/2014/main" id="{B4A58DB7-5B65-2A6F-8837-78FE1CF6FA45}"/>
            </a:ext>
          </a:extLst>
        </xdr:cNvPr>
        <xdr:cNvSpPr txBox="1">
          <a:spLocks noChangeArrowheads="1"/>
        </xdr:cNvSpPr>
      </xdr:nvSpPr>
      <xdr:spPr bwMode="auto">
        <a:xfrm>
          <a:off x="2847975" y="385762"/>
          <a:ext cx="252888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Tax decisions were neutral in 2022</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Arial"/>
              <a:cs typeface="Arial"/>
            </a:rPr>
            <a:t>€</a:t>
          </a:r>
          <a:r>
            <a:rPr lang="en-IE" sz="800" b="0" i="0" u="none" strike="noStrike" baseline="0">
              <a:solidFill>
                <a:srgbClr val="656365"/>
              </a:solidFill>
              <a:latin typeface="Futura Lt BT"/>
              <a:cs typeface="Arial"/>
            </a:rPr>
            <a:t> billion</a:t>
          </a:r>
          <a:endParaRPr lang="en-IE" sz="800" b="0" i="0" u="none" strike="noStrike" baseline="0">
            <a:solidFill>
              <a:srgbClr val="656365"/>
            </a:solidFill>
            <a:latin typeface="Futura Lt BT"/>
          </a:endParaRPr>
        </a:p>
      </xdr:txBody>
    </xdr:sp>
    <xdr:clientData/>
  </xdr:twoCellAnchor>
  <xdr:twoCellAnchor>
    <xdr:from>
      <xdr:col>0</xdr:col>
      <xdr:colOff>0</xdr:colOff>
      <xdr:row>4</xdr:row>
      <xdr:rowOff>0</xdr:rowOff>
    </xdr:from>
    <xdr:to>
      <xdr:col>3</xdr:col>
      <xdr:colOff>396875</xdr:colOff>
      <xdr:row>17</xdr:row>
      <xdr:rowOff>95250</xdr:rowOff>
    </xdr:to>
    <xdr:graphicFrame macro="">
      <xdr:nvGraphicFramePr>
        <xdr:cNvPr id="10" name="Chart 9">
          <a:extLst>
            <a:ext uri="{FF2B5EF4-FFF2-40B4-BE49-F238E27FC236}">
              <a16:creationId xmlns:a16="http://schemas.microsoft.com/office/drawing/2014/main" id="{BA4D02D2-68D8-4166-844E-DD2A4A6AA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0</xdr:rowOff>
    </xdr:from>
    <xdr:to>
      <xdr:col>7</xdr:col>
      <xdr:colOff>396875</xdr:colOff>
      <xdr:row>17</xdr:row>
      <xdr:rowOff>95250</xdr:rowOff>
    </xdr:to>
    <xdr:graphicFrame macro="">
      <xdr:nvGraphicFramePr>
        <xdr:cNvPr id="11" name="Chart 10">
          <a:extLst>
            <a:ext uri="{FF2B5EF4-FFF2-40B4-BE49-F238E27FC236}">
              <a16:creationId xmlns:a16="http://schemas.microsoft.com/office/drawing/2014/main" id="{2EF6E497-DE34-42C5-9C2D-29CCBBAF8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0</xdr:rowOff>
    </xdr:from>
    <xdr:to>
      <xdr:col>3</xdr:col>
      <xdr:colOff>216535</xdr:colOff>
      <xdr:row>34</xdr:row>
      <xdr:rowOff>95250</xdr:rowOff>
    </xdr:to>
    <xdr:graphicFrame macro="">
      <xdr:nvGraphicFramePr>
        <xdr:cNvPr id="12" name="Chart 11">
          <a:extLst>
            <a:ext uri="{FF2B5EF4-FFF2-40B4-BE49-F238E27FC236}">
              <a16:creationId xmlns:a16="http://schemas.microsoft.com/office/drawing/2014/main" id="{09816D61-D156-4CD6-B350-BDAE56009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0</xdr:rowOff>
    </xdr:from>
    <xdr:to>
      <xdr:col>3</xdr:col>
      <xdr:colOff>423863</xdr:colOff>
      <xdr:row>20</xdr:row>
      <xdr:rowOff>0</xdr:rowOff>
    </xdr:to>
    <xdr:sp macro="" textlink="">
      <xdr:nvSpPr>
        <xdr:cNvPr id="34820" name="Text Box 97">
          <a:extLst>
            <a:ext uri="{FF2B5EF4-FFF2-40B4-BE49-F238E27FC236}">
              <a16:creationId xmlns:a16="http://schemas.microsoft.com/office/drawing/2014/main" id="{DA035F9B-22AE-5B93-9E23-090E0E7A2D79}"/>
            </a:ext>
          </a:extLst>
        </xdr:cNvPr>
        <xdr:cNvSpPr txBox="1">
          <a:spLocks noChangeArrowheads="1"/>
        </xdr:cNvSpPr>
      </xdr:nvSpPr>
      <xdr:spPr bwMode="auto">
        <a:xfrm>
          <a:off x="0" y="3257550"/>
          <a:ext cx="236696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C. Sizeable temporary measures used</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Arial"/>
              <a:cs typeface="Arial"/>
            </a:rPr>
            <a:t>€</a:t>
          </a:r>
          <a:r>
            <a:rPr lang="en-IE" sz="800" b="0" i="0" u="none" strike="noStrike" baseline="0">
              <a:solidFill>
                <a:srgbClr val="656365"/>
              </a:solidFill>
              <a:latin typeface="Futura Lt BT"/>
              <a:cs typeface="Arial"/>
            </a:rPr>
            <a:t> billion, temporary measures</a:t>
          </a:r>
          <a:endParaRPr lang="en-IE" sz="800" b="0" i="0" u="none" strike="noStrike" baseline="0">
            <a:solidFill>
              <a:srgbClr val="656365"/>
            </a:solidFill>
            <a:latin typeface="Futura Lt BT"/>
          </a:endParaRPr>
        </a:p>
      </xdr:txBody>
    </xdr:sp>
    <xdr:clientData/>
  </xdr:twoCellAnchor>
  <xdr:twoCellAnchor>
    <xdr:from>
      <xdr:col>4</xdr:col>
      <xdr:colOff>100012</xdr:colOff>
      <xdr:row>18</xdr:row>
      <xdr:rowOff>33338</xdr:rowOff>
    </xdr:from>
    <xdr:to>
      <xdr:col>7</xdr:col>
      <xdr:colOff>523875</xdr:colOff>
      <xdr:row>20</xdr:row>
      <xdr:rowOff>33338</xdr:rowOff>
    </xdr:to>
    <xdr:sp macro="" textlink="">
      <xdr:nvSpPr>
        <xdr:cNvPr id="34819" name="Text Box 102">
          <a:extLst>
            <a:ext uri="{FF2B5EF4-FFF2-40B4-BE49-F238E27FC236}">
              <a16:creationId xmlns:a16="http://schemas.microsoft.com/office/drawing/2014/main" id="{E2E692A2-ABE2-97F9-9746-EF2D0E2F7C45}"/>
            </a:ext>
          </a:extLst>
        </xdr:cNvPr>
        <xdr:cNvSpPr txBox="1">
          <a:spLocks noChangeArrowheads="1"/>
        </xdr:cNvSpPr>
      </xdr:nvSpPr>
      <xdr:spPr bwMode="auto">
        <a:xfrm>
          <a:off x="2690812" y="3290888"/>
          <a:ext cx="236696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00" b="0" i="0" u="none" strike="noStrike" baseline="0">
              <a:solidFill>
                <a:srgbClr val="27819D"/>
              </a:solidFill>
              <a:latin typeface="Futura Lt BT"/>
            </a:rPr>
            <a:t>D. Net policy spending path still sustainable</a:t>
          </a:r>
          <a:endParaRPr lang="en-IE" sz="1050" b="0" i="0" u="none" strike="noStrike" baseline="0">
            <a:solidFill>
              <a:srgbClr val="1583AD"/>
            </a:solidFill>
            <a:latin typeface="Futura Hv BT"/>
          </a:endParaRPr>
        </a:p>
        <a:p>
          <a:pPr algn="l" rtl="0">
            <a:lnSpc>
              <a:spcPts val="800"/>
            </a:lnSpc>
            <a:defRPr sz="1000"/>
          </a:pPr>
          <a:r>
            <a:rPr lang="en-IE" sz="800" b="0" i="0" u="none" strike="noStrike" baseline="0">
              <a:solidFill>
                <a:srgbClr val="656365"/>
              </a:solidFill>
              <a:latin typeface="Arial"/>
              <a:cs typeface="Arial"/>
            </a:rPr>
            <a:t>€</a:t>
          </a:r>
          <a:r>
            <a:rPr lang="en-IE" sz="800" b="0" i="0" u="none" strike="noStrike" baseline="0">
              <a:solidFill>
                <a:srgbClr val="656365"/>
              </a:solidFill>
              <a:latin typeface="Futura Lt BT"/>
              <a:cs typeface="Arial"/>
            </a:rPr>
            <a:t> billion, net policy spending</a:t>
          </a:r>
          <a:endParaRPr lang="en-IE" sz="1050" b="0" i="0" u="none" strike="noStrike" baseline="0">
            <a:solidFill>
              <a:srgbClr val="1583AD"/>
            </a:solidFill>
            <a:latin typeface="Futura Hv BT"/>
            <a:cs typeface="Arial"/>
          </a:endParaRPr>
        </a:p>
        <a:p>
          <a:pPr algn="l" rtl="0">
            <a:lnSpc>
              <a:spcPts val="1200"/>
            </a:lnSpc>
            <a:defRPr sz="1000"/>
          </a:pPr>
          <a:r>
            <a:rPr lang="en-IE" sz="1000" b="0" i="0" u="none" strike="noStrike" baseline="0">
              <a:solidFill>
                <a:srgbClr val="1583AD"/>
              </a:solidFill>
              <a:latin typeface="Nunito Sans"/>
            </a:rPr>
            <a:t> </a:t>
          </a:r>
        </a:p>
      </xdr:txBody>
    </xdr:sp>
    <xdr:clientData/>
  </xdr:twoCellAnchor>
  <xdr:twoCellAnchor>
    <xdr:from>
      <xdr:col>4</xdr:col>
      <xdr:colOff>0</xdr:colOff>
      <xdr:row>20</xdr:row>
      <xdr:rowOff>0</xdr:rowOff>
    </xdr:from>
    <xdr:to>
      <xdr:col>7</xdr:col>
      <xdr:colOff>396875</xdr:colOff>
      <xdr:row>33</xdr:row>
      <xdr:rowOff>95250</xdr:rowOff>
    </xdr:to>
    <xdr:graphicFrame macro="">
      <xdr:nvGraphicFramePr>
        <xdr:cNvPr id="13" name="Chart 12">
          <a:extLst>
            <a:ext uri="{FF2B5EF4-FFF2-40B4-BE49-F238E27FC236}">
              <a16:creationId xmlns:a16="http://schemas.microsoft.com/office/drawing/2014/main" id="{DD8AFF02-3B4B-4798-B9C8-795C318A14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0.2422</cdr:x>
      <cdr:y>0.0189</cdr:y>
    </cdr:from>
    <cdr:to>
      <cdr:x>0.59227</cdr:x>
      <cdr:y>0.24005</cdr:y>
    </cdr:to>
    <cdr:sp macro="" textlink="">
      <cdr:nvSpPr>
        <cdr:cNvPr id="3" name="Text Box 2"/>
        <cdr:cNvSpPr txBox="1"/>
      </cdr:nvSpPr>
      <cdr:spPr>
        <a:xfrm xmlns:a="http://schemas.openxmlformats.org/drawingml/2006/main">
          <a:off x="566736" y="47625"/>
          <a:ext cx="819151" cy="5572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2"/>
              </a:solidFill>
              <a:latin typeface="Futura Lt BT" panose="020B0402020204020303" pitchFamily="34" charset="0"/>
            </a:rPr>
            <a:t>If fully compensating for inflation</a:t>
          </a:r>
        </a:p>
      </cdr:txBody>
    </cdr:sp>
  </cdr:relSizeAnchor>
  <cdr:relSizeAnchor xmlns:cdr="http://schemas.openxmlformats.org/drawingml/2006/chartDrawing">
    <cdr:from>
      <cdr:x>0.29104</cdr:x>
      <cdr:y>0.24194</cdr:y>
    </cdr:from>
    <cdr:to>
      <cdr:x>0.65129</cdr:x>
      <cdr:y>0.41016</cdr:y>
    </cdr:to>
    <cdr:sp macro="" textlink="">
      <cdr:nvSpPr>
        <cdr:cNvPr id="4" name="Text Box 3"/>
        <cdr:cNvSpPr txBox="1"/>
      </cdr:nvSpPr>
      <cdr:spPr>
        <a:xfrm xmlns:a="http://schemas.openxmlformats.org/drawingml/2006/main">
          <a:off x="681026" y="609611"/>
          <a:ext cx="842976" cy="4238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solidFill>
              <a:latin typeface="Futura Lt BT" panose="020B0402020204020303" pitchFamily="34" charset="0"/>
            </a:rPr>
            <a:t>If</a:t>
          </a:r>
          <a:r>
            <a:rPr lang="en-IE" sz="800" baseline="0">
              <a:solidFill>
                <a:schemeClr val="accent3"/>
              </a:solidFill>
              <a:latin typeface="Futura Lt BT" panose="020B0402020204020303" pitchFamily="34" charset="0"/>
            </a:rPr>
            <a:t> consistent with a 5% path</a:t>
          </a:r>
          <a:endParaRPr lang="en-IE" sz="800">
            <a:solidFill>
              <a:schemeClr val="accent3"/>
            </a:solidFill>
            <a:latin typeface="Futura Lt BT" panose="020B0402020204020303" pitchFamily="34" charset="0"/>
          </a:endParaRPr>
        </a:p>
      </cdr:txBody>
    </cdr:sp>
  </cdr:relSizeAnchor>
  <cdr:relSizeAnchor xmlns:cdr="http://schemas.openxmlformats.org/drawingml/2006/chartDrawing">
    <cdr:from>
      <cdr:x>0.56377</cdr:x>
      <cdr:y>0.38936</cdr:y>
    </cdr:from>
    <cdr:to>
      <cdr:x>0.77137</cdr:x>
      <cdr:y>0.5349</cdr:y>
    </cdr:to>
    <cdr:cxnSp macro="">
      <cdr:nvCxnSpPr>
        <cdr:cNvPr id="6" name="Straight Arrow Connector 5">
          <a:extLst xmlns:a="http://schemas.openxmlformats.org/drawingml/2006/main">
            <a:ext uri="{FF2B5EF4-FFF2-40B4-BE49-F238E27FC236}">
              <a16:creationId xmlns:a16="http://schemas.microsoft.com/office/drawing/2014/main" id="{805C785F-D75A-0ADF-F8A6-CAE5B8528816}"/>
            </a:ext>
          </a:extLst>
        </cdr:cNvPr>
        <cdr:cNvCxnSpPr/>
      </cdr:nvCxnSpPr>
      <cdr:spPr>
        <a:xfrm xmlns:a="http://schemas.openxmlformats.org/drawingml/2006/main">
          <a:off x="1319212" y="981075"/>
          <a:ext cx="485775" cy="366713"/>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0.55767</cdr:x>
      <cdr:y>0.10207</cdr:y>
    </cdr:from>
    <cdr:to>
      <cdr:x>0.74288</cdr:x>
      <cdr:y>0.13231</cdr:y>
    </cdr:to>
    <cdr:cxnSp macro="">
      <cdr:nvCxnSpPr>
        <cdr:cNvPr id="10" name="Straight Arrow Connector 9">
          <a:extLst xmlns:a="http://schemas.openxmlformats.org/drawingml/2006/main">
            <a:ext uri="{FF2B5EF4-FFF2-40B4-BE49-F238E27FC236}">
              <a16:creationId xmlns:a16="http://schemas.microsoft.com/office/drawing/2014/main" id="{0262A7D3-A539-F107-5CA8-A33D0D3B9049}"/>
            </a:ext>
          </a:extLst>
        </cdr:cNvPr>
        <cdr:cNvCxnSpPr/>
      </cdr:nvCxnSpPr>
      <cdr:spPr>
        <a:xfrm xmlns:a="http://schemas.openxmlformats.org/drawingml/2006/main" flipV="1">
          <a:off x="1304925" y="257175"/>
          <a:ext cx="433387" cy="76200"/>
        </a:xfrm>
        <a:prstGeom xmlns:a="http://schemas.openxmlformats.org/drawingml/2006/main" prst="straightConnector1">
          <a:avLst/>
        </a:prstGeom>
        <a:ln xmlns:a="http://schemas.openxmlformats.org/drawingml/2006/main">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0.27273</cdr:x>
      <cdr:y>0.03213</cdr:y>
    </cdr:from>
    <cdr:to>
      <cdr:x>0.75712</cdr:x>
      <cdr:y>0.14176</cdr:y>
    </cdr:to>
    <cdr:sp macro="" textlink="">
      <cdr:nvSpPr>
        <cdr:cNvPr id="2" name="Text Box 1"/>
        <cdr:cNvSpPr txBox="1"/>
      </cdr:nvSpPr>
      <cdr:spPr>
        <a:xfrm xmlns:a="http://schemas.openxmlformats.org/drawingml/2006/main">
          <a:off x="638176" y="80963"/>
          <a:ext cx="11334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lumMod val="75000"/>
                </a:schemeClr>
              </a:solidFill>
              <a:latin typeface="Futura Lt BT" panose="020B0402020204020303" pitchFamily="34" charset="0"/>
            </a:rPr>
            <a:t>Net impact</a:t>
          </a:r>
        </a:p>
      </cdr:txBody>
    </cdr:sp>
  </cdr:relSizeAnchor>
  <cdr:relSizeAnchor xmlns:cdr="http://schemas.openxmlformats.org/drawingml/2006/chartDrawing">
    <cdr:from>
      <cdr:x>0.44573</cdr:x>
      <cdr:y>0.67666</cdr:y>
    </cdr:from>
    <cdr:to>
      <cdr:x>0.74084</cdr:x>
      <cdr:y>0.84866</cdr:y>
    </cdr:to>
    <cdr:sp macro="" textlink="">
      <cdr:nvSpPr>
        <cdr:cNvPr id="3" name="Text Box 2"/>
        <cdr:cNvSpPr txBox="1"/>
      </cdr:nvSpPr>
      <cdr:spPr>
        <a:xfrm xmlns:a="http://schemas.openxmlformats.org/drawingml/2006/main">
          <a:off x="1042990" y="1704976"/>
          <a:ext cx="690561" cy="4333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800" b="0">
              <a:solidFill>
                <a:schemeClr val="tx2"/>
              </a:solidFill>
              <a:latin typeface="Futura Lt BT" panose="020B0402020204020303" pitchFamily="34" charset="0"/>
            </a:rPr>
            <a:t>Tax measures</a:t>
          </a:r>
        </a:p>
      </cdr:txBody>
    </cdr:sp>
  </cdr:relSizeAnchor>
  <cdr:relSizeAnchor xmlns:cdr="http://schemas.openxmlformats.org/drawingml/2006/chartDrawing">
    <cdr:from>
      <cdr:x>0.56377</cdr:x>
      <cdr:y>0.23059</cdr:y>
    </cdr:from>
    <cdr:to>
      <cdr:x>0.92605</cdr:x>
      <cdr:y>0.4026</cdr:y>
    </cdr:to>
    <cdr:sp macro="" textlink="">
      <cdr:nvSpPr>
        <cdr:cNvPr id="5" name="Text Box 4"/>
        <cdr:cNvSpPr txBox="1"/>
      </cdr:nvSpPr>
      <cdr:spPr>
        <a:xfrm xmlns:a="http://schemas.openxmlformats.org/drawingml/2006/main">
          <a:off x="1319214" y="581025"/>
          <a:ext cx="847724" cy="433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800" b="0">
              <a:solidFill>
                <a:schemeClr val="tx2">
                  <a:lumMod val="60000"/>
                  <a:lumOff val="40000"/>
                </a:schemeClr>
              </a:solidFill>
              <a:latin typeface="Futura Lt BT" panose="020B0402020204020303" pitchFamily="34" charset="0"/>
            </a:rPr>
            <a:t>Impact of non-indexation</a:t>
          </a:r>
        </a:p>
      </cdr:txBody>
    </cdr:sp>
  </cdr:relSizeAnchor>
  <cdr:relSizeAnchor xmlns:cdr="http://schemas.openxmlformats.org/drawingml/2006/chartDrawing">
    <cdr:from>
      <cdr:x>0.63772</cdr:x>
      <cdr:y>0</cdr:y>
    </cdr:from>
    <cdr:to>
      <cdr:x>1</cdr:x>
      <cdr:y>0.172</cdr:y>
    </cdr:to>
    <cdr:sp macro="" textlink="">
      <cdr:nvSpPr>
        <cdr:cNvPr id="6" name="Text Box 5"/>
        <cdr:cNvSpPr txBox="1"/>
      </cdr:nvSpPr>
      <cdr:spPr>
        <a:xfrm xmlns:a="http://schemas.openxmlformats.org/drawingml/2006/main">
          <a:off x="1492251" y="-1438275"/>
          <a:ext cx="847724" cy="433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800" b="0">
              <a:solidFill>
                <a:schemeClr val="bg1">
                  <a:lumMod val="65000"/>
                </a:schemeClr>
              </a:solidFill>
              <a:latin typeface="Futura Lt BT" panose="020B0402020204020303" pitchFamily="34" charset="0"/>
            </a:rPr>
            <a:t>Revenue-raising</a:t>
          </a:r>
        </a:p>
      </cdr:txBody>
    </cdr:sp>
  </cdr:relSizeAnchor>
  <cdr:relSizeAnchor xmlns:cdr="http://schemas.openxmlformats.org/drawingml/2006/chartDrawing">
    <cdr:from>
      <cdr:x>0.14925</cdr:x>
      <cdr:y>0.65776</cdr:y>
    </cdr:from>
    <cdr:to>
      <cdr:x>0.51153</cdr:x>
      <cdr:y>0.82976</cdr:y>
    </cdr:to>
    <cdr:sp macro="" textlink="">
      <cdr:nvSpPr>
        <cdr:cNvPr id="7" name="Text Box 6"/>
        <cdr:cNvSpPr txBox="1"/>
      </cdr:nvSpPr>
      <cdr:spPr>
        <a:xfrm xmlns:a="http://schemas.openxmlformats.org/drawingml/2006/main">
          <a:off x="349251" y="1657350"/>
          <a:ext cx="847724" cy="433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IE" sz="800" b="0">
              <a:solidFill>
                <a:schemeClr val="bg1">
                  <a:lumMod val="65000"/>
                </a:schemeClr>
              </a:solidFill>
              <a:latin typeface="Futura Lt BT" panose="020B0402020204020303" pitchFamily="34" charset="0"/>
            </a:rPr>
            <a:t>Revenue-reducing</a:t>
          </a:r>
        </a:p>
      </cdr:txBody>
    </cdr:sp>
  </cdr:relSizeAnchor>
  <cdr:relSizeAnchor xmlns:cdr="http://schemas.openxmlformats.org/drawingml/2006/chartDrawing">
    <cdr:from>
      <cdr:x>0.26662</cdr:x>
      <cdr:y>0.7844</cdr:y>
    </cdr:from>
    <cdr:to>
      <cdr:x>0.26662</cdr:x>
      <cdr:y>0.89403</cdr:y>
    </cdr:to>
    <cdr:cxnSp macro="">
      <cdr:nvCxnSpPr>
        <cdr:cNvPr id="9" name="Straight Arrow Connector 8">
          <a:extLst xmlns:a="http://schemas.openxmlformats.org/drawingml/2006/main">
            <a:ext uri="{FF2B5EF4-FFF2-40B4-BE49-F238E27FC236}">
              <a16:creationId xmlns:a16="http://schemas.microsoft.com/office/drawing/2014/main" id="{507BC772-D6A6-8610-2FFB-57642CD00ECB}"/>
            </a:ext>
          </a:extLst>
        </cdr:cNvPr>
        <cdr:cNvCxnSpPr/>
      </cdr:nvCxnSpPr>
      <cdr:spPr>
        <a:xfrm xmlns:a="http://schemas.openxmlformats.org/drawingml/2006/main">
          <a:off x="623888" y="1976438"/>
          <a:ext cx="0" cy="276225"/>
        </a:xfrm>
        <a:prstGeom xmlns:a="http://schemas.openxmlformats.org/drawingml/2006/main" prst="straightConnector1">
          <a:avLst/>
        </a:prstGeom>
        <a:ln xmlns:a="http://schemas.openxmlformats.org/drawingml/2006/main">
          <a:solidFill>
            <a:schemeClr val="tx1">
              <a:lumMod val="25000"/>
              <a:lumOff val="7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0.89077</cdr:x>
      <cdr:y>0.12412</cdr:y>
    </cdr:from>
    <cdr:to>
      <cdr:x>0.89077</cdr:x>
      <cdr:y>0.23375</cdr:y>
    </cdr:to>
    <cdr:cxnSp macro="">
      <cdr:nvCxnSpPr>
        <cdr:cNvPr id="10" name="Straight Arrow Connector 9">
          <a:extLst xmlns:a="http://schemas.openxmlformats.org/drawingml/2006/main">
            <a:ext uri="{FF2B5EF4-FFF2-40B4-BE49-F238E27FC236}">
              <a16:creationId xmlns:a16="http://schemas.microsoft.com/office/drawing/2014/main" id="{B744AA8E-E679-F4F0-689B-7680B6E4CEA2}"/>
            </a:ext>
          </a:extLst>
        </cdr:cNvPr>
        <cdr:cNvCxnSpPr/>
      </cdr:nvCxnSpPr>
      <cdr:spPr>
        <a:xfrm xmlns:a="http://schemas.openxmlformats.org/drawingml/2006/main" flipV="1">
          <a:off x="2084388" y="312738"/>
          <a:ext cx="0" cy="276225"/>
        </a:xfrm>
        <a:prstGeom xmlns:a="http://schemas.openxmlformats.org/drawingml/2006/main" prst="straightConnector1">
          <a:avLst/>
        </a:prstGeom>
        <a:ln xmlns:a="http://schemas.openxmlformats.org/drawingml/2006/main">
          <a:solidFill>
            <a:schemeClr val="tx1">
              <a:lumMod val="25000"/>
              <a:lumOff val="7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0.65275</cdr:x>
      <cdr:y>0.11719</cdr:y>
    </cdr:from>
    <cdr:to>
      <cdr:x>0.93943</cdr:x>
      <cdr:y>0.21547</cdr:y>
    </cdr:to>
    <cdr:sp macro="" textlink="">
      <cdr:nvSpPr>
        <cdr:cNvPr id="2" name="Text Box 1"/>
        <cdr:cNvSpPr txBox="1"/>
      </cdr:nvSpPr>
      <cdr:spPr>
        <a:xfrm xmlns:a="http://schemas.openxmlformats.org/drawingml/2006/main">
          <a:off x="1409700" y="295275"/>
          <a:ext cx="6191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0.56233</cdr:x>
      <cdr:y>0.13042</cdr:y>
    </cdr:from>
    <cdr:to>
      <cdr:x>0.90856</cdr:x>
      <cdr:y>0.27407</cdr:y>
    </cdr:to>
    <cdr:sp macro="" textlink="">
      <cdr:nvSpPr>
        <cdr:cNvPr id="3" name="Text Box 2"/>
        <cdr:cNvSpPr txBox="1"/>
      </cdr:nvSpPr>
      <cdr:spPr>
        <a:xfrm xmlns:a="http://schemas.openxmlformats.org/drawingml/2006/main">
          <a:off x="1214437" y="328613"/>
          <a:ext cx="747713"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Other</a:t>
          </a:r>
        </a:p>
      </cdr:txBody>
    </cdr:sp>
  </cdr:relSizeAnchor>
  <cdr:relSizeAnchor xmlns:cdr="http://schemas.openxmlformats.org/drawingml/2006/chartDrawing">
    <cdr:from>
      <cdr:x>0.56233</cdr:x>
      <cdr:y>0.19468</cdr:y>
    </cdr:from>
    <cdr:to>
      <cdr:x>0.90856</cdr:x>
      <cdr:y>0.33833</cdr:y>
    </cdr:to>
    <cdr:sp macro="" textlink="">
      <cdr:nvSpPr>
        <cdr:cNvPr id="4" name="Text Box 3"/>
        <cdr:cNvSpPr txBox="1"/>
      </cdr:nvSpPr>
      <cdr:spPr>
        <a:xfrm xmlns:a="http://schemas.openxmlformats.org/drawingml/2006/main">
          <a:off x="1214437" y="490538"/>
          <a:ext cx="747713"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TBESS</a:t>
          </a:r>
        </a:p>
      </cdr:txBody>
    </cdr:sp>
  </cdr:relSizeAnchor>
  <cdr:relSizeAnchor xmlns:cdr="http://schemas.openxmlformats.org/drawingml/2006/chartDrawing">
    <cdr:from>
      <cdr:x>0.56233</cdr:x>
      <cdr:y>0.27785</cdr:y>
    </cdr:from>
    <cdr:to>
      <cdr:x>0.90856</cdr:x>
      <cdr:y>0.4215</cdr:y>
    </cdr:to>
    <cdr:sp macro="" textlink="">
      <cdr:nvSpPr>
        <cdr:cNvPr id="5" name="Text Box 4"/>
        <cdr:cNvSpPr txBox="1"/>
      </cdr:nvSpPr>
      <cdr:spPr>
        <a:xfrm xmlns:a="http://schemas.openxmlformats.org/drawingml/2006/main">
          <a:off x="1214437" y="700088"/>
          <a:ext cx="747713"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Concrete</a:t>
          </a:r>
          <a:r>
            <a:rPr lang="en-IE" sz="800" baseline="0">
              <a:latin typeface="Futura Lt BT" panose="020B0402020204020303" pitchFamily="34" charset="0"/>
            </a:rPr>
            <a:t> redress</a:t>
          </a:r>
          <a:endParaRPr lang="en-IE" sz="800">
            <a:latin typeface="Futura Lt BT" panose="020B0402020204020303" pitchFamily="34" charset="0"/>
          </a:endParaRPr>
        </a:p>
      </cdr:txBody>
    </cdr:sp>
  </cdr:relSizeAnchor>
  <cdr:relSizeAnchor xmlns:cdr="http://schemas.openxmlformats.org/drawingml/2006/chartDrawing">
    <cdr:from>
      <cdr:x>0.56233</cdr:x>
      <cdr:y>0.57271</cdr:y>
    </cdr:from>
    <cdr:to>
      <cdr:x>0.95928</cdr:x>
      <cdr:y>0.71636</cdr:y>
    </cdr:to>
    <cdr:sp macro="" textlink="">
      <cdr:nvSpPr>
        <cdr:cNvPr id="6" name="Text Box 5"/>
        <cdr:cNvSpPr txBox="1"/>
      </cdr:nvSpPr>
      <cdr:spPr>
        <a:xfrm xmlns:a="http://schemas.openxmlformats.org/drawingml/2006/main">
          <a:off x="1214437" y="1443038"/>
          <a:ext cx="8572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Contingencies</a:t>
          </a:r>
        </a:p>
      </cdr:txBody>
    </cdr:sp>
  </cdr:relSizeAnchor>
  <cdr:relSizeAnchor xmlns:cdr="http://schemas.openxmlformats.org/drawingml/2006/chartDrawing">
    <cdr:from>
      <cdr:x>0.56233</cdr:x>
      <cdr:y>0.86001</cdr:y>
    </cdr:from>
    <cdr:to>
      <cdr:x>0.95928</cdr:x>
      <cdr:y>0.9942</cdr:y>
    </cdr:to>
    <cdr:sp macro="" textlink="">
      <cdr:nvSpPr>
        <cdr:cNvPr id="7" name="Text Box 6"/>
        <cdr:cNvSpPr txBox="1"/>
      </cdr:nvSpPr>
      <cdr:spPr>
        <a:xfrm xmlns:a="http://schemas.openxmlformats.org/drawingml/2006/main">
          <a:off x="1214437" y="2166939"/>
          <a:ext cx="857250" cy="3381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Tax cuts</a:t>
          </a:r>
        </a:p>
      </cdr:txBody>
    </cdr:sp>
  </cdr:relSizeAnchor>
</c:userShapes>
</file>

<file path=xl/drawings/drawing69.xml><?xml version="1.0" encoding="utf-8"?>
<c:userShapes xmlns:c="http://schemas.openxmlformats.org/drawingml/2006/chart">
  <cdr:relSizeAnchor xmlns:cdr="http://schemas.openxmlformats.org/drawingml/2006/chartDrawing">
    <cdr:from>
      <cdr:x>0.5597</cdr:x>
      <cdr:y>0.45741</cdr:y>
    </cdr:from>
    <cdr:to>
      <cdr:x>0.8772</cdr:x>
      <cdr:y>0.62752</cdr:y>
    </cdr:to>
    <cdr:sp macro="" textlink="">
      <cdr:nvSpPr>
        <cdr:cNvPr id="2" name="Text Box 1"/>
        <cdr:cNvSpPr txBox="1"/>
      </cdr:nvSpPr>
      <cdr:spPr>
        <a:xfrm xmlns:a="http://schemas.openxmlformats.org/drawingml/2006/main">
          <a:off x="1309687" y="1152525"/>
          <a:ext cx="742950" cy="428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75000"/>
                </a:schemeClr>
              </a:solidFill>
              <a:latin typeface="Futura Lt BT" panose="020B0402020204020303" pitchFamily="34" charset="0"/>
            </a:rPr>
            <a:t>Actual core spending</a:t>
          </a:r>
        </a:p>
      </cdr:txBody>
    </cdr:sp>
  </cdr:relSizeAnchor>
  <cdr:relSizeAnchor xmlns:cdr="http://schemas.openxmlformats.org/drawingml/2006/chartDrawing">
    <cdr:from>
      <cdr:x>0.38874</cdr:x>
      <cdr:y>0.13042</cdr:y>
    </cdr:from>
    <cdr:to>
      <cdr:x>0.70624</cdr:x>
      <cdr:y>0.30053</cdr:y>
    </cdr:to>
    <cdr:sp macro="" textlink="">
      <cdr:nvSpPr>
        <cdr:cNvPr id="3" name="Text Box 2"/>
        <cdr:cNvSpPr txBox="1"/>
      </cdr:nvSpPr>
      <cdr:spPr>
        <a:xfrm xmlns:a="http://schemas.openxmlformats.org/drawingml/2006/main">
          <a:off x="909637" y="328613"/>
          <a:ext cx="742950" cy="428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75000"/>
                </a:schemeClr>
              </a:solidFill>
              <a:latin typeface="Futura Lt BT" panose="020B0402020204020303" pitchFamily="34" charset="0"/>
            </a:rPr>
            <a:t>5% path</a:t>
          </a:r>
        </a:p>
      </cdr:txBody>
    </cdr:sp>
  </cdr:relSizeAnchor>
  <cdr:relSizeAnchor xmlns:cdr="http://schemas.openxmlformats.org/drawingml/2006/chartDrawing">
    <cdr:from>
      <cdr:x>0.54545</cdr:x>
      <cdr:y>0.2098</cdr:y>
    </cdr:from>
    <cdr:to>
      <cdr:x>0.64315</cdr:x>
      <cdr:y>0.33077</cdr:y>
    </cdr:to>
    <cdr:cxnSp macro="">
      <cdr:nvCxnSpPr>
        <cdr:cNvPr id="5" name="Straight Arrow Connector 4">
          <a:extLst xmlns:a="http://schemas.openxmlformats.org/drawingml/2006/main">
            <a:ext uri="{FF2B5EF4-FFF2-40B4-BE49-F238E27FC236}">
              <a16:creationId xmlns:a16="http://schemas.microsoft.com/office/drawing/2014/main" id="{3C8438C3-18CE-619F-A68D-6D8B78C15ADB}"/>
            </a:ext>
          </a:extLst>
        </cdr:cNvPr>
        <cdr:cNvCxnSpPr/>
      </cdr:nvCxnSpPr>
      <cdr:spPr>
        <a:xfrm xmlns:a="http://schemas.openxmlformats.org/drawingml/2006/main">
          <a:off x="1276350" y="528638"/>
          <a:ext cx="228600" cy="304800"/>
        </a:xfrm>
        <a:prstGeom xmlns:a="http://schemas.openxmlformats.org/drawingml/2006/main" prst="straightConnector1">
          <a:avLst/>
        </a:prstGeom>
        <a:ln xmlns:a="http://schemas.openxmlformats.org/drawingml/2006/main">
          <a:solidFill>
            <a:schemeClr val="accent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330200</xdr:colOff>
      <xdr:row>3</xdr:row>
      <xdr:rowOff>69850</xdr:rowOff>
    </xdr:to>
    <xdr:sp macro="" textlink="">
      <xdr:nvSpPr>
        <xdr:cNvPr id="45058" name="Text Box 293098843">
          <a:extLst>
            <a:ext uri="{FF2B5EF4-FFF2-40B4-BE49-F238E27FC236}">
              <a16:creationId xmlns:a16="http://schemas.microsoft.com/office/drawing/2014/main" id="{E9BE79B5-218C-F1F7-B2F8-DA2420C93604}"/>
            </a:ext>
          </a:extLst>
        </xdr:cNvPr>
        <xdr:cNvSpPr txBox="1">
          <a:spLocks noChangeArrowheads="1"/>
        </xdr:cNvSpPr>
      </xdr:nvSpPr>
      <xdr:spPr bwMode="auto">
        <a:xfrm>
          <a:off x="0" y="368300"/>
          <a:ext cx="2159000" cy="2540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A. Energy weight</a:t>
          </a:r>
          <a:endParaRPr lang="en-IE" sz="1000" b="0" i="0" u="none" strike="noStrike" baseline="0">
            <a:solidFill>
              <a:srgbClr val="000000"/>
            </a:solidFill>
            <a:latin typeface="Futura Lt BT"/>
          </a:endParaRPr>
        </a:p>
        <a:p>
          <a:pPr algn="l" rtl="0">
            <a:defRPr sz="1000"/>
          </a:pPr>
          <a:r>
            <a:rPr lang="en-IE" sz="900" b="0" i="0" u="none" strike="noStrike" baseline="0">
              <a:solidFill>
                <a:srgbClr val="808080"/>
              </a:solidFill>
              <a:latin typeface="Nunito Sans"/>
            </a:rPr>
            <a:t> </a:t>
          </a:r>
        </a:p>
      </xdr:txBody>
    </xdr:sp>
    <xdr:clientData/>
  </xdr:twoCellAnchor>
  <xdr:twoCellAnchor>
    <xdr:from>
      <xdr:col>4</xdr:col>
      <xdr:colOff>0</xdr:colOff>
      <xdr:row>2</xdr:row>
      <xdr:rowOff>0</xdr:rowOff>
    </xdr:from>
    <xdr:to>
      <xdr:col>8</xdr:col>
      <xdr:colOff>25400</xdr:colOff>
      <xdr:row>3</xdr:row>
      <xdr:rowOff>69850</xdr:rowOff>
    </xdr:to>
    <xdr:sp macro="" textlink="">
      <xdr:nvSpPr>
        <xdr:cNvPr id="7" name="Text Box 293098844">
          <a:extLst>
            <a:ext uri="{FF2B5EF4-FFF2-40B4-BE49-F238E27FC236}">
              <a16:creationId xmlns:a16="http://schemas.microsoft.com/office/drawing/2014/main" id="{3150AA5F-9E4E-475B-997B-CEF5A3CC85E3}"/>
            </a:ext>
          </a:extLst>
        </xdr:cNvPr>
        <xdr:cNvSpPr txBox="1">
          <a:spLocks noChangeArrowheads="1"/>
        </xdr:cNvSpPr>
      </xdr:nvSpPr>
      <xdr:spPr bwMode="auto">
        <a:xfrm>
          <a:off x="2438400" y="368300"/>
          <a:ext cx="2463800" cy="2540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1000" b="0" i="0" u="none" strike="noStrike" baseline="0">
              <a:solidFill>
                <a:srgbClr val="27819D"/>
              </a:solidFill>
              <a:latin typeface="Futura Lt BT"/>
            </a:rPr>
            <a:t>B. Real energy prices</a:t>
          </a:r>
        </a:p>
      </xdr:txBody>
    </xdr:sp>
    <xdr:clientData/>
  </xdr:twoCellAnchor>
  <xdr:twoCellAnchor>
    <xdr:from>
      <xdr:col>0</xdr:col>
      <xdr:colOff>0</xdr:colOff>
      <xdr:row>4</xdr:row>
      <xdr:rowOff>0</xdr:rowOff>
    </xdr:from>
    <xdr:to>
      <xdr:col>3</xdr:col>
      <xdr:colOff>331200</xdr:colOff>
      <xdr:row>15</xdr:row>
      <xdr:rowOff>134350</xdr:rowOff>
    </xdr:to>
    <xdr:graphicFrame macro="">
      <xdr:nvGraphicFramePr>
        <xdr:cNvPr id="8" name="Chart 7">
          <a:extLst>
            <a:ext uri="{FF2B5EF4-FFF2-40B4-BE49-F238E27FC236}">
              <a16:creationId xmlns:a16="http://schemas.microsoft.com/office/drawing/2014/main" id="{F103832B-1027-4D7F-941F-014DEE581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0</xdr:rowOff>
    </xdr:from>
    <xdr:to>
      <xdr:col>7</xdr:col>
      <xdr:colOff>331200</xdr:colOff>
      <xdr:row>15</xdr:row>
      <xdr:rowOff>134350</xdr:rowOff>
    </xdr:to>
    <xdr:graphicFrame macro="">
      <xdr:nvGraphicFramePr>
        <xdr:cNvPr id="9" name="Chart 8">
          <a:extLst>
            <a:ext uri="{FF2B5EF4-FFF2-40B4-BE49-F238E27FC236}">
              <a16:creationId xmlns:a16="http://schemas.microsoft.com/office/drawing/2014/main" id="{80645CBF-4EEE-45EE-AB7B-2BDE815D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xdr:row>
      <xdr:rowOff>180974</xdr:rowOff>
    </xdr:from>
    <xdr:to>
      <xdr:col>7</xdr:col>
      <xdr:colOff>266700</xdr:colOff>
      <xdr:row>15</xdr:row>
      <xdr:rowOff>133350</xdr:rowOff>
    </xdr:to>
    <xdr:graphicFrame macro="">
      <xdr:nvGraphicFramePr>
        <xdr:cNvPr id="3" name="Chart 2">
          <a:extLst>
            <a:ext uri="{FF2B5EF4-FFF2-40B4-BE49-F238E27FC236}">
              <a16:creationId xmlns:a16="http://schemas.microsoft.com/office/drawing/2014/main" id="{0501E7F8-66AD-46C8-B2AE-25CF3A594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xdr:row>
      <xdr:rowOff>66675</xdr:rowOff>
    </xdr:from>
    <xdr:to>
      <xdr:col>5</xdr:col>
      <xdr:colOff>453876</xdr:colOff>
      <xdr:row>15</xdr:row>
      <xdr:rowOff>55806</xdr:rowOff>
    </xdr:to>
    <xdr:graphicFrame macro="">
      <xdr:nvGraphicFramePr>
        <xdr:cNvPr id="3" name="Chart 2">
          <a:extLst>
            <a:ext uri="{FF2B5EF4-FFF2-40B4-BE49-F238E27FC236}">
              <a16:creationId xmlns:a16="http://schemas.microsoft.com/office/drawing/2014/main" id="{C3E27DA4-9127-4277-A181-DD88BC71D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0.6411</cdr:x>
      <cdr:y>0.12072</cdr:y>
    </cdr:from>
    <cdr:to>
      <cdr:x>0.86653</cdr:x>
      <cdr:y>0.31992</cdr:y>
    </cdr:to>
    <cdr:sp macro="" textlink="">
      <cdr:nvSpPr>
        <cdr:cNvPr id="2" name="Text Box 1"/>
        <cdr:cNvSpPr txBox="1"/>
      </cdr:nvSpPr>
      <cdr:spPr>
        <a:xfrm xmlns:a="http://schemas.openxmlformats.org/drawingml/2006/main">
          <a:off x="2769504" y="295275"/>
          <a:ext cx="973821" cy="487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1">
                  <a:lumMod val="75000"/>
                </a:schemeClr>
              </a:solidFill>
              <a:latin typeface="Futura Lt BT" panose="020B0402020204020303" pitchFamily="34" charset="0"/>
            </a:rPr>
            <a:t>Estimates when</a:t>
          </a:r>
          <a:r>
            <a:rPr lang="en-IE" sz="800" baseline="0">
              <a:solidFill>
                <a:schemeClr val="accent1">
                  <a:lumMod val="75000"/>
                </a:schemeClr>
              </a:solidFill>
              <a:latin typeface="Futura Lt BT" panose="020B0402020204020303" pitchFamily="34" charset="0"/>
            </a:rPr>
            <a:t> a</a:t>
          </a:r>
          <a:r>
            <a:rPr lang="en-IE" sz="800">
              <a:solidFill>
                <a:schemeClr val="accent1">
                  <a:lumMod val="75000"/>
                </a:schemeClr>
              </a:solidFill>
              <a:latin typeface="Futura Lt BT" panose="020B0402020204020303" pitchFamily="34" charset="0"/>
            </a:rPr>
            <a:t>djusted for inflation</a:t>
          </a:r>
        </a:p>
      </cdr:txBody>
    </cdr:sp>
  </cdr:relSizeAnchor>
  <cdr:relSizeAnchor xmlns:cdr="http://schemas.openxmlformats.org/drawingml/2006/chartDrawing">
    <cdr:from>
      <cdr:x>0.77944</cdr:x>
      <cdr:y>0.23559</cdr:y>
    </cdr:from>
    <cdr:to>
      <cdr:x>0.87425</cdr:x>
      <cdr:y>0.41083</cdr:y>
    </cdr:to>
    <cdr:cxnSp macro="">
      <cdr:nvCxnSpPr>
        <cdr:cNvPr id="4" name="Straight Arrow Connector 3">
          <a:extLst xmlns:a="http://schemas.openxmlformats.org/drawingml/2006/main">
            <a:ext uri="{FF2B5EF4-FFF2-40B4-BE49-F238E27FC236}">
              <a16:creationId xmlns:a16="http://schemas.microsoft.com/office/drawing/2014/main" id="{D94B3A2D-AE1C-AAAB-0A8F-1AA26B087FC6}"/>
            </a:ext>
          </a:extLst>
        </cdr:cNvPr>
        <cdr:cNvCxnSpPr/>
      </cdr:nvCxnSpPr>
      <cdr:spPr>
        <a:xfrm xmlns:a="http://schemas.openxmlformats.org/drawingml/2006/main">
          <a:off x="3367087" y="576262"/>
          <a:ext cx="409575" cy="428626"/>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0.77568</cdr:x>
      <cdr:y>0</cdr:y>
    </cdr:from>
    <cdr:to>
      <cdr:x>0.95914</cdr:x>
      <cdr:y>0.19276</cdr:y>
    </cdr:to>
    <cdr:sp macro="" textlink="">
      <cdr:nvSpPr>
        <cdr:cNvPr id="3" name="Text Box 2"/>
        <cdr:cNvSpPr txBox="1"/>
      </cdr:nvSpPr>
      <cdr:spPr>
        <a:xfrm xmlns:a="http://schemas.openxmlformats.org/drawingml/2006/main">
          <a:off x="3350846" y="0"/>
          <a:ext cx="792529" cy="4714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rgbClr val="D49D22"/>
              </a:solidFill>
              <a:latin typeface="Futura Lt BT" panose="020B0402020204020303" pitchFamily="34" charset="0"/>
            </a:rPr>
            <a:t>Nominal estimates</a:t>
          </a:r>
        </a:p>
      </cdr:txBody>
    </cdr:sp>
  </cdr:relSizeAnchor>
  <cdr:relSizeAnchor xmlns:cdr="http://schemas.openxmlformats.org/drawingml/2006/chartDrawing">
    <cdr:from>
      <cdr:x>0.83235</cdr:x>
      <cdr:y>0.1285</cdr:y>
    </cdr:from>
    <cdr:to>
      <cdr:x>0.87204</cdr:x>
      <cdr:y>0.33294</cdr:y>
    </cdr:to>
    <cdr:cxnSp macro="">
      <cdr:nvCxnSpPr>
        <cdr:cNvPr id="8" name="Straight Arrow Connector 7">
          <a:extLst xmlns:a="http://schemas.openxmlformats.org/drawingml/2006/main">
            <a:ext uri="{FF2B5EF4-FFF2-40B4-BE49-F238E27FC236}">
              <a16:creationId xmlns:a16="http://schemas.microsoft.com/office/drawing/2014/main" id="{2CB2025B-DA2A-5713-669F-2391C55119B1}"/>
            </a:ext>
          </a:extLst>
        </cdr:cNvPr>
        <cdr:cNvCxnSpPr/>
      </cdr:nvCxnSpPr>
      <cdr:spPr>
        <a:xfrm xmlns:a="http://schemas.openxmlformats.org/drawingml/2006/main">
          <a:off x="3595687" y="314324"/>
          <a:ext cx="171450" cy="500064"/>
        </a:xfrm>
        <a:prstGeom xmlns:a="http://schemas.openxmlformats.org/drawingml/2006/main" prst="straightConnector1">
          <a:avLst/>
        </a:prstGeom>
        <a:ln xmlns:a="http://schemas.openxmlformats.org/drawingml/2006/main">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423863</xdr:colOff>
      <xdr:row>4</xdr:row>
      <xdr:rowOff>0</xdr:rowOff>
    </xdr:to>
    <xdr:sp macro="" textlink="">
      <xdr:nvSpPr>
        <xdr:cNvPr id="37890" name="Text Box 111">
          <a:extLst>
            <a:ext uri="{FF2B5EF4-FFF2-40B4-BE49-F238E27FC236}">
              <a16:creationId xmlns:a16="http://schemas.microsoft.com/office/drawing/2014/main" id="{7B56E30E-30A2-8995-99A9-C7B3CC2D9C24}"/>
            </a:ext>
          </a:extLst>
        </xdr:cNvPr>
        <xdr:cNvSpPr txBox="1">
          <a:spLocks noChangeArrowheads="1"/>
        </xdr:cNvSpPr>
      </xdr:nvSpPr>
      <xdr:spPr bwMode="auto">
        <a:xfrm>
          <a:off x="0" y="361950"/>
          <a:ext cx="236696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Core increases well below inflation for 2023</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Arial"/>
              <a:cs typeface="Arial"/>
            </a:rPr>
            <a:t>€</a:t>
          </a:r>
          <a:r>
            <a:rPr lang="en-IE" sz="800" b="0" i="0" u="none" strike="noStrike" baseline="0">
              <a:solidFill>
                <a:srgbClr val="656365"/>
              </a:solidFill>
              <a:latin typeface="Futura Lt BT"/>
              <a:cs typeface="Arial"/>
            </a:rPr>
            <a:t> billion, core spending</a:t>
          </a:r>
          <a:endParaRPr lang="en-IE" sz="800" b="0" i="0" u="none" strike="noStrike" baseline="0">
            <a:solidFill>
              <a:srgbClr val="656365"/>
            </a:solidFill>
            <a:latin typeface="Futura Lt BT"/>
          </a:endParaRPr>
        </a:p>
      </xdr:txBody>
    </xdr:sp>
    <xdr:clientData/>
  </xdr:twoCellAnchor>
  <xdr:twoCellAnchor>
    <xdr:from>
      <xdr:col>3</xdr:col>
      <xdr:colOff>600075</xdr:colOff>
      <xdr:row>2</xdr:row>
      <xdr:rowOff>19050</xdr:rowOff>
    </xdr:from>
    <xdr:to>
      <xdr:col>7</xdr:col>
      <xdr:colOff>538163</xdr:colOff>
      <xdr:row>4</xdr:row>
      <xdr:rowOff>19050</xdr:rowOff>
    </xdr:to>
    <xdr:sp macro="" textlink="">
      <xdr:nvSpPr>
        <xdr:cNvPr id="37889" name="Text Box 112">
          <a:extLst>
            <a:ext uri="{FF2B5EF4-FFF2-40B4-BE49-F238E27FC236}">
              <a16:creationId xmlns:a16="http://schemas.microsoft.com/office/drawing/2014/main" id="{288FFB33-E39A-DA09-20CB-CA41E1185FF3}"/>
            </a:ext>
          </a:extLst>
        </xdr:cNvPr>
        <xdr:cNvSpPr txBox="1">
          <a:spLocks noChangeArrowheads="1"/>
        </xdr:cNvSpPr>
      </xdr:nvSpPr>
      <xdr:spPr bwMode="auto">
        <a:xfrm>
          <a:off x="2543175" y="381000"/>
          <a:ext cx="252888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Tax decisions slightly raise revenues in 2023</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Arial"/>
              <a:cs typeface="Arial"/>
            </a:rPr>
            <a:t>€</a:t>
          </a:r>
          <a:r>
            <a:rPr lang="en-IE" sz="800" b="0" i="0" u="none" strike="noStrike" baseline="0">
              <a:solidFill>
                <a:srgbClr val="656365"/>
              </a:solidFill>
              <a:latin typeface="Futura Lt BT"/>
              <a:cs typeface="Arial"/>
            </a:rPr>
            <a:t> billion</a:t>
          </a:r>
          <a:endParaRPr lang="en-IE" sz="800" b="0" i="0" u="none" strike="noStrike" baseline="0">
            <a:solidFill>
              <a:srgbClr val="656365"/>
            </a:solidFill>
            <a:latin typeface="Futura Lt BT"/>
          </a:endParaRPr>
        </a:p>
      </xdr:txBody>
    </xdr:sp>
    <xdr:clientData/>
  </xdr:twoCellAnchor>
  <xdr:twoCellAnchor>
    <xdr:from>
      <xdr:col>0</xdr:col>
      <xdr:colOff>0</xdr:colOff>
      <xdr:row>19</xdr:row>
      <xdr:rowOff>57150</xdr:rowOff>
    </xdr:from>
    <xdr:to>
      <xdr:col>3</xdr:col>
      <xdr:colOff>423863</xdr:colOff>
      <xdr:row>21</xdr:row>
      <xdr:rowOff>57150</xdr:rowOff>
    </xdr:to>
    <xdr:sp macro="" textlink="">
      <xdr:nvSpPr>
        <xdr:cNvPr id="37892" name="Text Box 113">
          <a:extLst>
            <a:ext uri="{FF2B5EF4-FFF2-40B4-BE49-F238E27FC236}">
              <a16:creationId xmlns:a16="http://schemas.microsoft.com/office/drawing/2014/main" id="{A85FBE3A-504F-553C-0B05-421718729E17}"/>
            </a:ext>
          </a:extLst>
        </xdr:cNvPr>
        <xdr:cNvSpPr txBox="1">
          <a:spLocks noChangeArrowheads="1"/>
        </xdr:cNvSpPr>
      </xdr:nvSpPr>
      <xdr:spPr bwMode="auto">
        <a:xfrm>
          <a:off x="0" y="3495675"/>
          <a:ext cx="236696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C. More temporary measures used</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Arial"/>
              <a:cs typeface="Arial"/>
            </a:rPr>
            <a:t>€</a:t>
          </a:r>
          <a:r>
            <a:rPr lang="en-IE" sz="800" b="0" i="0" u="none" strike="noStrike" baseline="0">
              <a:solidFill>
                <a:srgbClr val="656365"/>
              </a:solidFill>
              <a:latin typeface="Futura Lt BT"/>
              <a:cs typeface="Arial"/>
            </a:rPr>
            <a:t> billion, temporary measures</a:t>
          </a:r>
          <a:endParaRPr lang="en-IE" sz="800" b="0" i="0" u="none" strike="noStrike" baseline="0">
            <a:solidFill>
              <a:srgbClr val="656365"/>
            </a:solidFill>
            <a:latin typeface="Futura Lt BT"/>
          </a:endParaRPr>
        </a:p>
      </xdr:txBody>
    </xdr:sp>
    <xdr:clientData/>
  </xdr:twoCellAnchor>
  <xdr:twoCellAnchor>
    <xdr:from>
      <xdr:col>3</xdr:col>
      <xdr:colOff>542925</xdr:colOff>
      <xdr:row>19</xdr:row>
      <xdr:rowOff>104775</xdr:rowOff>
    </xdr:from>
    <xdr:to>
      <xdr:col>7</xdr:col>
      <xdr:colOff>319088</xdr:colOff>
      <xdr:row>21</xdr:row>
      <xdr:rowOff>104775</xdr:rowOff>
    </xdr:to>
    <xdr:sp macro="" textlink="">
      <xdr:nvSpPr>
        <xdr:cNvPr id="37891" name="Text Box 114">
          <a:extLst>
            <a:ext uri="{FF2B5EF4-FFF2-40B4-BE49-F238E27FC236}">
              <a16:creationId xmlns:a16="http://schemas.microsoft.com/office/drawing/2014/main" id="{B9E085A2-141C-8F80-9BA3-7D4EDACDF118}"/>
            </a:ext>
          </a:extLst>
        </xdr:cNvPr>
        <xdr:cNvSpPr txBox="1">
          <a:spLocks noChangeArrowheads="1"/>
        </xdr:cNvSpPr>
      </xdr:nvSpPr>
      <xdr:spPr bwMode="auto">
        <a:xfrm>
          <a:off x="2486025" y="3543300"/>
          <a:ext cx="236696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lnSpc>
              <a:spcPts val="900"/>
            </a:lnSpc>
            <a:defRPr sz="1000"/>
          </a:pPr>
          <a:r>
            <a:rPr lang="en-IE" sz="900" b="0" i="0" u="none" strike="noStrike" baseline="0">
              <a:solidFill>
                <a:srgbClr val="27819D"/>
              </a:solidFill>
              <a:latin typeface="Futura Lt BT"/>
            </a:rPr>
            <a:t>D. Net policy spending path still sustainable</a:t>
          </a:r>
          <a:endParaRPr lang="en-IE" sz="1050" b="0" i="0" u="none" strike="noStrike" baseline="0">
            <a:solidFill>
              <a:srgbClr val="1583AD"/>
            </a:solidFill>
            <a:latin typeface="Futura Hv BT"/>
          </a:endParaRPr>
        </a:p>
        <a:p>
          <a:pPr algn="l" rtl="0">
            <a:lnSpc>
              <a:spcPts val="800"/>
            </a:lnSpc>
            <a:defRPr sz="1000"/>
          </a:pPr>
          <a:r>
            <a:rPr lang="en-IE" sz="800" b="0" i="0" u="none" strike="noStrike" baseline="0">
              <a:solidFill>
                <a:srgbClr val="656365"/>
              </a:solidFill>
              <a:latin typeface="Arial"/>
              <a:cs typeface="Arial"/>
            </a:rPr>
            <a:t>€</a:t>
          </a:r>
          <a:r>
            <a:rPr lang="en-IE" sz="800" b="0" i="0" u="none" strike="noStrike" baseline="0">
              <a:solidFill>
                <a:srgbClr val="656365"/>
              </a:solidFill>
              <a:latin typeface="Futura Lt BT"/>
              <a:cs typeface="Arial"/>
            </a:rPr>
            <a:t> billion, net policy spending</a:t>
          </a:r>
          <a:endParaRPr lang="en-IE" sz="1050" b="0" i="0" u="none" strike="noStrike" baseline="0">
            <a:solidFill>
              <a:srgbClr val="1583AD"/>
            </a:solidFill>
            <a:latin typeface="Futura Hv BT"/>
            <a:cs typeface="Arial"/>
          </a:endParaRPr>
        </a:p>
        <a:p>
          <a:pPr algn="l" rtl="0">
            <a:lnSpc>
              <a:spcPts val="1200"/>
            </a:lnSpc>
            <a:defRPr sz="1000"/>
          </a:pPr>
          <a:r>
            <a:rPr lang="en-IE" sz="1000" b="0" i="0" u="none" strike="noStrike" baseline="0">
              <a:solidFill>
                <a:srgbClr val="1583AD"/>
              </a:solidFill>
              <a:latin typeface="Nunito Sans"/>
            </a:rPr>
            <a:t> </a:t>
          </a:r>
        </a:p>
      </xdr:txBody>
    </xdr:sp>
    <xdr:clientData/>
  </xdr:twoCellAnchor>
  <xdr:twoCellAnchor>
    <xdr:from>
      <xdr:col>0</xdr:col>
      <xdr:colOff>0</xdr:colOff>
      <xdr:row>4</xdr:row>
      <xdr:rowOff>0</xdr:rowOff>
    </xdr:from>
    <xdr:to>
      <xdr:col>3</xdr:col>
      <xdr:colOff>396875</xdr:colOff>
      <xdr:row>17</xdr:row>
      <xdr:rowOff>167005</xdr:rowOff>
    </xdr:to>
    <xdr:graphicFrame macro="">
      <xdr:nvGraphicFramePr>
        <xdr:cNvPr id="7" name="Chart 6">
          <a:extLst>
            <a:ext uri="{FF2B5EF4-FFF2-40B4-BE49-F238E27FC236}">
              <a16:creationId xmlns:a16="http://schemas.microsoft.com/office/drawing/2014/main" id="{7D27EE2C-B2AF-4C36-87FF-44650353B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0</xdr:rowOff>
    </xdr:from>
    <xdr:to>
      <xdr:col>7</xdr:col>
      <xdr:colOff>396875</xdr:colOff>
      <xdr:row>17</xdr:row>
      <xdr:rowOff>167005</xdr:rowOff>
    </xdr:to>
    <xdr:graphicFrame macro="">
      <xdr:nvGraphicFramePr>
        <xdr:cNvPr id="8" name="Chart 7">
          <a:extLst>
            <a:ext uri="{FF2B5EF4-FFF2-40B4-BE49-F238E27FC236}">
              <a16:creationId xmlns:a16="http://schemas.microsoft.com/office/drawing/2014/main" id="{4135F761-A088-4F61-896B-E7560D06A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0</xdr:rowOff>
    </xdr:from>
    <xdr:to>
      <xdr:col>3</xdr:col>
      <xdr:colOff>390525</xdr:colOff>
      <xdr:row>34</xdr:row>
      <xdr:rowOff>167005</xdr:rowOff>
    </xdr:to>
    <xdr:graphicFrame macro="">
      <xdr:nvGraphicFramePr>
        <xdr:cNvPr id="9" name="Chart 8">
          <a:extLst>
            <a:ext uri="{FF2B5EF4-FFF2-40B4-BE49-F238E27FC236}">
              <a16:creationId xmlns:a16="http://schemas.microsoft.com/office/drawing/2014/main" id="{0D1C3329-BEF8-4709-8FDB-BEFFF310FF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22</xdr:row>
      <xdr:rowOff>0</xdr:rowOff>
    </xdr:from>
    <xdr:to>
      <xdr:col>7</xdr:col>
      <xdr:colOff>495300</xdr:colOff>
      <xdr:row>35</xdr:row>
      <xdr:rowOff>167005</xdr:rowOff>
    </xdr:to>
    <xdr:graphicFrame macro="">
      <xdr:nvGraphicFramePr>
        <xdr:cNvPr id="10" name="Chart 9">
          <a:extLst>
            <a:ext uri="{FF2B5EF4-FFF2-40B4-BE49-F238E27FC236}">
              <a16:creationId xmlns:a16="http://schemas.microsoft.com/office/drawing/2014/main" id="{0C9C57DB-B2A4-477D-A51D-F22F1954C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0.26391</cdr:x>
      <cdr:y>0.03906</cdr:y>
    </cdr:from>
    <cdr:to>
      <cdr:x>0.61398</cdr:x>
      <cdr:y>0.26021</cdr:y>
    </cdr:to>
    <cdr:sp macro="" textlink="">
      <cdr:nvSpPr>
        <cdr:cNvPr id="2" name="Text Box 1"/>
        <cdr:cNvSpPr txBox="1"/>
      </cdr:nvSpPr>
      <cdr:spPr>
        <a:xfrm xmlns:a="http://schemas.openxmlformats.org/drawingml/2006/main">
          <a:off x="617536" y="98425"/>
          <a:ext cx="819151" cy="5572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2"/>
              </a:solidFill>
              <a:latin typeface="Futura Lt BT" panose="020B0402020204020303" pitchFamily="34" charset="0"/>
            </a:rPr>
            <a:t>If fully compensating for inflation</a:t>
          </a:r>
        </a:p>
      </cdr:txBody>
    </cdr:sp>
  </cdr:relSizeAnchor>
  <cdr:relSizeAnchor xmlns:cdr="http://schemas.openxmlformats.org/drawingml/2006/chartDrawing">
    <cdr:from>
      <cdr:x>0.22117</cdr:x>
      <cdr:y>0.27722</cdr:y>
    </cdr:from>
    <cdr:to>
      <cdr:x>0.58141</cdr:x>
      <cdr:y>0.44544</cdr:y>
    </cdr:to>
    <cdr:sp macro="" textlink="">
      <cdr:nvSpPr>
        <cdr:cNvPr id="3" name="Text Box 1"/>
        <cdr:cNvSpPr txBox="1"/>
      </cdr:nvSpPr>
      <cdr:spPr>
        <a:xfrm xmlns:a="http://schemas.openxmlformats.org/drawingml/2006/main">
          <a:off x="517525" y="698501"/>
          <a:ext cx="842961" cy="4238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3"/>
              </a:solidFill>
              <a:latin typeface="Futura Lt BT" panose="020B0402020204020303" pitchFamily="34" charset="0"/>
            </a:rPr>
            <a:t>If</a:t>
          </a:r>
          <a:r>
            <a:rPr lang="en-IE" sz="800" baseline="0">
              <a:solidFill>
                <a:schemeClr val="accent3"/>
              </a:solidFill>
              <a:latin typeface="Futura Lt BT" panose="020B0402020204020303" pitchFamily="34" charset="0"/>
            </a:rPr>
            <a:t> consistent with a 5% path</a:t>
          </a:r>
          <a:endParaRPr lang="en-IE" sz="800">
            <a:solidFill>
              <a:schemeClr val="accent3"/>
            </a:solidFill>
            <a:latin typeface="Futura Lt BT" panose="020B0402020204020303" pitchFamily="34" charset="0"/>
          </a:endParaRPr>
        </a:p>
      </cdr:txBody>
    </cdr:sp>
  </cdr:relSizeAnchor>
  <cdr:relSizeAnchor xmlns:cdr="http://schemas.openxmlformats.org/drawingml/2006/chartDrawing">
    <cdr:from>
      <cdr:x>0.57938</cdr:x>
      <cdr:y>0.12223</cdr:y>
    </cdr:from>
    <cdr:to>
      <cdr:x>0.76459</cdr:x>
      <cdr:y>0.15247</cdr:y>
    </cdr:to>
    <cdr:cxnSp macro="">
      <cdr:nvCxnSpPr>
        <cdr:cNvPr id="4" name="Straight Arrow Connector 3">
          <a:extLst xmlns:a="http://schemas.openxmlformats.org/drawingml/2006/main">
            <a:ext uri="{FF2B5EF4-FFF2-40B4-BE49-F238E27FC236}">
              <a16:creationId xmlns:a16="http://schemas.microsoft.com/office/drawing/2014/main" id="{DBE70D80-E292-080F-C6D9-6DFFD0F94B98}"/>
            </a:ext>
          </a:extLst>
        </cdr:cNvPr>
        <cdr:cNvCxnSpPr/>
      </cdr:nvCxnSpPr>
      <cdr:spPr>
        <a:xfrm xmlns:a="http://schemas.openxmlformats.org/drawingml/2006/main" flipV="1">
          <a:off x="1355725" y="307975"/>
          <a:ext cx="433387" cy="76200"/>
        </a:xfrm>
        <a:prstGeom xmlns:a="http://schemas.openxmlformats.org/drawingml/2006/main" prst="straightConnector1">
          <a:avLst/>
        </a:prstGeom>
        <a:ln xmlns:a="http://schemas.openxmlformats.org/drawingml/2006/main">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0.53867</cdr:x>
      <cdr:y>0.40953</cdr:y>
    </cdr:from>
    <cdr:to>
      <cdr:x>0.78765</cdr:x>
      <cdr:y>0.52167</cdr:y>
    </cdr:to>
    <cdr:cxnSp macro="">
      <cdr:nvCxnSpPr>
        <cdr:cNvPr id="5" name="Straight Arrow Connector 4">
          <a:extLst xmlns:a="http://schemas.openxmlformats.org/drawingml/2006/main">
            <a:ext uri="{FF2B5EF4-FFF2-40B4-BE49-F238E27FC236}">
              <a16:creationId xmlns:a16="http://schemas.microsoft.com/office/drawing/2014/main" id="{FE58B522-A1F8-5A79-7BAE-F89B0C28048B}"/>
            </a:ext>
          </a:extLst>
        </cdr:cNvPr>
        <cdr:cNvCxnSpPr/>
      </cdr:nvCxnSpPr>
      <cdr:spPr>
        <a:xfrm xmlns:a="http://schemas.openxmlformats.org/drawingml/2006/main">
          <a:off x="1260475" y="1031875"/>
          <a:ext cx="582612" cy="282575"/>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0.19878</cdr:x>
      <cdr:y>0.08064</cdr:y>
    </cdr:from>
    <cdr:to>
      <cdr:x>0.68317</cdr:x>
      <cdr:y>0.19027</cdr:y>
    </cdr:to>
    <cdr:sp macro="" textlink="">
      <cdr:nvSpPr>
        <cdr:cNvPr id="2" name="Text Box 1"/>
        <cdr:cNvSpPr txBox="1"/>
      </cdr:nvSpPr>
      <cdr:spPr>
        <a:xfrm xmlns:a="http://schemas.openxmlformats.org/drawingml/2006/main">
          <a:off x="465144" y="203195"/>
          <a:ext cx="1133461" cy="2762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3">
                  <a:lumMod val="75000"/>
                </a:schemeClr>
              </a:solidFill>
              <a:latin typeface="Futura Lt BT" panose="020B0402020204020303" pitchFamily="34" charset="0"/>
            </a:rPr>
            <a:t>Net impact</a:t>
          </a:r>
        </a:p>
      </cdr:txBody>
    </cdr:sp>
  </cdr:relSizeAnchor>
  <cdr:relSizeAnchor xmlns:cdr="http://schemas.openxmlformats.org/drawingml/2006/chartDrawing">
    <cdr:from>
      <cdr:x>0.44097</cdr:x>
      <cdr:y>0.15248</cdr:y>
    </cdr:from>
    <cdr:to>
      <cdr:x>0.80325</cdr:x>
      <cdr:y>0.32449</cdr:y>
    </cdr:to>
    <cdr:sp macro="" textlink="">
      <cdr:nvSpPr>
        <cdr:cNvPr id="3" name="Text Box 1"/>
        <cdr:cNvSpPr txBox="1"/>
      </cdr:nvSpPr>
      <cdr:spPr>
        <a:xfrm xmlns:a="http://schemas.openxmlformats.org/drawingml/2006/main">
          <a:off x="1031859" y="384198"/>
          <a:ext cx="847726" cy="4334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800" b="0">
              <a:solidFill>
                <a:schemeClr val="tx2">
                  <a:lumMod val="60000"/>
                  <a:lumOff val="40000"/>
                </a:schemeClr>
              </a:solidFill>
              <a:latin typeface="Futura Lt BT" panose="020B0402020204020303" pitchFamily="34" charset="0"/>
            </a:rPr>
            <a:t>Impact of non-indexation</a:t>
          </a:r>
        </a:p>
      </cdr:txBody>
    </cdr:sp>
  </cdr:relSizeAnchor>
  <cdr:relSizeAnchor xmlns:cdr="http://schemas.openxmlformats.org/drawingml/2006/chartDrawing">
    <cdr:from>
      <cdr:x>0.50204</cdr:x>
      <cdr:y>0.7299</cdr:y>
    </cdr:from>
    <cdr:to>
      <cdr:x>0.79715</cdr:x>
      <cdr:y>0.9019</cdr:y>
    </cdr:to>
    <cdr:sp macro="" textlink="">
      <cdr:nvSpPr>
        <cdr:cNvPr id="4" name="Text Box 1"/>
        <cdr:cNvSpPr txBox="1"/>
      </cdr:nvSpPr>
      <cdr:spPr>
        <a:xfrm xmlns:a="http://schemas.openxmlformats.org/drawingml/2006/main">
          <a:off x="1174761" y="1839104"/>
          <a:ext cx="690550" cy="4333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800" b="0">
              <a:solidFill>
                <a:schemeClr val="tx2"/>
              </a:solidFill>
              <a:latin typeface="Futura Lt BT" panose="020B0402020204020303" pitchFamily="34" charset="0"/>
            </a:rPr>
            <a:t>Tax measures</a:t>
          </a:r>
        </a:p>
      </cdr:txBody>
    </cdr:sp>
  </cdr:relSizeAnchor>
  <cdr:relSizeAnchor xmlns:cdr="http://schemas.openxmlformats.org/drawingml/2006/chartDrawing">
    <cdr:from>
      <cdr:x>0.76323</cdr:x>
      <cdr:y>0</cdr:y>
    </cdr:from>
    <cdr:to>
      <cdr:x>1</cdr:x>
      <cdr:y>0.172</cdr:y>
    </cdr:to>
    <cdr:sp macro="" textlink="">
      <cdr:nvSpPr>
        <cdr:cNvPr id="6" name="Text Box 1"/>
        <cdr:cNvSpPr txBox="1"/>
      </cdr:nvSpPr>
      <cdr:spPr>
        <a:xfrm xmlns:a="http://schemas.openxmlformats.org/drawingml/2006/main">
          <a:off x="1785938" y="0"/>
          <a:ext cx="554037" cy="4333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IE" sz="800" b="0">
              <a:solidFill>
                <a:schemeClr val="bg1">
                  <a:lumMod val="65000"/>
                </a:schemeClr>
              </a:solidFill>
              <a:latin typeface="Futura Lt BT" panose="020B0402020204020303" pitchFamily="34" charset="0"/>
            </a:rPr>
            <a:t>Revenue-raising</a:t>
          </a:r>
        </a:p>
      </cdr:txBody>
    </cdr:sp>
  </cdr:relSizeAnchor>
  <cdr:relSizeAnchor xmlns:cdr="http://schemas.openxmlformats.org/drawingml/2006/chartDrawing">
    <cdr:from>
      <cdr:x>0.77612</cdr:x>
      <cdr:y>0.01764</cdr:y>
    </cdr:from>
    <cdr:to>
      <cdr:x>0.77612</cdr:x>
      <cdr:y>0.12727</cdr:y>
    </cdr:to>
    <cdr:cxnSp macro="">
      <cdr:nvCxnSpPr>
        <cdr:cNvPr id="7" name="Straight Arrow Connector 6">
          <a:extLst xmlns:a="http://schemas.openxmlformats.org/drawingml/2006/main">
            <a:ext uri="{FF2B5EF4-FFF2-40B4-BE49-F238E27FC236}">
              <a16:creationId xmlns:a16="http://schemas.microsoft.com/office/drawing/2014/main" id="{3FB17F12-65C3-D4D3-9B28-B0387953F924}"/>
            </a:ext>
          </a:extLst>
        </cdr:cNvPr>
        <cdr:cNvCxnSpPr/>
      </cdr:nvCxnSpPr>
      <cdr:spPr>
        <a:xfrm xmlns:a="http://schemas.openxmlformats.org/drawingml/2006/main" flipV="1">
          <a:off x="1816093" y="44455"/>
          <a:ext cx="0" cy="276232"/>
        </a:xfrm>
        <a:prstGeom xmlns:a="http://schemas.openxmlformats.org/drawingml/2006/main" prst="straightConnector1">
          <a:avLst/>
        </a:prstGeom>
        <a:ln xmlns:a="http://schemas.openxmlformats.org/drawingml/2006/main">
          <a:solidFill>
            <a:schemeClr val="tx1">
              <a:lumMod val="25000"/>
              <a:lumOff val="7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c:userShapes xmlns:c="http://schemas.openxmlformats.org/drawingml/2006/chart">
  <cdr:relSizeAnchor xmlns:cdr="http://schemas.openxmlformats.org/drawingml/2006/chartDrawing">
    <cdr:from>
      <cdr:x>0.60203</cdr:x>
      <cdr:y>0.5097</cdr:y>
    </cdr:from>
    <cdr:to>
      <cdr:x>0.985</cdr:x>
      <cdr:y>0.65335</cdr:y>
    </cdr:to>
    <cdr:sp macro="" textlink="">
      <cdr:nvSpPr>
        <cdr:cNvPr id="2" name="Text Box 1"/>
        <cdr:cNvSpPr txBox="1"/>
      </cdr:nvSpPr>
      <cdr:spPr>
        <a:xfrm xmlns:a="http://schemas.openxmlformats.org/drawingml/2006/main">
          <a:off x="1404912" y="1284275"/>
          <a:ext cx="893709" cy="361952"/>
        </a:xfrm>
        <a:prstGeom xmlns:a="http://schemas.openxmlformats.org/drawingml/2006/main" prst="rect">
          <a:avLst/>
        </a:prstGeom>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Futura Lt BT" panose="020B0402020204020303" pitchFamily="34" charset="0"/>
            </a:rPr>
            <a:t>Other temporary spending</a:t>
          </a:r>
        </a:p>
      </cdr:txBody>
    </cdr:sp>
  </cdr:relSizeAnchor>
  <cdr:relSizeAnchor xmlns:cdr="http://schemas.openxmlformats.org/drawingml/2006/chartDrawing">
    <cdr:from>
      <cdr:x>0.59982</cdr:x>
      <cdr:y>0.44544</cdr:y>
    </cdr:from>
    <cdr:to>
      <cdr:x>0.9828</cdr:x>
      <cdr:y>0.58909</cdr:y>
    </cdr:to>
    <cdr:sp macro="" textlink="">
      <cdr:nvSpPr>
        <cdr:cNvPr id="3" name="Text Box 2"/>
        <cdr:cNvSpPr txBox="1"/>
      </cdr:nvSpPr>
      <cdr:spPr>
        <a:xfrm xmlns:a="http://schemas.openxmlformats.org/drawingml/2006/main">
          <a:off x="1399755" y="1122362"/>
          <a:ext cx="893732" cy="361952"/>
        </a:xfrm>
        <a:prstGeom xmlns:a="http://schemas.openxmlformats.org/drawingml/2006/main" prst="rect">
          <a:avLst/>
        </a:prstGeom>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accent3">
                  <a:lumMod val="75000"/>
                </a:schemeClr>
              </a:solidFill>
              <a:latin typeface="Futura Lt BT" panose="020B0402020204020303" pitchFamily="34" charset="0"/>
            </a:rPr>
            <a:t>Tax cuts</a:t>
          </a:r>
        </a:p>
      </cdr:txBody>
    </cdr:sp>
  </cdr:relSizeAnchor>
  <cdr:relSizeAnchor xmlns:cdr="http://schemas.openxmlformats.org/drawingml/2006/chartDrawing">
    <cdr:from>
      <cdr:x>0.59982</cdr:x>
      <cdr:y>0.69872</cdr:y>
    </cdr:from>
    <cdr:to>
      <cdr:x>0.9828</cdr:x>
      <cdr:y>0.84237</cdr:y>
    </cdr:to>
    <cdr:sp macro="" textlink="">
      <cdr:nvSpPr>
        <cdr:cNvPr id="4" name="Text Box 3"/>
        <cdr:cNvSpPr txBox="1"/>
      </cdr:nvSpPr>
      <cdr:spPr>
        <a:xfrm xmlns:a="http://schemas.openxmlformats.org/drawingml/2006/main">
          <a:off x="1399755" y="1760548"/>
          <a:ext cx="893732" cy="361952"/>
        </a:xfrm>
        <a:prstGeom xmlns:a="http://schemas.openxmlformats.org/drawingml/2006/main" prst="rect">
          <a:avLst/>
        </a:prstGeom>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Futura Lt BT" panose="020B0402020204020303" pitchFamily="34" charset="0"/>
            </a:rPr>
            <a:t>Covid contingency</a:t>
          </a:r>
        </a:p>
      </cdr:txBody>
    </cdr:sp>
  </cdr:relSizeAnchor>
  <cdr:relSizeAnchor xmlns:cdr="http://schemas.openxmlformats.org/drawingml/2006/chartDrawing">
    <cdr:from>
      <cdr:x>0.59982</cdr:x>
      <cdr:y>0.78818</cdr:y>
    </cdr:from>
    <cdr:to>
      <cdr:x>0.9828</cdr:x>
      <cdr:y>0.93939</cdr:y>
    </cdr:to>
    <cdr:sp macro="" textlink="">
      <cdr:nvSpPr>
        <cdr:cNvPr id="5" name="Text Box 4"/>
        <cdr:cNvSpPr txBox="1"/>
      </cdr:nvSpPr>
      <cdr:spPr>
        <a:xfrm xmlns:a="http://schemas.openxmlformats.org/drawingml/2006/main">
          <a:off x="1399755" y="1985954"/>
          <a:ext cx="893732" cy="381001"/>
        </a:xfrm>
        <a:prstGeom xmlns:a="http://schemas.openxmlformats.org/drawingml/2006/main" prst="rect">
          <a:avLst/>
        </a:prstGeom>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Futura Lt BT" panose="020B0402020204020303" pitchFamily="34" charset="0"/>
            </a:rPr>
            <a:t>Ukraine</a:t>
          </a:r>
          <a:r>
            <a:rPr lang="en-IE" sz="800" baseline="0">
              <a:latin typeface="Futura Lt BT" panose="020B0402020204020303" pitchFamily="34" charset="0"/>
            </a:rPr>
            <a:t> contingency</a:t>
          </a:r>
          <a:endParaRPr lang="en-IE" sz="800">
            <a:latin typeface="Futura Lt BT" panose="020B0402020204020303" pitchFamily="34" charset="0"/>
          </a:endParaRPr>
        </a:p>
      </cdr:txBody>
    </cdr:sp>
  </cdr:relSizeAnchor>
  <cdr:relSizeAnchor xmlns:cdr="http://schemas.openxmlformats.org/drawingml/2006/chartDrawing">
    <cdr:from>
      <cdr:x>0.60203</cdr:x>
      <cdr:y>0.625</cdr:y>
    </cdr:from>
    <cdr:to>
      <cdr:x>0.985</cdr:x>
      <cdr:y>0.76865</cdr:y>
    </cdr:to>
    <cdr:sp macro="" textlink="">
      <cdr:nvSpPr>
        <cdr:cNvPr id="6" name="Text Box 5"/>
        <cdr:cNvSpPr txBox="1"/>
      </cdr:nvSpPr>
      <cdr:spPr>
        <a:xfrm xmlns:a="http://schemas.openxmlformats.org/drawingml/2006/main">
          <a:off x="1404912" y="1574796"/>
          <a:ext cx="893709" cy="361952"/>
        </a:xfrm>
        <a:prstGeom xmlns:a="http://schemas.openxmlformats.org/drawingml/2006/main" prst="rect">
          <a:avLst/>
        </a:prstGeom>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latin typeface="Futura Lt BT" panose="020B0402020204020303" pitchFamily="34" charset="0"/>
            </a:rPr>
            <a:t>TBESS</a:t>
          </a:r>
        </a:p>
      </cdr:txBody>
    </cdr:sp>
  </cdr:relSizeAnchor>
  <cdr:relSizeAnchor xmlns:cdr="http://schemas.openxmlformats.org/drawingml/2006/chartDrawing">
    <cdr:from>
      <cdr:x>0.35305</cdr:x>
      <cdr:y>0.10143</cdr:y>
    </cdr:from>
    <cdr:to>
      <cdr:x>0.73602</cdr:x>
      <cdr:y>0.24508</cdr:y>
    </cdr:to>
    <cdr:sp macro="" textlink="">
      <cdr:nvSpPr>
        <cdr:cNvPr id="7" name="Text Box 6"/>
        <cdr:cNvSpPr txBox="1"/>
      </cdr:nvSpPr>
      <cdr:spPr>
        <a:xfrm xmlns:a="http://schemas.openxmlformats.org/drawingml/2006/main">
          <a:off x="823887" y="255574"/>
          <a:ext cx="893709" cy="361952"/>
        </a:xfrm>
        <a:prstGeom xmlns:a="http://schemas.openxmlformats.org/drawingml/2006/main" prst="rect">
          <a:avLst/>
        </a:prstGeom>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75000"/>
                  <a:lumOff val="25000"/>
                </a:schemeClr>
              </a:solidFill>
              <a:latin typeface="Futura Lt BT" panose="020B0402020204020303" pitchFamily="34" charset="0"/>
            </a:rPr>
            <a:t>All temporary measures</a:t>
          </a:r>
          <a:r>
            <a:rPr lang="en-IE" sz="800" baseline="0">
              <a:solidFill>
                <a:schemeClr val="tx1">
                  <a:lumMod val="75000"/>
                  <a:lumOff val="25000"/>
                </a:schemeClr>
              </a:solidFill>
              <a:latin typeface="Futura Lt BT" panose="020B0402020204020303" pitchFamily="34" charset="0"/>
            </a:rPr>
            <a:t> in 2022</a:t>
          </a:r>
          <a:endParaRPr lang="en-IE" sz="800">
            <a:solidFill>
              <a:schemeClr val="tx1">
                <a:lumMod val="75000"/>
                <a:lumOff val="25000"/>
              </a:schemeClr>
            </a:solidFill>
            <a:latin typeface="Futura Lt BT" panose="020B0402020204020303"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0.45183</cdr:x>
      <cdr:y>0.51789</cdr:y>
    </cdr:from>
    <cdr:to>
      <cdr:x>0.76933</cdr:x>
      <cdr:y>0.688</cdr:y>
    </cdr:to>
    <cdr:sp macro="" textlink="">
      <cdr:nvSpPr>
        <cdr:cNvPr id="2" name="Text Box 1"/>
        <cdr:cNvSpPr txBox="1"/>
      </cdr:nvSpPr>
      <cdr:spPr>
        <a:xfrm xmlns:a="http://schemas.openxmlformats.org/drawingml/2006/main">
          <a:off x="1057272" y="1304926"/>
          <a:ext cx="742942" cy="4286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75000"/>
                </a:schemeClr>
              </a:solidFill>
              <a:latin typeface="Futura Lt BT" panose="020B0402020204020303" pitchFamily="34" charset="0"/>
            </a:rPr>
            <a:t>Actual + planned core spending</a:t>
          </a:r>
        </a:p>
      </cdr:txBody>
    </cdr:sp>
  </cdr:relSizeAnchor>
  <cdr:relSizeAnchor xmlns:cdr="http://schemas.openxmlformats.org/drawingml/2006/chartDrawing">
    <cdr:from>
      <cdr:x>0.32361</cdr:x>
      <cdr:y>0.27596</cdr:y>
    </cdr:from>
    <cdr:to>
      <cdr:x>0.64111</cdr:x>
      <cdr:y>0.44607</cdr:y>
    </cdr:to>
    <cdr:sp macro="" textlink="">
      <cdr:nvSpPr>
        <cdr:cNvPr id="3" name="Text Box 2"/>
        <cdr:cNvSpPr txBox="1"/>
      </cdr:nvSpPr>
      <cdr:spPr>
        <a:xfrm xmlns:a="http://schemas.openxmlformats.org/drawingml/2006/main">
          <a:off x="757242" y="695330"/>
          <a:ext cx="742942" cy="4286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75000"/>
                </a:schemeClr>
              </a:solidFill>
              <a:latin typeface="Futura Lt BT" panose="020B0402020204020303" pitchFamily="34" charset="0"/>
            </a:rPr>
            <a:t>5% path</a:t>
          </a:r>
        </a:p>
      </cdr:txBody>
    </cdr:sp>
  </cdr:relSizeAnchor>
  <cdr:relSizeAnchor xmlns:cdr="http://schemas.openxmlformats.org/drawingml/2006/chartDrawing">
    <cdr:from>
      <cdr:x>0.46404</cdr:x>
      <cdr:y>0.35912</cdr:y>
    </cdr:from>
    <cdr:to>
      <cdr:x>0.57802</cdr:x>
      <cdr:y>0.41016</cdr:y>
    </cdr:to>
    <cdr:cxnSp macro="">
      <cdr:nvCxnSpPr>
        <cdr:cNvPr id="5" name="Straight Arrow Connector 4">
          <a:extLst xmlns:a="http://schemas.openxmlformats.org/drawingml/2006/main">
            <a:ext uri="{FF2B5EF4-FFF2-40B4-BE49-F238E27FC236}">
              <a16:creationId xmlns:a16="http://schemas.microsoft.com/office/drawing/2014/main" id="{3C8438C3-18CE-619F-A68D-6D8B78C15ADB}"/>
            </a:ext>
          </a:extLst>
        </cdr:cNvPr>
        <cdr:cNvCxnSpPr/>
      </cdr:nvCxnSpPr>
      <cdr:spPr>
        <a:xfrm xmlns:a="http://schemas.openxmlformats.org/drawingml/2006/main">
          <a:off x="1085850" y="904875"/>
          <a:ext cx="266700" cy="128588"/>
        </a:xfrm>
        <a:prstGeom xmlns:a="http://schemas.openxmlformats.org/drawingml/2006/main" prst="straightConnector1">
          <a:avLst/>
        </a:prstGeom>
        <a:ln xmlns:a="http://schemas.openxmlformats.org/drawingml/2006/main">
          <a:solidFill>
            <a:schemeClr val="accent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0.47015</cdr:x>
      <cdr:y>0.0378</cdr:y>
    </cdr:from>
    <cdr:to>
      <cdr:x>0.74084</cdr:x>
      <cdr:y>0.20413</cdr:y>
    </cdr:to>
    <cdr:sp macro="" textlink="">
      <cdr:nvSpPr>
        <cdr:cNvPr id="4" name="Text Box 2">
          <a:extLst xmlns:a="http://schemas.openxmlformats.org/drawingml/2006/main">
            <a:ext uri="{FF2B5EF4-FFF2-40B4-BE49-F238E27FC236}">
              <a16:creationId xmlns:a16="http://schemas.microsoft.com/office/drawing/2014/main" id="{8DF03836-5770-A195-2767-48E6F0C318CD}"/>
            </a:ext>
          </a:extLst>
        </cdr:cNvPr>
        <cdr:cNvSpPr txBox="1"/>
      </cdr:nvSpPr>
      <cdr:spPr>
        <a:xfrm xmlns:a="http://schemas.openxmlformats.org/drawingml/2006/main">
          <a:off x="1100141" y="95250"/>
          <a:ext cx="633409" cy="4191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3">
                  <a:lumMod val="75000"/>
                </a:schemeClr>
              </a:solidFill>
              <a:latin typeface="Futura Lt BT" panose="020B0402020204020303" pitchFamily="34" charset="0"/>
            </a:rPr>
            <a:t>3% + inflation</a:t>
          </a:r>
        </a:p>
      </cdr:txBody>
    </cdr:sp>
  </cdr:relSizeAnchor>
  <cdr:relSizeAnchor xmlns:cdr="http://schemas.openxmlformats.org/drawingml/2006/chartDrawing">
    <cdr:from>
      <cdr:x>0.67368</cdr:x>
      <cdr:y>0.13231</cdr:y>
    </cdr:from>
    <cdr:to>
      <cdr:x>0.80801</cdr:x>
      <cdr:y>0.15688</cdr:y>
    </cdr:to>
    <cdr:cxnSp macro="">
      <cdr:nvCxnSpPr>
        <cdr:cNvPr id="6" name="Straight Arrow Connector 5">
          <a:extLst xmlns:a="http://schemas.openxmlformats.org/drawingml/2006/main">
            <a:ext uri="{FF2B5EF4-FFF2-40B4-BE49-F238E27FC236}">
              <a16:creationId xmlns:a16="http://schemas.microsoft.com/office/drawing/2014/main" id="{B356D73A-AE8C-6EFF-9A1B-0A268C9E3610}"/>
            </a:ext>
          </a:extLst>
        </cdr:cNvPr>
        <cdr:cNvCxnSpPr/>
      </cdr:nvCxnSpPr>
      <cdr:spPr>
        <a:xfrm xmlns:a="http://schemas.openxmlformats.org/drawingml/2006/main">
          <a:off x="1576388" y="333375"/>
          <a:ext cx="314325" cy="61913"/>
        </a:xfrm>
        <a:prstGeom xmlns:a="http://schemas.openxmlformats.org/drawingml/2006/main" prst="straightConnector1">
          <a:avLst/>
        </a:prstGeom>
        <a:ln xmlns:a="http://schemas.openxmlformats.org/drawingml/2006/main">
          <a:solidFill>
            <a:schemeClr val="accent3">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xdr:from>
      <xdr:col>0</xdr:col>
      <xdr:colOff>416718</xdr:colOff>
      <xdr:row>3</xdr:row>
      <xdr:rowOff>102393</xdr:rowOff>
    </xdr:from>
    <xdr:to>
      <xdr:col>7</xdr:col>
      <xdr:colOff>202818</xdr:colOff>
      <xdr:row>15</xdr:row>
      <xdr:rowOff>88743</xdr:rowOff>
    </xdr:to>
    <xdr:graphicFrame macro="">
      <xdr:nvGraphicFramePr>
        <xdr:cNvPr id="2" name="Chart 1">
          <a:extLst>
            <a:ext uri="{FF2B5EF4-FFF2-40B4-BE49-F238E27FC236}">
              <a16:creationId xmlns:a16="http://schemas.microsoft.com/office/drawing/2014/main" id="{3D7282ED-A523-4897-926D-D0A40F7C8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147637</xdr:colOff>
      <xdr:row>5</xdr:row>
      <xdr:rowOff>85725</xdr:rowOff>
    </xdr:from>
    <xdr:to>
      <xdr:col>8</xdr:col>
      <xdr:colOff>36837</xdr:colOff>
      <xdr:row>7</xdr:row>
      <xdr:rowOff>90099</xdr:rowOff>
    </xdr:to>
    <xdr:sp macro="" textlink="">
      <xdr:nvSpPr>
        <xdr:cNvPr id="3" name="TextBox 1">
          <a:extLst>
            <a:ext uri="{FF2B5EF4-FFF2-40B4-BE49-F238E27FC236}">
              <a16:creationId xmlns:a16="http://schemas.microsoft.com/office/drawing/2014/main" id="{6C53A546-8F9C-F60A-00DF-553FA4641A1D}"/>
            </a:ext>
          </a:extLst>
        </xdr:cNvPr>
        <xdr:cNvSpPr txBox="1"/>
      </xdr:nvSpPr>
      <xdr:spPr>
        <a:xfrm>
          <a:off x="4681537" y="990600"/>
          <a:ext cx="536900" cy="366324"/>
        </a:xfrm>
        <a:prstGeom prst="rect">
          <a:avLst/>
        </a:prstGeom>
      </xdr:spPr>
      <xdr:txBody>
        <a:bodyPr wrap="square" lIns="0" r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IE" sz="800">
              <a:solidFill>
                <a:schemeClr val="accent3">
                  <a:lumMod val="60000"/>
                  <a:lumOff val="40000"/>
                </a:schemeClr>
              </a:solidFill>
              <a:latin typeface="Futura Lt BT" panose="020B0402020204020303" pitchFamily="34" charset="0"/>
            </a:rPr>
            <a:t>Temporary</a:t>
          </a:r>
          <a:r>
            <a:rPr lang="en-IE" sz="800" baseline="0">
              <a:solidFill>
                <a:schemeClr val="accent3">
                  <a:lumMod val="60000"/>
                  <a:lumOff val="40000"/>
                </a:schemeClr>
              </a:solidFill>
              <a:latin typeface="Futura Lt BT" panose="020B0402020204020303" pitchFamily="34" charset="0"/>
            </a:rPr>
            <a:t> measures</a:t>
          </a:r>
          <a:endParaRPr lang="en-IE" sz="800">
            <a:solidFill>
              <a:schemeClr val="accent3">
                <a:lumMod val="60000"/>
                <a:lumOff val="40000"/>
              </a:schemeClr>
            </a:solidFill>
            <a:latin typeface="Futura Lt BT" panose="020B0402020204020303" pitchFamily="34" charset="0"/>
          </a:endParaRPr>
        </a:p>
      </xdr:txBody>
    </xdr:sp>
    <xdr:clientData/>
  </xdr:twoCellAnchor>
  <xdr:twoCellAnchor>
    <xdr:from>
      <xdr:col>7</xdr:col>
      <xdr:colOff>147637</xdr:colOff>
      <xdr:row>10</xdr:row>
      <xdr:rowOff>48513</xdr:rowOff>
    </xdr:from>
    <xdr:to>
      <xdr:col>8</xdr:col>
      <xdr:colOff>36837</xdr:colOff>
      <xdr:row>12</xdr:row>
      <xdr:rowOff>52863</xdr:rowOff>
    </xdr:to>
    <xdr:sp macro="" textlink="">
      <xdr:nvSpPr>
        <xdr:cNvPr id="4" name="TextBox 1">
          <a:extLst>
            <a:ext uri="{FF2B5EF4-FFF2-40B4-BE49-F238E27FC236}">
              <a16:creationId xmlns:a16="http://schemas.microsoft.com/office/drawing/2014/main" id="{D04F08A0-B5EC-BD81-DCE5-1794813E960A}"/>
            </a:ext>
          </a:extLst>
        </xdr:cNvPr>
        <xdr:cNvSpPr txBox="1"/>
      </xdr:nvSpPr>
      <xdr:spPr>
        <a:xfrm>
          <a:off x="4681537" y="1858263"/>
          <a:ext cx="536900" cy="366300"/>
        </a:xfrm>
        <a:prstGeom prst="rect">
          <a:avLst/>
        </a:prstGeom>
      </xdr:spPr>
      <xdr:txBody>
        <a:bodyPr wrap="square" lIns="0" r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IE" sz="800">
              <a:solidFill>
                <a:schemeClr val="accent3"/>
              </a:solidFill>
              <a:latin typeface="Futura Lt BT" panose="020B0402020204020303" pitchFamily="34" charset="0"/>
            </a:rPr>
            <a:t>Permanent</a:t>
          </a:r>
        </a:p>
        <a:p>
          <a:r>
            <a:rPr lang="en-IE" sz="800" baseline="0">
              <a:solidFill>
                <a:schemeClr val="accent3"/>
              </a:solidFill>
              <a:latin typeface="Futura Lt BT" panose="020B0402020204020303" pitchFamily="34" charset="0"/>
            </a:rPr>
            <a:t>measures</a:t>
          </a:r>
          <a:endParaRPr lang="en-IE" sz="800">
            <a:solidFill>
              <a:schemeClr val="accent3"/>
            </a:solidFill>
            <a:latin typeface="Futura Lt BT" panose="020B0402020204020303" pitchFamily="34" charset="0"/>
          </a:endParaRPr>
        </a:p>
      </xdr:txBody>
    </xdr:sp>
    <xdr:clientData/>
  </xdr:twoCellAnchor>
</xdr:wsDr>
</file>

<file path=xl/drawings/drawing79.xml><?xml version="1.0" encoding="utf-8"?>
<c:userShapes xmlns:c="http://schemas.openxmlformats.org/drawingml/2006/chart">
  <cdr:relSizeAnchor xmlns:cdr="http://schemas.openxmlformats.org/drawingml/2006/chartDrawing">
    <cdr:from>
      <cdr:x>0.77777</cdr:x>
      <cdr:y>0.01228</cdr:y>
    </cdr:from>
    <cdr:to>
      <cdr:x>0.89021</cdr:x>
      <cdr:y>0.10867</cdr:y>
    </cdr:to>
    <cdr:sp macro="" textlink="">
      <cdr:nvSpPr>
        <cdr:cNvPr id="2" name="TextBox 1">
          <a:extLst xmlns:a="http://schemas.openxmlformats.org/drawingml/2006/main">
            <a:ext uri="{FF2B5EF4-FFF2-40B4-BE49-F238E27FC236}">
              <a16:creationId xmlns:a16="http://schemas.microsoft.com/office/drawing/2014/main" id="{AA1AF695-610C-0C51-9E08-06F383F1602F}"/>
            </a:ext>
          </a:extLst>
        </cdr:cNvPr>
        <cdr:cNvSpPr txBox="1"/>
      </cdr:nvSpPr>
      <cdr:spPr>
        <a:xfrm xmlns:a="http://schemas.openxmlformats.org/drawingml/2006/main">
          <a:off x="3359945" y="30957"/>
          <a:ext cx="485775" cy="2428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latin typeface="Futura Lt BT" panose="020B0402020204020303" pitchFamily="34" charset="0"/>
            </a:rPr>
            <a:t>1.3</a:t>
          </a:r>
        </a:p>
      </cdr:txBody>
    </cdr:sp>
  </cdr:relSizeAnchor>
  <cdr:relSizeAnchor xmlns:cdr="http://schemas.openxmlformats.org/drawingml/2006/chartDrawing">
    <cdr:from>
      <cdr:x>0.48011</cdr:x>
      <cdr:y>0.31278</cdr:y>
    </cdr:from>
    <cdr:to>
      <cdr:x>0.59256</cdr:x>
      <cdr:y>0.40916</cdr:y>
    </cdr:to>
    <cdr:sp macro="" textlink="">
      <cdr:nvSpPr>
        <cdr:cNvPr id="3" name="TextBox 2">
          <a:extLst xmlns:a="http://schemas.openxmlformats.org/drawingml/2006/main">
            <a:ext uri="{FF2B5EF4-FFF2-40B4-BE49-F238E27FC236}">
              <a16:creationId xmlns:a16="http://schemas.microsoft.com/office/drawing/2014/main" id="{4E8042B1-AC89-8492-0FA0-28D0845406B4}"/>
            </a:ext>
          </a:extLst>
        </cdr:cNvPr>
        <cdr:cNvSpPr txBox="1"/>
      </cdr:nvSpPr>
      <cdr:spPr>
        <a:xfrm xmlns:a="http://schemas.openxmlformats.org/drawingml/2006/main">
          <a:off x="2074070" y="788194"/>
          <a:ext cx="485775" cy="2428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latin typeface="Futura Lt BT" panose="020B0402020204020303" pitchFamily="34" charset="0"/>
            </a:rPr>
            <a:t>0.8</a:t>
          </a:r>
        </a:p>
      </cdr:txBody>
    </cdr:sp>
  </cdr:relSizeAnchor>
  <cdr:relSizeAnchor xmlns:cdr="http://schemas.openxmlformats.org/drawingml/2006/chartDrawing">
    <cdr:from>
      <cdr:x>0.18355</cdr:x>
      <cdr:y>0.54334</cdr:y>
    </cdr:from>
    <cdr:to>
      <cdr:x>0.296</cdr:x>
      <cdr:y>0.63973</cdr:y>
    </cdr:to>
    <cdr:sp macro="" textlink="">
      <cdr:nvSpPr>
        <cdr:cNvPr id="4" name="TextBox 3">
          <a:extLst xmlns:a="http://schemas.openxmlformats.org/drawingml/2006/main">
            <a:ext uri="{FF2B5EF4-FFF2-40B4-BE49-F238E27FC236}">
              <a16:creationId xmlns:a16="http://schemas.microsoft.com/office/drawing/2014/main" id="{80469A49-3C19-163C-7CD4-CF973A4C4BA6}"/>
            </a:ext>
          </a:extLst>
        </cdr:cNvPr>
        <cdr:cNvSpPr txBox="1"/>
      </cdr:nvSpPr>
      <cdr:spPr>
        <a:xfrm xmlns:a="http://schemas.openxmlformats.org/drawingml/2006/main">
          <a:off x="792957" y="1369219"/>
          <a:ext cx="485775" cy="2428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latin typeface="Futura Lt BT" panose="020B0402020204020303" pitchFamily="34" charset="0"/>
            </a:rPr>
            <a:t>0.3</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52705</xdr:colOff>
      <xdr:row>13</xdr:row>
      <xdr:rowOff>133985</xdr:rowOff>
    </xdr:to>
    <xdr:graphicFrame macro="">
      <xdr:nvGraphicFramePr>
        <xdr:cNvPr id="9" name="Chart 8">
          <a:extLst>
            <a:ext uri="{FF2B5EF4-FFF2-40B4-BE49-F238E27FC236}">
              <a16:creationId xmlns:a16="http://schemas.microsoft.com/office/drawing/2014/main" id="{FF9F047D-B3E9-49BA-AB04-DF4C3158E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xdr:row>
      <xdr:rowOff>85725</xdr:rowOff>
    </xdr:from>
    <xdr:to>
      <xdr:col>6</xdr:col>
      <xdr:colOff>471805</xdr:colOff>
      <xdr:row>13</xdr:row>
      <xdr:rowOff>75882</xdr:rowOff>
    </xdr:to>
    <xdr:graphicFrame macro="">
      <xdr:nvGraphicFramePr>
        <xdr:cNvPr id="2" name="Chart 1">
          <a:extLst>
            <a:ext uri="{FF2B5EF4-FFF2-40B4-BE49-F238E27FC236}">
              <a16:creationId xmlns:a16="http://schemas.microsoft.com/office/drawing/2014/main" id="{83419A80-3958-4BFC-9F66-AA2E42D8B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0.31218</cdr:x>
      <cdr:y>0.57518</cdr:y>
    </cdr:from>
    <cdr:to>
      <cdr:x>0.55629</cdr:x>
      <cdr:y>0.72109</cdr:y>
    </cdr:to>
    <cdr:sp macro="" textlink="">
      <cdr:nvSpPr>
        <cdr:cNvPr id="2" name="Text Box 1"/>
        <cdr:cNvSpPr txBox="1"/>
      </cdr:nvSpPr>
      <cdr:spPr>
        <a:xfrm xmlns:a="http://schemas.openxmlformats.org/drawingml/2006/main">
          <a:off x="1348608" y="1311942"/>
          <a:ext cx="1054532" cy="3328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Futura Lt BT" panose="020B0402020204020303" pitchFamily="34" charset="0"/>
            </a:rPr>
            <a:t>Outturns</a:t>
          </a:r>
        </a:p>
      </cdr:txBody>
    </cdr:sp>
  </cdr:relSizeAnchor>
  <cdr:relSizeAnchor xmlns:cdr="http://schemas.openxmlformats.org/drawingml/2006/chartDrawing">
    <cdr:from>
      <cdr:x>0.77803</cdr:x>
      <cdr:y>0.29286</cdr:y>
    </cdr:from>
    <cdr:to>
      <cdr:x>0.98921</cdr:x>
      <cdr:y>0.41761</cdr:y>
    </cdr:to>
    <cdr:sp macro="" textlink="">
      <cdr:nvSpPr>
        <cdr:cNvPr id="3" name="Text Box 2"/>
        <cdr:cNvSpPr txBox="1"/>
      </cdr:nvSpPr>
      <cdr:spPr>
        <a:xfrm xmlns:a="http://schemas.openxmlformats.org/drawingml/2006/main">
          <a:off x="3435138" y="681949"/>
          <a:ext cx="932392" cy="290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Futura Lt BT" panose="020B0402020204020303" pitchFamily="34" charset="0"/>
            </a:rPr>
            <a:t>5% path</a:t>
          </a:r>
        </a:p>
      </cdr:txBody>
    </cdr:sp>
  </cdr:relSizeAnchor>
  <cdr:relSizeAnchor xmlns:cdr="http://schemas.openxmlformats.org/drawingml/2006/chartDrawing">
    <cdr:from>
      <cdr:x>0.77695</cdr:x>
      <cdr:y>0.16278</cdr:y>
    </cdr:from>
    <cdr:to>
      <cdr:x>0.98813</cdr:x>
      <cdr:y>0.28753</cdr:y>
    </cdr:to>
    <cdr:sp macro="" textlink="">
      <cdr:nvSpPr>
        <cdr:cNvPr id="4" name="Text Box 3"/>
        <cdr:cNvSpPr txBox="1"/>
      </cdr:nvSpPr>
      <cdr:spPr>
        <a:xfrm xmlns:a="http://schemas.openxmlformats.org/drawingml/2006/main">
          <a:off x="3430376" y="379032"/>
          <a:ext cx="932392" cy="290486"/>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r>
            <a:rPr lang="en-IE" sz="900" baseline="0">
              <a:solidFill>
                <a:schemeClr val="accent3"/>
              </a:solidFill>
              <a:latin typeface="Futura Lt BT" panose="020B0402020204020303" pitchFamily="34" charset="0"/>
            </a:rPr>
            <a:t>Revised ceilings</a:t>
          </a:r>
          <a:endParaRPr lang="en-IE" sz="900">
            <a:solidFill>
              <a:schemeClr val="accent3"/>
            </a:solidFill>
            <a:latin typeface="Futura Lt BT" panose="020B0402020204020303" pitchFamily="34" charset="0"/>
          </a:endParaRPr>
        </a:p>
      </cdr:txBody>
    </cdr:sp>
  </cdr:relSizeAnchor>
  <cdr:relSizeAnchor xmlns:cdr="http://schemas.openxmlformats.org/drawingml/2006/chartDrawing">
    <cdr:from>
      <cdr:x>0.77695</cdr:x>
      <cdr:y>0.07158</cdr:y>
    </cdr:from>
    <cdr:to>
      <cdr:x>0.98813</cdr:x>
      <cdr:y>0.19633</cdr:y>
    </cdr:to>
    <cdr:sp macro="" textlink="">
      <cdr:nvSpPr>
        <cdr:cNvPr id="5" name="Text Box 4"/>
        <cdr:cNvSpPr txBox="1"/>
      </cdr:nvSpPr>
      <cdr:spPr>
        <a:xfrm xmlns:a="http://schemas.openxmlformats.org/drawingml/2006/main">
          <a:off x="3430376" y="166687"/>
          <a:ext cx="932392" cy="290486"/>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r>
            <a:rPr lang="en-IE" sz="900">
              <a:solidFill>
                <a:schemeClr val="accent3">
                  <a:lumMod val="75000"/>
                </a:schemeClr>
              </a:solidFill>
              <a:latin typeface="Futura Lt BT" panose="020B0402020204020303" pitchFamily="34" charset="0"/>
            </a:rPr>
            <a:t>3% + inflation</a:t>
          </a:r>
        </a:p>
      </cdr:txBody>
    </cdr:sp>
  </cdr:relSizeAnchor>
  <cdr:relSizeAnchor xmlns:cdr="http://schemas.openxmlformats.org/drawingml/2006/chartDrawing">
    <cdr:from>
      <cdr:x>0.7748</cdr:x>
      <cdr:y>0.22209</cdr:y>
    </cdr:from>
    <cdr:to>
      <cdr:x>0.98598</cdr:x>
      <cdr:y>0.34684</cdr:y>
    </cdr:to>
    <cdr:sp macro="" textlink="">
      <cdr:nvSpPr>
        <cdr:cNvPr id="6" name="Text Box 3">
          <a:extLst xmlns:a="http://schemas.openxmlformats.org/drawingml/2006/main">
            <a:ext uri="{FF2B5EF4-FFF2-40B4-BE49-F238E27FC236}">
              <a16:creationId xmlns:a16="http://schemas.microsoft.com/office/drawing/2014/main" id="{F332028B-093F-8290-3A8D-20A0516B4983}"/>
            </a:ext>
          </a:extLst>
        </cdr:cNvPr>
        <cdr:cNvSpPr txBox="1"/>
      </cdr:nvSpPr>
      <cdr:spPr>
        <a:xfrm xmlns:a="http://schemas.openxmlformats.org/drawingml/2006/main">
          <a:off x="3420851" y="517144"/>
          <a:ext cx="932392" cy="290486"/>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r>
            <a:rPr lang="en-IE" sz="900" baseline="0">
              <a:solidFill>
                <a:schemeClr val="accent3">
                  <a:lumMod val="60000"/>
                  <a:lumOff val="40000"/>
                </a:schemeClr>
              </a:solidFill>
              <a:latin typeface="Futura Lt BT" panose="020B0402020204020303" pitchFamily="34" charset="0"/>
            </a:rPr>
            <a:t>Original ceilings</a:t>
          </a:r>
          <a:endParaRPr lang="en-IE" sz="900">
            <a:solidFill>
              <a:schemeClr val="accent3">
                <a:lumMod val="60000"/>
                <a:lumOff val="40000"/>
              </a:schemeClr>
            </a:solidFill>
            <a:latin typeface="Futura Lt BT" panose="020B0402020204020303"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423863</xdr:colOff>
      <xdr:row>3</xdr:row>
      <xdr:rowOff>0</xdr:rowOff>
    </xdr:to>
    <xdr:sp macro="" textlink="">
      <xdr:nvSpPr>
        <xdr:cNvPr id="41986" name="Text Box 1351379947">
          <a:extLst>
            <a:ext uri="{FF2B5EF4-FFF2-40B4-BE49-F238E27FC236}">
              <a16:creationId xmlns:a16="http://schemas.microsoft.com/office/drawing/2014/main" id="{2BE8080C-D851-8692-972D-6621F8BCAEEF}"/>
            </a:ext>
          </a:extLst>
        </xdr:cNvPr>
        <xdr:cNvSpPr txBox="1">
          <a:spLocks noChangeArrowheads="1"/>
        </xdr:cNvSpPr>
      </xdr:nvSpPr>
      <xdr:spPr bwMode="auto">
        <a:xfrm>
          <a:off x="0" y="180975"/>
          <a:ext cx="2366963" cy="361950"/>
        </a:xfrm>
        <a:prstGeom prst="rect">
          <a:avLst/>
        </a:prstGeom>
        <a:solidFill>
          <a:sysClr val="window" lastClr="FFFFFF"/>
        </a:solidFill>
        <a:ln>
          <a:noFill/>
        </a:ln>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Steady pace of debt reduction projected</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Percentage points of GNI*, net debt ratio changes</a:t>
          </a:r>
        </a:p>
      </xdr:txBody>
    </xdr:sp>
    <xdr:clientData/>
  </xdr:twoCellAnchor>
  <xdr:twoCellAnchor>
    <xdr:from>
      <xdr:col>3</xdr:col>
      <xdr:colOff>552450</xdr:colOff>
      <xdr:row>1</xdr:row>
      <xdr:rowOff>9525</xdr:rowOff>
    </xdr:from>
    <xdr:to>
      <xdr:col>7</xdr:col>
      <xdr:colOff>328613</xdr:colOff>
      <xdr:row>3</xdr:row>
      <xdr:rowOff>9525</xdr:rowOff>
    </xdr:to>
    <xdr:sp macro="" textlink="">
      <xdr:nvSpPr>
        <xdr:cNvPr id="41985" name="Text Box 1351379963">
          <a:extLst>
            <a:ext uri="{FF2B5EF4-FFF2-40B4-BE49-F238E27FC236}">
              <a16:creationId xmlns:a16="http://schemas.microsoft.com/office/drawing/2014/main" id="{8D6D44E2-428A-4C88-2840-418ECFA16DE1}"/>
            </a:ext>
          </a:extLst>
        </xdr:cNvPr>
        <xdr:cNvSpPr txBox="1">
          <a:spLocks noChangeArrowheads="1"/>
        </xdr:cNvSpPr>
      </xdr:nvSpPr>
      <xdr:spPr bwMode="auto">
        <a:xfrm>
          <a:off x="2495550" y="190500"/>
          <a:ext cx="236696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A structural surplus is implied by projections </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potential GNI*, bottom-up structural balance</a:t>
          </a:r>
          <a:endParaRPr lang="en-IE" sz="1050" b="0" i="0" u="none" strike="noStrike" baseline="0">
            <a:solidFill>
              <a:srgbClr val="1583AD"/>
            </a:solidFill>
            <a:latin typeface="Futura Hv BT"/>
          </a:endParaRPr>
        </a:p>
        <a:p>
          <a:pPr algn="l" rtl="0">
            <a:defRPr sz="1000"/>
          </a:pPr>
          <a:r>
            <a:rPr lang="en-IE" sz="1000" b="0" i="0" u="none" strike="noStrike" baseline="0">
              <a:solidFill>
                <a:srgbClr val="1583AD"/>
              </a:solidFill>
              <a:latin typeface="Nunito Sans"/>
            </a:rPr>
            <a:t> </a:t>
          </a:r>
          <a:endParaRPr lang="en-IE" sz="1050" b="0" i="0" u="none" strike="noStrike" baseline="0">
            <a:solidFill>
              <a:srgbClr val="1583AD"/>
            </a:solidFill>
            <a:latin typeface="Futura Hv BT"/>
          </a:endParaRPr>
        </a:p>
        <a:p>
          <a:pPr algn="l" rtl="0">
            <a:defRPr sz="1000"/>
          </a:pPr>
          <a:r>
            <a:rPr lang="en-IE" sz="1000" b="0" i="0" u="none" strike="noStrike" baseline="0">
              <a:solidFill>
                <a:srgbClr val="1583AD"/>
              </a:solidFill>
              <a:latin typeface="Nunito Sans"/>
            </a:rPr>
            <a:t> </a:t>
          </a:r>
        </a:p>
      </xdr:txBody>
    </xdr:sp>
    <xdr:clientData/>
  </xdr:twoCellAnchor>
  <xdr:twoCellAnchor>
    <xdr:from>
      <xdr:col>0</xdr:col>
      <xdr:colOff>0</xdr:colOff>
      <xdr:row>3</xdr:row>
      <xdr:rowOff>0</xdr:rowOff>
    </xdr:from>
    <xdr:to>
      <xdr:col>3</xdr:col>
      <xdr:colOff>216900</xdr:colOff>
      <xdr:row>16</xdr:row>
      <xdr:rowOff>167325</xdr:rowOff>
    </xdr:to>
    <xdr:graphicFrame macro="">
      <xdr:nvGraphicFramePr>
        <xdr:cNvPr id="3" name="Chart 2">
          <a:extLst>
            <a:ext uri="{FF2B5EF4-FFF2-40B4-BE49-F238E27FC236}">
              <a16:creationId xmlns:a16="http://schemas.microsoft.com/office/drawing/2014/main" id="{F740E3DD-DD7D-47BE-99B4-5B3660193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485775</xdr:colOff>
      <xdr:row>3</xdr:row>
      <xdr:rowOff>38100</xdr:rowOff>
    </xdr:from>
    <xdr:to>
      <xdr:col>7</xdr:col>
      <xdr:colOff>500063</xdr:colOff>
      <xdr:row>16</xdr:row>
      <xdr:rowOff>4762</xdr:rowOff>
    </xdr:to>
    <xdr:graphicFrame macro="">
      <xdr:nvGraphicFramePr>
        <xdr:cNvPr id="5" name="Chart 4">
          <a:extLst>
            <a:ext uri="{FF2B5EF4-FFF2-40B4-BE49-F238E27FC236}">
              <a16:creationId xmlns:a16="http://schemas.microsoft.com/office/drawing/2014/main" id="{9943C9B6-D2D0-4FE4-AA74-AD463C288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95250</xdr:colOff>
      <xdr:row>2</xdr:row>
      <xdr:rowOff>90488</xdr:rowOff>
    </xdr:from>
    <xdr:to>
      <xdr:col>7</xdr:col>
      <xdr:colOff>433387</xdr:colOff>
      <xdr:row>16</xdr:row>
      <xdr:rowOff>76518</xdr:rowOff>
    </xdr:to>
    <xdr:graphicFrame macro="">
      <xdr:nvGraphicFramePr>
        <xdr:cNvPr id="3" name="Chart 2">
          <a:extLst>
            <a:ext uri="{FF2B5EF4-FFF2-40B4-BE49-F238E27FC236}">
              <a16:creationId xmlns:a16="http://schemas.microsoft.com/office/drawing/2014/main" id="{3120A558-3D3B-4C9A-B235-D9A2635D0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0.0169</cdr:x>
      <cdr:y>0.0758</cdr:y>
    </cdr:from>
    <cdr:to>
      <cdr:x>0.52895</cdr:x>
      <cdr:y>0.97278</cdr:y>
    </cdr:to>
    <cdr:sp macro="" textlink="">
      <cdr:nvSpPr>
        <cdr:cNvPr id="2" name="TextBox 1">
          <a:extLst xmlns:a="http://schemas.openxmlformats.org/drawingml/2006/main">
            <a:ext uri="{FF2B5EF4-FFF2-40B4-BE49-F238E27FC236}">
              <a16:creationId xmlns:a16="http://schemas.microsoft.com/office/drawing/2014/main" id="{6D91A9FC-F033-4EC4-A860-2011318C7A88}"/>
            </a:ext>
          </a:extLst>
        </cdr:cNvPr>
        <cdr:cNvSpPr txBox="1"/>
      </cdr:nvSpPr>
      <cdr:spPr>
        <a:xfrm xmlns:a="http://schemas.openxmlformats.org/drawingml/2006/main">
          <a:off x="73025" y="190995"/>
          <a:ext cx="2212007" cy="2260103"/>
        </a:xfrm>
        <a:prstGeom xmlns:a="http://schemas.openxmlformats.org/drawingml/2006/main" prst="rect">
          <a:avLst/>
        </a:prstGeom>
      </cdr:spPr>
      <cdr:txBody>
        <a:bodyPr xmlns:a="http://schemas.openxmlformats.org/drawingml/2006/main" vertOverflow="clip" wrap="square" lIns="0" rtlCol="0"/>
        <a:lstStyle xmlns:a="http://schemas.openxmlformats.org/drawingml/2006/main"/>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Age-related expenditure (by 2050)</a:t>
          </a:r>
        </a:p>
        <a:p xmlns:a="http://schemas.openxmlformats.org/drawingml/2006/main">
          <a:pPr>
            <a:spcAft>
              <a:spcPts val="120"/>
            </a:spcAft>
          </a:pPr>
          <a:endParaRPr lang="en-IE" sz="8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Excess corporation tax</a:t>
          </a:r>
        </a:p>
        <a:p xmlns:a="http://schemas.openxmlformats.org/drawingml/2006/main">
          <a:pPr>
            <a:spcAft>
              <a:spcPts val="120"/>
            </a:spcAft>
          </a:pPr>
          <a:endParaRPr lang="en-IE" sz="8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Climate: Revenue</a:t>
          </a:r>
          <a:r>
            <a:rPr lang="en-IE" sz="900" baseline="0" dirty="0">
              <a:solidFill>
                <a:schemeClr val="tx1">
                  <a:lumMod val="75000"/>
                  <a:lumOff val="25000"/>
                </a:schemeClr>
              </a:solidFill>
              <a:latin typeface="Futura Lt BT" panose="020B0402020204020303" pitchFamily="34" charset="0"/>
            </a:rPr>
            <a:t> losses</a:t>
          </a:r>
          <a:endParaRPr lang="en-IE" sz="9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endParaRPr lang="en-IE" sz="8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Climate: Investment</a:t>
          </a:r>
          <a:r>
            <a:rPr lang="en-IE" sz="900" baseline="0" dirty="0">
              <a:solidFill>
                <a:schemeClr val="tx1">
                  <a:lumMod val="75000"/>
                  <a:lumOff val="25000"/>
                </a:schemeClr>
              </a:solidFill>
              <a:latin typeface="Futura Lt BT" panose="020B0402020204020303" pitchFamily="34" charset="0"/>
            </a:rPr>
            <a:t> increases</a:t>
          </a:r>
          <a:r>
            <a:rPr lang="en-IE" sz="900" dirty="0">
              <a:solidFill>
                <a:schemeClr val="tx1">
                  <a:lumMod val="75000"/>
                  <a:lumOff val="25000"/>
                </a:schemeClr>
              </a:solidFill>
              <a:latin typeface="Futura Lt BT" panose="020B0402020204020303" pitchFamily="34" charset="0"/>
            </a:rPr>
            <a:t> </a:t>
          </a:r>
        </a:p>
        <a:p xmlns:a="http://schemas.openxmlformats.org/drawingml/2006/main">
          <a:pPr>
            <a:spcAft>
              <a:spcPts val="120"/>
            </a:spcAft>
          </a:pPr>
          <a:endParaRPr lang="en-IE" sz="800" dirty="0">
            <a:solidFill>
              <a:schemeClr val="tx1">
                <a:lumMod val="75000"/>
                <a:lumOff val="25000"/>
              </a:schemeClr>
            </a:solidFill>
            <a:latin typeface="Futura Lt BT" panose="020B0402020204020303" pitchFamily="34" charset="0"/>
          </a:endParaRPr>
        </a:p>
        <a:p xmlns:a="http://schemas.openxmlformats.org/drawingml/2006/main">
          <a:pPr>
            <a:spcAft>
              <a:spcPts val="120"/>
            </a:spcAft>
          </a:pPr>
          <a:r>
            <a:rPr lang="en-IE" sz="900" dirty="0">
              <a:solidFill>
                <a:schemeClr val="tx1">
                  <a:lumMod val="75000"/>
                  <a:lumOff val="25000"/>
                </a:schemeClr>
              </a:solidFill>
              <a:effectLst/>
              <a:latin typeface="Futura Lt BT" panose="020B0402020204020303" pitchFamily="34" charset="0"/>
              <a:ea typeface="+mn-ea"/>
              <a:cs typeface="+mn-cs"/>
            </a:rPr>
            <a:t>Increased Defence spending</a:t>
          </a:r>
        </a:p>
        <a:p xmlns:a="http://schemas.openxmlformats.org/drawingml/2006/main">
          <a:pPr>
            <a:spcAft>
              <a:spcPts val="120"/>
            </a:spcAft>
          </a:pPr>
          <a:endParaRPr lang="en-IE" sz="800" dirty="0">
            <a:solidFill>
              <a:schemeClr val="tx1">
                <a:lumMod val="75000"/>
                <a:lumOff val="25000"/>
              </a:schemeClr>
            </a:solidFill>
            <a:effectLst/>
            <a:latin typeface="Futura Lt BT" panose="020B0402020204020303" pitchFamily="34" charset="0"/>
            <a:ea typeface="+mn-ea"/>
            <a:cs typeface="+mn-cs"/>
          </a:endParaRPr>
        </a:p>
        <a:p xmlns:a="http://schemas.openxmlformats.org/drawingml/2006/main">
          <a:pPr>
            <a:spcAft>
              <a:spcPts val="120"/>
            </a:spcAft>
          </a:pPr>
          <a:r>
            <a:rPr lang="en-IE" sz="900" dirty="0">
              <a:solidFill>
                <a:schemeClr val="tx1">
                  <a:lumMod val="75000"/>
                  <a:lumOff val="25000"/>
                </a:schemeClr>
              </a:solidFill>
              <a:effectLst/>
              <a:latin typeface="Futura Lt BT" panose="020B0402020204020303" pitchFamily="34" charset="0"/>
              <a:ea typeface="+mn-ea"/>
              <a:cs typeface="+mn-cs"/>
            </a:rPr>
            <a:t>Restoring Capital Plan in % GNI* terms</a:t>
          </a:r>
        </a:p>
        <a:p xmlns:a="http://schemas.openxmlformats.org/drawingml/2006/main">
          <a:pPr>
            <a:spcAft>
              <a:spcPts val="120"/>
            </a:spcAft>
          </a:pPr>
          <a:endParaRPr lang="en-IE" sz="800" dirty="0">
            <a:solidFill>
              <a:schemeClr val="tx1">
                <a:lumMod val="75000"/>
                <a:lumOff val="25000"/>
              </a:schemeClr>
            </a:solidFill>
            <a:effectLst/>
            <a:latin typeface="Futura Lt BT" panose="020B0402020204020303" pitchFamily="34" charset="0"/>
            <a:ea typeface="+mn-ea"/>
            <a:cs typeface="+mn-cs"/>
          </a:endParaRPr>
        </a:p>
        <a:p xmlns:a="http://schemas.openxmlformats.org/drawingml/2006/main">
          <a:pPr>
            <a:spcAft>
              <a:spcPts val="120"/>
            </a:spcAft>
          </a:pPr>
          <a:r>
            <a:rPr lang="en-IE" sz="900" dirty="0">
              <a:solidFill>
                <a:schemeClr val="tx1">
                  <a:lumMod val="75000"/>
                  <a:lumOff val="25000"/>
                </a:schemeClr>
              </a:solidFill>
              <a:latin typeface="Futura Lt BT" panose="020B0402020204020303" pitchFamily="34" charset="0"/>
            </a:rPr>
            <a:t>Sláintecare</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342900</xdr:colOff>
      <xdr:row>16</xdr:row>
      <xdr:rowOff>76200</xdr:rowOff>
    </xdr:to>
    <xdr:graphicFrame macro="">
      <xdr:nvGraphicFramePr>
        <xdr:cNvPr id="2" name="Chart 1">
          <a:extLst>
            <a:ext uri="{FF2B5EF4-FFF2-40B4-BE49-F238E27FC236}">
              <a16:creationId xmlns:a16="http://schemas.microsoft.com/office/drawing/2014/main" id="{0EC52588-65CC-4840-835A-A770069B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571499</xdr:colOff>
      <xdr:row>2</xdr:row>
      <xdr:rowOff>0</xdr:rowOff>
    </xdr:from>
    <xdr:to>
      <xdr:col>6</xdr:col>
      <xdr:colOff>447673</xdr:colOff>
      <xdr:row>16</xdr:row>
      <xdr:rowOff>76200</xdr:rowOff>
    </xdr:to>
    <xdr:graphicFrame macro="">
      <xdr:nvGraphicFramePr>
        <xdr:cNvPr id="3" name="Chart 2">
          <a:extLst>
            <a:ext uri="{FF2B5EF4-FFF2-40B4-BE49-F238E27FC236}">
              <a16:creationId xmlns:a16="http://schemas.microsoft.com/office/drawing/2014/main" id="{0AF97F3E-60C1-4AAD-B4C6-7CA716BDE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128586</xdr:colOff>
      <xdr:row>2</xdr:row>
      <xdr:rowOff>0</xdr:rowOff>
    </xdr:from>
    <xdr:to>
      <xdr:col>10</xdr:col>
      <xdr:colOff>619124</xdr:colOff>
      <xdr:row>16</xdr:row>
      <xdr:rowOff>76200</xdr:rowOff>
    </xdr:to>
    <xdr:graphicFrame macro="">
      <xdr:nvGraphicFramePr>
        <xdr:cNvPr id="4" name="Chart 3">
          <a:extLst>
            <a:ext uri="{FF2B5EF4-FFF2-40B4-BE49-F238E27FC236}">
              <a16:creationId xmlns:a16="http://schemas.microsoft.com/office/drawing/2014/main" id="{9EB68659-C5F1-4DB2-B631-6A0AC6FDF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0.25446</cdr:x>
      <cdr:y>0</cdr:y>
    </cdr:from>
    <cdr:to>
      <cdr:x>1</cdr:x>
      <cdr:y>0.17361</cdr:y>
    </cdr:to>
    <cdr:sp macro="" textlink="">
      <cdr:nvSpPr>
        <cdr:cNvPr id="2" name="TextBox 1">
          <a:extLst xmlns:a="http://schemas.openxmlformats.org/drawingml/2006/main">
            <a:ext uri="{FF2B5EF4-FFF2-40B4-BE49-F238E27FC236}">
              <a16:creationId xmlns:a16="http://schemas.microsoft.com/office/drawing/2014/main" id="{61B6FC1D-8AF0-19DF-CA0F-C35DB7E14FB8}"/>
            </a:ext>
          </a:extLst>
        </cdr:cNvPr>
        <cdr:cNvSpPr txBox="1"/>
      </cdr:nvSpPr>
      <cdr:spPr>
        <a:xfrm xmlns:a="http://schemas.openxmlformats.org/drawingml/2006/main">
          <a:off x="542924" y="0"/>
          <a:ext cx="1590675" cy="476250"/>
        </a:xfrm>
        <a:prstGeom xmlns:a="http://schemas.openxmlformats.org/drawingml/2006/main" prst="rect">
          <a:avLst/>
        </a:prstGeom>
      </cdr:spPr>
      <cdr:txBody>
        <a:bodyPr xmlns:a="http://schemas.openxmlformats.org/drawingml/2006/main" vertOverflow="clip" wrap="square" rIns="36000" rtlCol="0"/>
        <a:lstStyle xmlns:a="http://schemas.openxmlformats.org/drawingml/2006/main"/>
        <a:p xmlns:a="http://schemas.openxmlformats.org/drawingml/2006/main">
          <a:pPr algn="r"/>
          <a:r>
            <a:rPr lang="en-IE" sz="1100">
              <a:latin typeface="Futura Lt BT" panose="020B0402020204020303" pitchFamily="34" charset="0"/>
            </a:rPr>
            <a:t>Worker on </a:t>
          </a:r>
          <a:r>
            <a:rPr lang="en-IE">
              <a:latin typeface="Futura Lt BT" panose="020B0402020204020303" pitchFamily="34" charset="0"/>
            </a:rPr>
            <a:t>Minimum wage €21,300</a:t>
          </a:r>
          <a:endParaRPr lang="en-IE" sz="1100">
            <a:latin typeface="Futura Lt BT" panose="020B0402020204020303"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0.14796</cdr:x>
      <cdr:y>0.00116</cdr:y>
    </cdr:from>
    <cdr:to>
      <cdr:x>1</cdr:x>
      <cdr:y>0.17477</cdr:y>
    </cdr:to>
    <cdr:sp macro="" textlink="">
      <cdr:nvSpPr>
        <cdr:cNvPr id="2" name="TextBox 1">
          <a:extLst xmlns:a="http://schemas.openxmlformats.org/drawingml/2006/main">
            <a:ext uri="{FF2B5EF4-FFF2-40B4-BE49-F238E27FC236}">
              <a16:creationId xmlns:a16="http://schemas.microsoft.com/office/drawing/2014/main" id="{C072DD17-96B7-C0D0-3E14-1064ED5832BD}"/>
            </a:ext>
          </a:extLst>
        </cdr:cNvPr>
        <cdr:cNvSpPr txBox="1"/>
      </cdr:nvSpPr>
      <cdr:spPr>
        <a:xfrm xmlns:a="http://schemas.openxmlformats.org/drawingml/2006/main">
          <a:off x="276224" y="3175"/>
          <a:ext cx="1590675" cy="476250"/>
        </a:xfrm>
        <a:prstGeom xmlns:a="http://schemas.openxmlformats.org/drawingml/2006/main" prst="rect">
          <a:avLst/>
        </a:prstGeom>
      </cdr:spPr>
      <cdr:txBody>
        <a:bodyPr xmlns:a="http://schemas.openxmlformats.org/drawingml/2006/main" wrap="square"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1100">
              <a:latin typeface="Futura Lt BT" panose="020B0402020204020303" pitchFamily="34" charset="0"/>
            </a:rPr>
            <a:t>Worker on </a:t>
          </a:r>
          <a:r>
            <a:rPr lang="en-IE">
              <a:latin typeface="Futura Lt BT" panose="020B0402020204020303" pitchFamily="34" charset="0"/>
            </a:rPr>
            <a:t>typical wage €35,000</a:t>
          </a:r>
          <a:endParaRPr lang="en-IE" sz="1100">
            <a:latin typeface="Futura Lt BT" panose="020B0402020204020303"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0.7113</cdr:x>
      <cdr:y>0.19444</cdr:y>
    </cdr:from>
    <cdr:to>
      <cdr:x>0.97908</cdr:x>
      <cdr:y>0.48611</cdr:y>
    </cdr:to>
    <cdr:sp macro="" textlink="">
      <cdr:nvSpPr>
        <cdr:cNvPr id="2" name="TextBox 1">
          <a:extLst xmlns:a="http://schemas.openxmlformats.org/drawingml/2006/main">
            <a:ext uri="{FF2B5EF4-FFF2-40B4-BE49-F238E27FC236}">
              <a16:creationId xmlns:a16="http://schemas.microsoft.com/office/drawing/2014/main" id="{4C3209C8-04AA-FEE3-CBE7-0E6D047527BF}"/>
            </a:ext>
          </a:extLst>
        </cdr:cNvPr>
        <cdr:cNvSpPr txBox="1"/>
      </cdr:nvSpPr>
      <cdr:spPr>
        <a:xfrm xmlns:a="http://schemas.openxmlformats.org/drawingml/2006/main">
          <a:off x="1619250" y="533400"/>
          <a:ext cx="609600" cy="800100"/>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3">
                  <a:lumMod val="60000"/>
                  <a:lumOff val="40000"/>
                </a:schemeClr>
              </a:solidFill>
              <a:latin typeface="Futura Lt BT" panose="020B0402020204020303" pitchFamily="34" charset="0"/>
            </a:rPr>
            <a:t>Additional PRSI </a:t>
          </a:r>
          <a:r>
            <a:rPr lang="en-IE" sz="800" u="sng">
              <a:solidFill>
                <a:schemeClr val="accent3">
                  <a:lumMod val="60000"/>
                  <a:lumOff val="40000"/>
                </a:schemeClr>
              </a:solidFill>
              <a:latin typeface="Futura Lt BT" panose="020B0402020204020303" pitchFamily="34" charset="0"/>
            </a:rPr>
            <a:t>without</a:t>
          </a:r>
          <a:r>
            <a:rPr lang="en-IE" sz="800">
              <a:solidFill>
                <a:schemeClr val="accent3">
                  <a:lumMod val="60000"/>
                  <a:lumOff val="40000"/>
                </a:schemeClr>
              </a:solidFill>
              <a:latin typeface="Futura Lt BT" panose="020B0402020204020303" pitchFamily="34" charset="0"/>
            </a:rPr>
            <a:t> pension age increases</a:t>
          </a:r>
        </a:p>
      </cdr:txBody>
    </cdr:sp>
  </cdr:relSizeAnchor>
  <cdr:relSizeAnchor xmlns:cdr="http://schemas.openxmlformats.org/drawingml/2006/chartDrawing">
    <cdr:from>
      <cdr:x>0.7113</cdr:x>
      <cdr:y>0.52778</cdr:y>
    </cdr:from>
    <cdr:to>
      <cdr:x>0.97908</cdr:x>
      <cdr:y>0.87847</cdr:y>
    </cdr:to>
    <cdr:sp macro="" textlink="">
      <cdr:nvSpPr>
        <cdr:cNvPr id="3" name="TextBox 2">
          <a:extLst xmlns:a="http://schemas.openxmlformats.org/drawingml/2006/main">
            <a:ext uri="{FF2B5EF4-FFF2-40B4-BE49-F238E27FC236}">
              <a16:creationId xmlns:a16="http://schemas.microsoft.com/office/drawing/2014/main" id="{180D9187-3C3F-60AD-C076-7FA440951B66}"/>
            </a:ext>
          </a:extLst>
        </cdr:cNvPr>
        <cdr:cNvSpPr txBox="1"/>
      </cdr:nvSpPr>
      <cdr:spPr>
        <a:xfrm xmlns:a="http://schemas.openxmlformats.org/drawingml/2006/main">
          <a:off x="1619250" y="1447800"/>
          <a:ext cx="609600" cy="962025"/>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800">
              <a:solidFill>
                <a:schemeClr val="accent3"/>
              </a:solidFill>
              <a:latin typeface="Futura Lt BT" panose="020B0402020204020303" pitchFamily="34" charset="0"/>
            </a:rPr>
            <a:t>Pension Commission preferred option </a:t>
          </a:r>
          <a:r>
            <a:rPr lang="en-IE" sz="800" u="sng">
              <a:solidFill>
                <a:schemeClr val="accent3"/>
              </a:solidFill>
              <a:latin typeface="Futura Lt BT" panose="020B0402020204020303" pitchFamily="34" charset="0"/>
            </a:rPr>
            <a:t>with</a:t>
          </a:r>
          <a:r>
            <a:rPr lang="en-IE" sz="800">
              <a:solidFill>
                <a:schemeClr val="accent3"/>
              </a:solidFill>
              <a:latin typeface="Futura Lt BT" panose="020B0402020204020303" pitchFamily="34" charset="0"/>
            </a:rPr>
            <a:t> pension age increases</a:t>
          </a:r>
        </a:p>
      </cdr:txBody>
    </cdr:sp>
  </cdr:relSizeAnchor>
  <cdr:relSizeAnchor xmlns:cdr="http://schemas.openxmlformats.org/drawingml/2006/chartDrawing">
    <cdr:from>
      <cdr:x>0.02232</cdr:x>
      <cdr:y>0.0081</cdr:y>
    </cdr:from>
    <cdr:to>
      <cdr:x>0.72106</cdr:x>
      <cdr:y>0.18171</cdr:y>
    </cdr:to>
    <cdr:sp macro="" textlink="">
      <cdr:nvSpPr>
        <cdr:cNvPr id="4" name="TextBox 1">
          <a:extLst xmlns:a="http://schemas.openxmlformats.org/drawingml/2006/main">
            <a:ext uri="{FF2B5EF4-FFF2-40B4-BE49-F238E27FC236}">
              <a16:creationId xmlns:a16="http://schemas.microsoft.com/office/drawing/2014/main" id="{C072DD17-96B7-C0D0-3E14-1064ED5832BD}"/>
            </a:ext>
          </a:extLst>
        </cdr:cNvPr>
        <cdr:cNvSpPr txBox="1"/>
      </cdr:nvSpPr>
      <cdr:spPr>
        <a:xfrm xmlns:a="http://schemas.openxmlformats.org/drawingml/2006/main">
          <a:off x="50800" y="22225"/>
          <a:ext cx="1590675" cy="476250"/>
        </a:xfrm>
        <a:prstGeom xmlns:a="http://schemas.openxmlformats.org/drawingml/2006/main" prst="rect">
          <a:avLst/>
        </a:prstGeom>
      </cdr:spPr>
      <cdr:txBody>
        <a:bodyPr xmlns:a="http://schemas.openxmlformats.org/drawingml/2006/main" wrap="square"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1100">
              <a:latin typeface="Futura Lt BT" panose="020B0402020204020303" pitchFamily="34" charset="0"/>
            </a:rPr>
            <a:t>Worker on </a:t>
          </a:r>
          <a:r>
            <a:rPr lang="en-IE">
              <a:latin typeface="Futura Lt BT" panose="020B0402020204020303" pitchFamily="34" charset="0"/>
            </a:rPr>
            <a:t>€50,000</a:t>
          </a:r>
          <a:endParaRPr lang="en-IE" sz="1100">
            <a:latin typeface="Futura Lt BT" panose="020B0402020204020303" pitchFamily="34" charset="0"/>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623455</xdr:colOff>
      <xdr:row>5</xdr:row>
      <xdr:rowOff>77931</xdr:rowOff>
    </xdr:from>
    <xdr:to>
      <xdr:col>4</xdr:col>
      <xdr:colOff>482543</xdr:colOff>
      <xdr:row>17</xdr:row>
      <xdr:rowOff>55477</xdr:rowOff>
    </xdr:to>
    <xdr:graphicFrame macro="">
      <xdr:nvGraphicFramePr>
        <xdr:cNvPr id="2" name="Chart 1">
          <a:extLst>
            <a:ext uri="{FF2B5EF4-FFF2-40B4-BE49-F238E27FC236}">
              <a16:creationId xmlns:a16="http://schemas.microsoft.com/office/drawing/2014/main" id="{2433E1C1-2F9B-4A98-B117-7A7D9DEC0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363682</xdr:colOff>
      <xdr:row>5</xdr:row>
      <xdr:rowOff>103907</xdr:rowOff>
    </xdr:from>
    <xdr:to>
      <xdr:col>9</xdr:col>
      <xdr:colOff>249440</xdr:colOff>
      <xdr:row>17</xdr:row>
      <xdr:rowOff>81451</xdr:rowOff>
    </xdr:to>
    <xdr:graphicFrame macro="">
      <xdr:nvGraphicFramePr>
        <xdr:cNvPr id="3" name="Chart 2">
          <a:extLst>
            <a:ext uri="{FF2B5EF4-FFF2-40B4-BE49-F238E27FC236}">
              <a16:creationId xmlns:a16="http://schemas.microsoft.com/office/drawing/2014/main" id="{77549EB5-9D8C-4A03-B7E7-BBAB818EC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502228</xdr:colOff>
      <xdr:row>2</xdr:row>
      <xdr:rowOff>51953</xdr:rowOff>
    </xdr:from>
    <xdr:to>
      <xdr:col>4</xdr:col>
      <xdr:colOff>276660</xdr:colOff>
      <xdr:row>4</xdr:row>
      <xdr:rowOff>112567</xdr:rowOff>
    </xdr:to>
    <xdr:sp macro="" textlink="">
      <xdr:nvSpPr>
        <xdr:cNvPr id="4" name="Text Box 1351379953">
          <a:extLst>
            <a:ext uri="{FF2B5EF4-FFF2-40B4-BE49-F238E27FC236}">
              <a16:creationId xmlns:a16="http://schemas.microsoft.com/office/drawing/2014/main" id="{62887BAE-3F9F-405A-A9B5-02F7A24CBF13}"/>
            </a:ext>
          </a:extLst>
        </xdr:cNvPr>
        <xdr:cNvSpPr txBox="1">
          <a:spLocks noChangeArrowheads="1"/>
        </xdr:cNvSpPr>
      </xdr:nvSpPr>
      <xdr:spPr bwMode="auto">
        <a:xfrm>
          <a:off x="502228" y="413903"/>
          <a:ext cx="2365232" cy="422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Old plans had been scaled back</a:t>
          </a:r>
          <a:endParaRPr lang="en-IE" sz="1000" b="0" i="0" u="none" strike="noStrike" baseline="0">
            <a:solidFill>
              <a:srgbClr val="313031"/>
            </a:solidFill>
            <a:latin typeface="Nunito Sans"/>
          </a:endParaRPr>
        </a:p>
        <a:p>
          <a:pPr algn="l" rtl="0">
            <a:defRPr sz="1000"/>
          </a:pPr>
          <a:r>
            <a:rPr lang="en-IE" sz="800" b="0" i="0" u="none" strike="noStrike" baseline="0">
              <a:solidFill>
                <a:srgbClr val="656365"/>
              </a:solidFill>
              <a:latin typeface="Arial"/>
              <a:cs typeface="Arial"/>
            </a:rPr>
            <a:t>€</a:t>
          </a:r>
          <a:r>
            <a:rPr lang="en-IE" sz="800" b="0" i="0" u="none" strike="noStrike" baseline="0">
              <a:solidFill>
                <a:srgbClr val="656365"/>
              </a:solidFill>
              <a:latin typeface="Futura Lt BT"/>
              <a:cs typeface="Arial"/>
            </a:rPr>
            <a:t> billions, reserves accumulated in the fund</a:t>
          </a:r>
          <a:endParaRPr lang="en-IE" sz="800" b="0" i="0" u="none" strike="noStrike" baseline="0">
            <a:solidFill>
              <a:srgbClr val="656365"/>
            </a:solidFill>
            <a:latin typeface="Futura Lt BT"/>
          </a:endParaRPr>
        </a:p>
      </xdr:txBody>
    </xdr:sp>
    <xdr:clientData/>
  </xdr:twoCellAnchor>
  <xdr:twoCellAnchor>
    <xdr:from>
      <xdr:col>5</xdr:col>
      <xdr:colOff>398318</xdr:colOff>
      <xdr:row>2</xdr:row>
      <xdr:rowOff>43293</xdr:rowOff>
    </xdr:from>
    <xdr:to>
      <xdr:col>9</xdr:col>
      <xdr:colOff>326621</xdr:colOff>
      <xdr:row>4</xdr:row>
      <xdr:rowOff>95248</xdr:rowOff>
    </xdr:to>
    <xdr:sp macro="" textlink="">
      <xdr:nvSpPr>
        <xdr:cNvPr id="5" name="Text Box 1351379954">
          <a:extLst>
            <a:ext uri="{FF2B5EF4-FFF2-40B4-BE49-F238E27FC236}">
              <a16:creationId xmlns:a16="http://schemas.microsoft.com/office/drawing/2014/main" id="{7B077D8B-3368-4AD9-A88C-B915261674F2}"/>
            </a:ext>
          </a:extLst>
        </xdr:cNvPr>
        <xdr:cNvSpPr txBox="1"/>
      </xdr:nvSpPr>
      <xdr:spPr>
        <a:xfrm>
          <a:off x="3636818" y="405243"/>
          <a:ext cx="2519103" cy="413905"/>
        </a:xfrm>
        <a:prstGeom prst="rect">
          <a:avLst/>
        </a:prstGeom>
        <a:noFill/>
        <a:ln w="6350">
          <a:noFill/>
        </a:ln>
      </xdr:spPr>
      <xdr:txBody>
        <a:bodyPr rot="0" spcFirstLastPara="0" vert="horz" wrap="square" lIns="0" tIns="45720" rIns="91440" bIns="45720" numCol="1" spcCol="0" rtlCol="0" fromWordArt="0" anchor="t" anchorCtr="0" forceAA="0" compatLnSpc="1">
          <a:prstTxWarp prst="textNoShape">
            <a:avLst/>
          </a:prstTxWarp>
          <a:noAutofit/>
        </a:bodyPr>
        <a:lstStyle/>
        <a:p>
          <a:pPr>
            <a:lnSpc>
              <a:spcPct val="115000"/>
            </a:lnSpc>
            <a:spcAft>
              <a:spcPts val="0"/>
            </a:spcAft>
          </a:pPr>
          <a:r>
            <a:rPr lang="en-IE" sz="900">
              <a:solidFill>
                <a:srgbClr val="27819D"/>
              </a:solidFill>
              <a:effectLst/>
              <a:latin typeface="Futura Lt BT" panose="020B0402020204020303" pitchFamily="34" charset="0"/>
              <a:ea typeface="Calibri" panose="020F0502020204030204" pitchFamily="34" charset="0"/>
              <a:cs typeface="Arial" panose="020B0604020202020204" pitchFamily="34" charset="0"/>
            </a:rPr>
            <a:t>B. But new plans mean significant allocations </a:t>
          </a:r>
          <a:endParaRPr lang="en-IE" sz="1000">
            <a:effectLst/>
            <a:latin typeface="Nunito Sans" pitchFamily="2" charset="0"/>
            <a:ea typeface="Calibri" panose="020F0502020204030204" pitchFamily="34" charset="0"/>
            <a:cs typeface="Arial" panose="020B0604020202020204" pitchFamily="34" charset="0"/>
          </a:endParaRPr>
        </a:p>
        <a:p>
          <a:pPr>
            <a:lnSpc>
              <a:spcPct val="115000"/>
            </a:lnSpc>
            <a:spcAft>
              <a:spcPts val="0"/>
            </a:spcAft>
          </a:pPr>
          <a:r>
            <a:rPr lang="en-IE" sz="800">
              <a:solidFill>
                <a:srgbClr val="656365"/>
              </a:solidFill>
              <a:effectLst/>
              <a:latin typeface="Arial" panose="020B0604020202020204" pitchFamily="34" charset="0"/>
              <a:ea typeface="Calibri" panose="020F0502020204030204" pitchFamily="34" charset="0"/>
              <a:cs typeface="Arial" panose="020B0604020202020204" pitchFamily="34" charset="0"/>
            </a:rPr>
            <a:t>€</a:t>
          </a: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billions, reserves accumulated in the fund</a:t>
          </a:r>
          <a:endParaRPr lang="en-IE" sz="1000">
            <a:effectLst/>
            <a:latin typeface="Nunito Sans" pitchFamily="2" charset="0"/>
            <a:ea typeface="Calibri" panose="020F0502020204030204" pitchFamily="34" charset="0"/>
            <a:cs typeface="Arial" panose="020B0604020202020204" pitchFamily="34" charset="0"/>
          </a:endParaRPr>
        </a:p>
        <a:p>
          <a:pPr>
            <a:lnSpc>
              <a:spcPct val="115000"/>
            </a:lnSpc>
            <a:spcAft>
              <a:spcPts val="0"/>
            </a:spcAft>
          </a:pPr>
          <a:r>
            <a:rPr lang="en-IE" sz="800">
              <a:solidFill>
                <a:srgbClr val="656365"/>
              </a:solidFill>
              <a:effectLst/>
              <a:latin typeface="Futura Lt BT" panose="020B0402020204020303" pitchFamily="34" charset="0"/>
              <a:ea typeface="Calibri" panose="020F0502020204030204" pitchFamily="34" charset="0"/>
              <a:cs typeface="Arial" panose="020B0604020202020204" pitchFamily="34" charset="0"/>
            </a:rPr>
            <a:t> </a:t>
          </a:r>
          <a:endParaRPr lang="en-IE" sz="1000">
            <a:effectLst/>
            <a:latin typeface="Nunito Sans" pitchFamily="2" charset="0"/>
            <a:ea typeface="Calibri" panose="020F0502020204030204" pitchFamily="34" charset="0"/>
            <a:cs typeface="Arial" panose="020B0604020202020204" pitchFamily="34" charset="0"/>
          </a:endParaRPr>
        </a:p>
      </xdr:txBody>
    </xdr:sp>
    <xdr:clientData/>
  </xdr:twoCellAnchor>
</xdr:wsDr>
</file>

<file path=xl/drawings/drawing9.xml><?xml version="1.0" encoding="utf-8"?>
<c:userShapes xmlns:c="http://schemas.openxmlformats.org/drawingml/2006/chart">
  <cdr:relSizeAnchor xmlns:cdr="http://schemas.openxmlformats.org/drawingml/2006/chartDrawing">
    <cdr:from>
      <cdr:x>0.48729</cdr:x>
      <cdr:y>0.25355</cdr:y>
    </cdr:from>
    <cdr:to>
      <cdr:x>0.63722</cdr:x>
      <cdr:y>0.35644</cdr:y>
    </cdr:to>
    <cdr:sp macro="" textlink="">
      <cdr:nvSpPr>
        <cdr:cNvPr id="2" name="Text Box 1"/>
        <cdr:cNvSpPr txBox="1"/>
      </cdr:nvSpPr>
      <cdr:spPr>
        <a:xfrm xmlns:a="http://schemas.openxmlformats.org/drawingml/2006/main">
          <a:off x="2105025" y="657224"/>
          <a:ext cx="647700" cy="2667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1"/>
              </a:solidFill>
              <a:latin typeface="Futura Lt BT" panose="020B0402020204020303" pitchFamily="34" charset="0"/>
            </a:rPr>
            <a:t>Values</a:t>
          </a:r>
        </a:p>
      </cdr:txBody>
    </cdr:sp>
  </cdr:relSizeAnchor>
  <cdr:relSizeAnchor xmlns:cdr="http://schemas.openxmlformats.org/drawingml/2006/chartDrawing">
    <cdr:from>
      <cdr:x>0.51448</cdr:x>
      <cdr:y>0.45321</cdr:y>
    </cdr:from>
    <cdr:to>
      <cdr:x>0.72321</cdr:x>
      <cdr:y>0.63204</cdr:y>
    </cdr:to>
    <cdr:sp macro="" textlink="">
      <cdr:nvSpPr>
        <cdr:cNvPr id="3" name="Text Box 1"/>
        <cdr:cNvSpPr txBox="1"/>
      </cdr:nvSpPr>
      <cdr:spPr>
        <a:xfrm xmlns:a="http://schemas.openxmlformats.org/drawingml/2006/main">
          <a:off x="2222488" y="1174752"/>
          <a:ext cx="901712" cy="463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2"/>
              </a:solidFill>
              <a:latin typeface="Futura Lt BT" panose="020B0402020204020303" pitchFamily="34" charset="0"/>
            </a:rPr>
            <a:t>Volumes (2020 prices)</a:t>
          </a:r>
        </a:p>
      </cdr:txBody>
    </cdr:sp>
  </cdr:relSizeAnchor>
  <cdr:relSizeAnchor xmlns:cdr="http://schemas.openxmlformats.org/drawingml/2006/chartDrawing">
    <cdr:from>
      <cdr:x>0.74011</cdr:x>
      <cdr:y>0.21264</cdr:y>
    </cdr:from>
    <cdr:to>
      <cdr:x>0.95032</cdr:x>
      <cdr:y>0.36453</cdr:y>
    </cdr:to>
    <cdr:sp macro="" textlink="">
      <cdr:nvSpPr>
        <cdr:cNvPr id="4" name="Text Box 1"/>
        <cdr:cNvSpPr txBox="1"/>
      </cdr:nvSpPr>
      <cdr:spPr>
        <a:xfrm xmlns:a="http://schemas.openxmlformats.org/drawingml/2006/main">
          <a:off x="3197205" y="459221"/>
          <a:ext cx="908087" cy="3280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i="1">
              <a:solidFill>
                <a:sysClr val="windowText" lastClr="000000"/>
              </a:solidFill>
              <a:latin typeface="Futura Lt BT" panose="020B0402020204020303" pitchFamily="34" charset="0"/>
            </a:rPr>
            <a:t>Budget 2023</a:t>
          </a:r>
          <a:r>
            <a:rPr lang="en-IE" sz="900" i="1" baseline="0">
              <a:solidFill>
                <a:sysClr val="windowText" lastClr="000000"/>
              </a:solidFill>
              <a:latin typeface="Futura Lt BT" panose="020B0402020204020303" pitchFamily="34" charset="0"/>
            </a:rPr>
            <a:t> </a:t>
          </a:r>
          <a:r>
            <a:rPr lang="en-IE" sz="900" baseline="0">
              <a:solidFill>
                <a:sysClr val="windowText" lastClr="000000"/>
              </a:solidFill>
              <a:latin typeface="Futura Lt BT" panose="020B0402020204020303" pitchFamily="34" charset="0"/>
            </a:rPr>
            <a:t>forecasts</a:t>
          </a:r>
          <a:endParaRPr lang="en-IE" sz="900">
            <a:solidFill>
              <a:sysClr val="windowText" lastClr="000000"/>
            </a:solidFill>
            <a:latin typeface="Futura Lt BT" panose="020B0402020204020303"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0.77986</cdr:x>
      <cdr:y>0.00516</cdr:y>
    </cdr:from>
    <cdr:to>
      <cdr:x>0.9331</cdr:x>
      <cdr:y>0.21305</cdr:y>
    </cdr:to>
    <cdr:sp macro="" textlink="">
      <cdr:nvSpPr>
        <cdr:cNvPr id="2" name="TextBox 1">
          <a:extLst xmlns:a="http://schemas.openxmlformats.org/drawingml/2006/main">
            <a:ext uri="{FF2B5EF4-FFF2-40B4-BE49-F238E27FC236}">
              <a16:creationId xmlns:a16="http://schemas.microsoft.com/office/drawing/2014/main" id="{5EFA03E1-F0E7-60E1-3B83-03DECEFB6A62}"/>
            </a:ext>
          </a:extLst>
        </cdr:cNvPr>
        <cdr:cNvSpPr txBox="1"/>
      </cdr:nvSpPr>
      <cdr:spPr>
        <a:xfrm xmlns:a="http://schemas.openxmlformats.org/drawingml/2006/main">
          <a:off x="1915982" y="13001"/>
          <a:ext cx="376482" cy="523816"/>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700">
              <a:solidFill>
                <a:schemeClr val="tx1">
                  <a:lumMod val="50000"/>
                  <a:lumOff val="50000"/>
                </a:schemeClr>
              </a:solidFill>
              <a:latin typeface="Futura Lt BT" panose="020B0402020204020303" pitchFamily="34" charset="0"/>
            </a:rPr>
            <a:t>Original</a:t>
          </a:r>
          <a:r>
            <a:rPr lang="en-IE" sz="700" baseline="0">
              <a:solidFill>
                <a:schemeClr val="tx1">
                  <a:lumMod val="50000"/>
                  <a:lumOff val="50000"/>
                </a:schemeClr>
              </a:solidFill>
              <a:latin typeface="Futura Lt BT" panose="020B0402020204020303" pitchFamily="34" charset="0"/>
            </a:rPr>
            <a:t> Oct 2016 plans</a:t>
          </a:r>
          <a:endParaRPr lang="en-IE" sz="700">
            <a:solidFill>
              <a:schemeClr val="tx1">
                <a:lumMod val="50000"/>
                <a:lumOff val="50000"/>
              </a:schemeClr>
            </a:solidFill>
            <a:latin typeface="Futura Lt BT" panose="020B0402020204020303" pitchFamily="34" charset="0"/>
          </a:endParaRPr>
        </a:p>
      </cdr:txBody>
    </cdr:sp>
  </cdr:relSizeAnchor>
  <cdr:relSizeAnchor xmlns:cdr="http://schemas.openxmlformats.org/drawingml/2006/chartDrawing">
    <cdr:from>
      <cdr:x>0.78696</cdr:x>
      <cdr:y>0.30827</cdr:y>
    </cdr:from>
    <cdr:to>
      <cdr:x>0.9402</cdr:x>
      <cdr:y>0.51616</cdr:y>
    </cdr:to>
    <cdr:sp macro="" textlink="">
      <cdr:nvSpPr>
        <cdr:cNvPr id="4" name="TextBox 3">
          <a:extLst xmlns:a="http://schemas.openxmlformats.org/drawingml/2006/main">
            <a:ext uri="{FF2B5EF4-FFF2-40B4-BE49-F238E27FC236}">
              <a16:creationId xmlns:a16="http://schemas.microsoft.com/office/drawing/2014/main" id="{FBDCB179-6CF3-7DBF-B6ED-65A2C7635A11}"/>
            </a:ext>
          </a:extLst>
        </cdr:cNvPr>
        <cdr:cNvSpPr txBox="1"/>
      </cdr:nvSpPr>
      <cdr:spPr>
        <a:xfrm xmlns:a="http://schemas.openxmlformats.org/drawingml/2006/main">
          <a:off x="1933415" y="665746"/>
          <a:ext cx="376482" cy="448967"/>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700">
              <a:solidFill>
                <a:schemeClr val="tx1">
                  <a:lumMod val="50000"/>
                  <a:lumOff val="50000"/>
                </a:schemeClr>
              </a:solidFill>
              <a:latin typeface="Futura Lt BT" panose="020B0402020204020303" pitchFamily="34" charset="0"/>
            </a:rPr>
            <a:t>2017 plans</a:t>
          </a:r>
        </a:p>
      </cdr:txBody>
    </cdr:sp>
  </cdr:relSizeAnchor>
  <cdr:relSizeAnchor xmlns:cdr="http://schemas.openxmlformats.org/drawingml/2006/chartDrawing">
    <cdr:from>
      <cdr:x>0.7887</cdr:x>
      <cdr:y>0.43917</cdr:y>
    </cdr:from>
    <cdr:to>
      <cdr:x>0.94194</cdr:x>
      <cdr:y>0.64706</cdr:y>
    </cdr:to>
    <cdr:sp macro="" textlink="">
      <cdr:nvSpPr>
        <cdr:cNvPr id="5" name="TextBox 4">
          <a:extLst xmlns:a="http://schemas.openxmlformats.org/drawingml/2006/main">
            <a:ext uri="{FF2B5EF4-FFF2-40B4-BE49-F238E27FC236}">
              <a16:creationId xmlns:a16="http://schemas.microsoft.com/office/drawing/2014/main" id="{6F3E62BC-B2D7-857E-53BF-F37A5AA8BF91}"/>
            </a:ext>
          </a:extLst>
        </cdr:cNvPr>
        <cdr:cNvSpPr txBox="1"/>
      </cdr:nvSpPr>
      <cdr:spPr>
        <a:xfrm xmlns:a="http://schemas.openxmlformats.org/drawingml/2006/main">
          <a:off x="1937690" y="948442"/>
          <a:ext cx="376482" cy="448967"/>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700">
              <a:solidFill>
                <a:schemeClr val="tx1">
                  <a:lumMod val="75000"/>
                  <a:lumOff val="25000"/>
                </a:schemeClr>
              </a:solidFill>
              <a:latin typeface="Futura Lt BT" panose="020B0402020204020303" pitchFamily="34" charset="0"/>
            </a:rPr>
            <a:t>Jun 2019 plans</a:t>
          </a:r>
        </a:p>
      </cdr:txBody>
    </cdr:sp>
  </cdr:relSizeAnchor>
  <cdr:relSizeAnchor xmlns:cdr="http://schemas.openxmlformats.org/drawingml/2006/chartDrawing">
    <cdr:from>
      <cdr:x>0.78971</cdr:x>
      <cdr:y>0.55352</cdr:y>
    </cdr:from>
    <cdr:to>
      <cdr:x>0.94295</cdr:x>
      <cdr:y>0.76141</cdr:y>
    </cdr:to>
    <cdr:sp macro="" textlink="">
      <cdr:nvSpPr>
        <cdr:cNvPr id="6" name="TextBox 5">
          <a:extLst xmlns:a="http://schemas.openxmlformats.org/drawingml/2006/main">
            <a:ext uri="{FF2B5EF4-FFF2-40B4-BE49-F238E27FC236}">
              <a16:creationId xmlns:a16="http://schemas.microsoft.com/office/drawing/2014/main" id="{28AD8DCD-02AB-5270-2E8E-5279AD4A662F}"/>
            </a:ext>
          </a:extLst>
        </cdr:cNvPr>
        <cdr:cNvSpPr txBox="1"/>
      </cdr:nvSpPr>
      <cdr:spPr>
        <a:xfrm xmlns:a="http://schemas.openxmlformats.org/drawingml/2006/main">
          <a:off x="1940171" y="1195406"/>
          <a:ext cx="376483" cy="448967"/>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700">
              <a:solidFill>
                <a:schemeClr val="tx1">
                  <a:lumMod val="90000"/>
                  <a:lumOff val="10000"/>
                </a:schemeClr>
              </a:solidFill>
              <a:latin typeface="Futura Lt BT" panose="020B0402020204020303" pitchFamily="34" charset="0"/>
            </a:rPr>
            <a:t>Oct 2019 plans</a:t>
          </a:r>
        </a:p>
      </cdr:txBody>
    </cdr:sp>
  </cdr:relSizeAnchor>
  <cdr:relSizeAnchor xmlns:cdr="http://schemas.openxmlformats.org/drawingml/2006/chartDrawing">
    <cdr:from>
      <cdr:x>0.73732</cdr:x>
      <cdr:y>0.10148</cdr:y>
    </cdr:from>
    <cdr:to>
      <cdr:x>0.73732</cdr:x>
      <cdr:y>0.38354</cdr:y>
    </cdr:to>
    <cdr:cxnSp macro="">
      <cdr:nvCxnSpPr>
        <cdr:cNvPr id="7" name="Straight Arrow Connector 6">
          <a:extLst xmlns:a="http://schemas.openxmlformats.org/drawingml/2006/main">
            <a:ext uri="{FF2B5EF4-FFF2-40B4-BE49-F238E27FC236}">
              <a16:creationId xmlns:a16="http://schemas.microsoft.com/office/drawing/2014/main" id="{B47E93D0-C789-7279-9382-163FD076E434}"/>
            </a:ext>
          </a:extLst>
        </cdr:cNvPr>
        <cdr:cNvCxnSpPr/>
      </cdr:nvCxnSpPr>
      <cdr:spPr>
        <a:xfrm xmlns:a="http://schemas.openxmlformats.org/drawingml/2006/main">
          <a:off x="1811465" y="255685"/>
          <a:ext cx="0" cy="710718"/>
        </a:xfrm>
        <a:prstGeom xmlns:a="http://schemas.openxmlformats.org/drawingml/2006/main" prst="straightConnector1">
          <a:avLst/>
        </a:prstGeom>
        <a:ln xmlns:a="http://schemas.openxmlformats.org/drawingml/2006/main">
          <a:solidFill>
            <a:schemeClr val="bg1">
              <a:lumMod val="7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0.73732</cdr:x>
      <cdr:y>0.45062</cdr:y>
    </cdr:from>
    <cdr:to>
      <cdr:x>0.73732</cdr:x>
      <cdr:y>0.52458</cdr:y>
    </cdr:to>
    <cdr:cxnSp macro="">
      <cdr:nvCxnSpPr>
        <cdr:cNvPr id="8" name="Straight Arrow Connector 7">
          <a:extLst xmlns:a="http://schemas.openxmlformats.org/drawingml/2006/main">
            <a:ext uri="{FF2B5EF4-FFF2-40B4-BE49-F238E27FC236}">
              <a16:creationId xmlns:a16="http://schemas.microsoft.com/office/drawing/2014/main" id="{1834CF02-9469-292F-604A-FFBCDDD41B6F}"/>
            </a:ext>
          </a:extLst>
        </cdr:cNvPr>
        <cdr:cNvCxnSpPr/>
      </cdr:nvCxnSpPr>
      <cdr:spPr>
        <a:xfrm xmlns:a="http://schemas.openxmlformats.org/drawingml/2006/main">
          <a:off x="1811465" y="1135416"/>
          <a:ext cx="0" cy="186346"/>
        </a:xfrm>
        <a:prstGeom xmlns:a="http://schemas.openxmlformats.org/drawingml/2006/main" prst="straightConnector1">
          <a:avLst/>
        </a:prstGeom>
        <a:ln xmlns:a="http://schemas.openxmlformats.org/drawingml/2006/main">
          <a:solidFill>
            <a:schemeClr val="bg1">
              <a:lumMod val="7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0.73732</cdr:x>
      <cdr:y>0.55209</cdr:y>
    </cdr:from>
    <cdr:to>
      <cdr:x>0.73732</cdr:x>
      <cdr:y>0.58993</cdr:y>
    </cdr:to>
    <cdr:cxnSp macro="">
      <cdr:nvCxnSpPr>
        <cdr:cNvPr id="10" name="Straight Arrow Connector 9">
          <a:extLst xmlns:a="http://schemas.openxmlformats.org/drawingml/2006/main">
            <a:ext uri="{FF2B5EF4-FFF2-40B4-BE49-F238E27FC236}">
              <a16:creationId xmlns:a16="http://schemas.microsoft.com/office/drawing/2014/main" id="{72F7D86E-0347-0031-3E06-631105CB6C0A}"/>
            </a:ext>
          </a:extLst>
        </cdr:cNvPr>
        <cdr:cNvCxnSpPr/>
      </cdr:nvCxnSpPr>
      <cdr:spPr>
        <a:xfrm xmlns:a="http://schemas.openxmlformats.org/drawingml/2006/main">
          <a:off x="1811465" y="1391101"/>
          <a:ext cx="0" cy="95339"/>
        </a:xfrm>
        <a:prstGeom xmlns:a="http://schemas.openxmlformats.org/drawingml/2006/main" prst="straightConnector1">
          <a:avLst/>
        </a:prstGeom>
        <a:ln xmlns:a="http://schemas.openxmlformats.org/drawingml/2006/main">
          <a:solidFill>
            <a:schemeClr val="bg1">
              <a:lumMod val="7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0.73732</cdr:x>
      <cdr:y>0.62168</cdr:y>
    </cdr:from>
    <cdr:to>
      <cdr:x>0.73732</cdr:x>
      <cdr:y>0.74566</cdr:y>
    </cdr:to>
    <cdr:cxnSp macro="">
      <cdr:nvCxnSpPr>
        <cdr:cNvPr id="3" name="Straight Arrow Connector 2">
          <a:extLst xmlns:a="http://schemas.openxmlformats.org/drawingml/2006/main">
            <a:ext uri="{FF2B5EF4-FFF2-40B4-BE49-F238E27FC236}">
              <a16:creationId xmlns:a16="http://schemas.microsoft.com/office/drawing/2014/main" id="{53A76B3A-F212-76C3-46D7-6E689033F44B}"/>
            </a:ext>
          </a:extLst>
        </cdr:cNvPr>
        <cdr:cNvCxnSpPr/>
      </cdr:nvCxnSpPr>
      <cdr:spPr>
        <a:xfrm xmlns:a="http://schemas.openxmlformats.org/drawingml/2006/main">
          <a:off x="1811459" y="1342611"/>
          <a:ext cx="0" cy="267751"/>
        </a:xfrm>
        <a:prstGeom xmlns:a="http://schemas.openxmlformats.org/drawingml/2006/main" prst="straightConnector1">
          <a:avLst/>
        </a:prstGeom>
        <a:ln xmlns:a="http://schemas.openxmlformats.org/drawingml/2006/main">
          <a:solidFill>
            <a:schemeClr val="bg1">
              <a:lumMod val="75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0.78971</cdr:x>
      <cdr:y>0.69591</cdr:y>
    </cdr:from>
    <cdr:to>
      <cdr:x>0.94295</cdr:x>
      <cdr:y>0.9038</cdr:y>
    </cdr:to>
    <cdr:sp macro="" textlink="">
      <cdr:nvSpPr>
        <cdr:cNvPr id="11" name="TextBox 10">
          <a:extLst xmlns:a="http://schemas.openxmlformats.org/drawingml/2006/main">
            <a:ext uri="{FF2B5EF4-FFF2-40B4-BE49-F238E27FC236}">
              <a16:creationId xmlns:a16="http://schemas.microsoft.com/office/drawing/2014/main" id="{C1860953-0C8F-DCA2-A202-2DD940997F32}"/>
            </a:ext>
          </a:extLst>
        </cdr:cNvPr>
        <cdr:cNvSpPr txBox="1"/>
      </cdr:nvSpPr>
      <cdr:spPr>
        <a:xfrm xmlns:a="http://schemas.openxmlformats.org/drawingml/2006/main">
          <a:off x="1940171" y="1502908"/>
          <a:ext cx="376483" cy="448967"/>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700">
              <a:solidFill>
                <a:schemeClr val="tx1">
                  <a:lumMod val="90000"/>
                  <a:lumOff val="10000"/>
                </a:schemeClr>
              </a:solidFill>
              <a:latin typeface="Futura Lt BT" panose="020B0402020204020303" pitchFamily="34" charset="0"/>
            </a:rPr>
            <a:t>2020 plans</a:t>
          </a:r>
        </a:p>
      </cdr:txBody>
    </cdr:sp>
  </cdr:relSizeAnchor>
  <cdr:relSizeAnchor xmlns:cdr="http://schemas.openxmlformats.org/drawingml/2006/chartDrawing">
    <cdr:from>
      <cdr:x>0.06918</cdr:x>
      <cdr:y>0.25228</cdr:y>
    </cdr:from>
    <cdr:to>
      <cdr:x>0.35559</cdr:x>
      <cdr:y>0.49376</cdr:y>
    </cdr:to>
    <cdr:sp macro="" textlink="">
      <cdr:nvSpPr>
        <cdr:cNvPr id="9" name="Text Box 8"/>
        <cdr:cNvSpPr txBox="1"/>
      </cdr:nvSpPr>
      <cdr:spPr>
        <a:xfrm xmlns:a="http://schemas.openxmlformats.org/drawingml/2006/main">
          <a:off x="169963" y="635661"/>
          <a:ext cx="703646" cy="6084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IE" sz="800">
              <a:solidFill>
                <a:schemeClr val="tx1">
                  <a:lumMod val="50000"/>
                  <a:lumOff val="50000"/>
                </a:schemeClr>
              </a:solidFill>
              <a:latin typeface="Futura Lt BT" panose="020B0402020204020303" pitchFamily="34" charset="0"/>
            </a:rPr>
            <a:t>Reserve Fund first</a:t>
          </a:r>
          <a:r>
            <a:rPr lang="en-IE" sz="800" baseline="0">
              <a:solidFill>
                <a:schemeClr val="tx1">
                  <a:lumMod val="50000"/>
                  <a:lumOff val="50000"/>
                </a:schemeClr>
              </a:solidFill>
              <a:latin typeface="Futura Lt BT" panose="020B0402020204020303" pitchFamily="34" charset="0"/>
            </a:rPr>
            <a:t> proposed in May 2016</a:t>
          </a:r>
          <a:endParaRPr lang="en-IE" sz="800">
            <a:solidFill>
              <a:schemeClr val="tx1">
                <a:lumMod val="50000"/>
                <a:lumOff val="50000"/>
              </a:schemeClr>
            </a:solidFill>
            <a:latin typeface="Futura Lt BT" panose="020B0402020204020303" pitchFamily="34" charset="0"/>
          </a:endParaRPr>
        </a:p>
        <a:p xmlns:a="http://schemas.openxmlformats.org/drawingml/2006/main">
          <a:endParaRPr lang="en-IE" sz="1100">
            <a:solidFill>
              <a:schemeClr val="tx1">
                <a:lumMod val="50000"/>
                <a:lumOff val="50000"/>
              </a:schemeClr>
            </a:solidFill>
          </a:endParaRPr>
        </a:p>
      </cdr:txBody>
    </cdr:sp>
  </cdr:relSizeAnchor>
  <cdr:relSizeAnchor xmlns:cdr="http://schemas.openxmlformats.org/drawingml/2006/chartDrawing">
    <cdr:from>
      <cdr:x>0.11622</cdr:x>
      <cdr:y>0.47623</cdr:y>
    </cdr:from>
    <cdr:to>
      <cdr:x>0.11622</cdr:x>
      <cdr:y>0.82294</cdr:y>
    </cdr:to>
    <cdr:cxnSp macro="">
      <cdr:nvCxnSpPr>
        <cdr:cNvPr id="13" name="Straight Connector 12">
          <a:extLst xmlns:a="http://schemas.openxmlformats.org/drawingml/2006/main">
            <a:ext uri="{FF2B5EF4-FFF2-40B4-BE49-F238E27FC236}">
              <a16:creationId xmlns:a16="http://schemas.microsoft.com/office/drawing/2014/main" id="{99792C5F-3BFC-9494-423F-B1F2247F4F8D}"/>
            </a:ext>
          </a:extLst>
        </cdr:cNvPr>
        <cdr:cNvCxnSpPr/>
      </cdr:nvCxnSpPr>
      <cdr:spPr>
        <a:xfrm xmlns:a="http://schemas.openxmlformats.org/drawingml/2006/main">
          <a:off x="285537" y="1199938"/>
          <a:ext cx="0" cy="87360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1.xml><?xml version="1.0" encoding="utf-8"?>
<c:userShapes xmlns:c="http://schemas.openxmlformats.org/drawingml/2006/chart">
  <cdr:relSizeAnchor xmlns:cdr="http://schemas.openxmlformats.org/drawingml/2006/chartDrawing">
    <cdr:from>
      <cdr:x>0.31269</cdr:x>
      <cdr:y>0.36215</cdr:y>
    </cdr:from>
    <cdr:to>
      <cdr:x>0.67607</cdr:x>
      <cdr:y>0.5476</cdr:y>
    </cdr:to>
    <cdr:sp macro="" textlink="">
      <cdr:nvSpPr>
        <cdr:cNvPr id="2" name="TextBox 6">
          <a:extLst xmlns:a="http://schemas.openxmlformats.org/drawingml/2006/main">
            <a:ext uri="{FF2B5EF4-FFF2-40B4-BE49-F238E27FC236}">
              <a16:creationId xmlns:a16="http://schemas.microsoft.com/office/drawing/2014/main" id="{844C8BB0-06A2-E635-FAF9-9974E1E14706}"/>
            </a:ext>
          </a:extLst>
        </cdr:cNvPr>
        <cdr:cNvSpPr txBox="1"/>
      </cdr:nvSpPr>
      <cdr:spPr>
        <a:xfrm xmlns:a="http://schemas.openxmlformats.org/drawingml/2006/main">
          <a:off x="776561" y="912501"/>
          <a:ext cx="902449" cy="467275"/>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700">
              <a:solidFill>
                <a:schemeClr val="accent1">
                  <a:lumMod val="75000"/>
                </a:schemeClr>
              </a:solidFill>
              <a:latin typeface="Futura Lt BT" panose="020B0402020204020303" pitchFamily="34" charset="0"/>
            </a:rPr>
            <a:t>First allocation</a:t>
          </a:r>
        </a:p>
        <a:p xmlns:a="http://schemas.openxmlformats.org/drawingml/2006/main">
          <a:r>
            <a:rPr lang="en-IE" sz="700" baseline="0">
              <a:solidFill>
                <a:schemeClr val="accent1">
                  <a:lumMod val="75000"/>
                </a:schemeClr>
              </a:solidFill>
              <a:latin typeface="Futura Lt BT" panose="020B0402020204020303" pitchFamily="34" charset="0"/>
            </a:rPr>
            <a:t>(2022) </a:t>
          </a:r>
          <a:endParaRPr lang="en-IE" sz="700">
            <a:solidFill>
              <a:schemeClr val="accent1">
                <a:lumMod val="75000"/>
              </a:schemeClr>
            </a:solidFill>
            <a:latin typeface="Futura Lt BT" panose="020B0402020204020303" pitchFamily="34" charset="0"/>
          </a:endParaRPr>
        </a:p>
      </cdr:txBody>
    </cdr:sp>
  </cdr:relSizeAnchor>
  <cdr:relSizeAnchor xmlns:cdr="http://schemas.openxmlformats.org/drawingml/2006/chartDrawing">
    <cdr:from>
      <cdr:x>0.45576</cdr:x>
      <cdr:y>0.46684</cdr:y>
    </cdr:from>
    <cdr:to>
      <cdr:x>0.58981</cdr:x>
      <cdr:y>0.59885</cdr:y>
    </cdr:to>
    <cdr:cxnSp macro="">
      <cdr:nvCxnSpPr>
        <cdr:cNvPr id="4" name="Straight Arrow Connector 3">
          <a:extLst xmlns:a="http://schemas.openxmlformats.org/drawingml/2006/main">
            <a:ext uri="{FF2B5EF4-FFF2-40B4-BE49-F238E27FC236}">
              <a16:creationId xmlns:a16="http://schemas.microsoft.com/office/drawing/2014/main" id="{CC01A948-B1EB-5438-43F1-3D4825BEBBB2}"/>
            </a:ext>
          </a:extLst>
        </cdr:cNvPr>
        <cdr:cNvCxnSpPr/>
      </cdr:nvCxnSpPr>
      <cdr:spPr>
        <a:xfrm xmlns:a="http://schemas.openxmlformats.org/drawingml/2006/main">
          <a:off x="971550" y="1162050"/>
          <a:ext cx="285750" cy="328613"/>
        </a:xfrm>
        <a:prstGeom xmlns:a="http://schemas.openxmlformats.org/drawingml/2006/main" prst="straightConnector1">
          <a:avLst/>
        </a:prstGeom>
        <a:ln xmlns:a="http://schemas.openxmlformats.org/drawingml/2006/main">
          <a:solidFill>
            <a:schemeClr val="accent1"/>
          </a:solidFill>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0.33126</cdr:x>
      <cdr:y>0.12895</cdr:y>
    </cdr:from>
    <cdr:to>
      <cdr:x>0.69464</cdr:x>
      <cdr:y>0.3144</cdr:y>
    </cdr:to>
    <cdr:sp macro="" textlink="">
      <cdr:nvSpPr>
        <cdr:cNvPr id="11" name="TextBox 6">
          <a:extLst xmlns:a="http://schemas.openxmlformats.org/drawingml/2006/main">
            <a:ext uri="{FF2B5EF4-FFF2-40B4-BE49-F238E27FC236}">
              <a16:creationId xmlns:a16="http://schemas.microsoft.com/office/drawing/2014/main" id="{5FC30182-D197-31DF-CED2-39F79ACD0E35}"/>
            </a:ext>
          </a:extLst>
        </cdr:cNvPr>
        <cdr:cNvSpPr txBox="1"/>
      </cdr:nvSpPr>
      <cdr:spPr>
        <a:xfrm xmlns:a="http://schemas.openxmlformats.org/drawingml/2006/main">
          <a:off x="822679" y="324914"/>
          <a:ext cx="902449" cy="467275"/>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IE" sz="700">
              <a:solidFill>
                <a:schemeClr val="accent1">
                  <a:lumMod val="75000"/>
                </a:schemeClr>
              </a:solidFill>
              <a:latin typeface="Futura Lt BT" panose="020B0402020204020303" pitchFamily="34" charset="0"/>
            </a:rPr>
            <a:t>Second allocation</a:t>
          </a:r>
        </a:p>
        <a:p xmlns:a="http://schemas.openxmlformats.org/drawingml/2006/main">
          <a:r>
            <a:rPr lang="en-IE" sz="700" baseline="0">
              <a:solidFill>
                <a:schemeClr val="accent1">
                  <a:lumMod val="75000"/>
                </a:schemeClr>
              </a:solidFill>
              <a:latin typeface="Futura Lt BT" panose="020B0402020204020303" pitchFamily="34" charset="0"/>
            </a:rPr>
            <a:t>(2023) </a:t>
          </a:r>
          <a:endParaRPr lang="en-IE" sz="700">
            <a:solidFill>
              <a:schemeClr val="accent1">
                <a:lumMod val="75000"/>
              </a:schemeClr>
            </a:solidFill>
            <a:latin typeface="Futura Lt BT" panose="020B0402020204020303" pitchFamily="34" charset="0"/>
          </a:endParaRPr>
        </a:p>
      </cdr:txBody>
    </cdr:sp>
  </cdr:relSizeAnchor>
  <cdr:relSizeAnchor xmlns:cdr="http://schemas.openxmlformats.org/drawingml/2006/chartDrawing">
    <cdr:from>
      <cdr:x>0.48717</cdr:x>
      <cdr:y>0.23645</cdr:y>
    </cdr:from>
    <cdr:to>
      <cdr:x>0.67037</cdr:x>
      <cdr:y>0.3436</cdr:y>
    </cdr:to>
    <cdr:cxnSp macro="">
      <cdr:nvCxnSpPr>
        <cdr:cNvPr id="13" name="Straight Arrow Connector 12">
          <a:extLst xmlns:a="http://schemas.openxmlformats.org/drawingml/2006/main">
            <a:ext uri="{FF2B5EF4-FFF2-40B4-BE49-F238E27FC236}">
              <a16:creationId xmlns:a16="http://schemas.microsoft.com/office/drawing/2014/main" id="{EEF2609A-D74A-6A94-8574-068BE5CDC343}"/>
            </a:ext>
          </a:extLst>
        </cdr:cNvPr>
        <cdr:cNvCxnSpPr/>
      </cdr:nvCxnSpPr>
      <cdr:spPr>
        <a:xfrm xmlns:a="http://schemas.openxmlformats.org/drawingml/2006/main">
          <a:off x="1209879" y="595775"/>
          <a:ext cx="454975" cy="269984"/>
        </a:xfrm>
        <a:prstGeom xmlns:a="http://schemas.openxmlformats.org/drawingml/2006/main" prst="straightConnector1">
          <a:avLst/>
        </a:prstGeom>
        <a:ln xmlns:a="http://schemas.openxmlformats.org/drawingml/2006/main">
          <a:solidFill>
            <a:schemeClr val="accent1"/>
          </a:solidFill>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0.6945</cdr:x>
      <cdr:y>0.01858</cdr:y>
    </cdr:from>
    <cdr:to>
      <cdr:x>0.8098</cdr:x>
      <cdr:y>0.16455</cdr:y>
    </cdr:to>
    <cdr:sp macro="" textlink="">
      <cdr:nvSpPr>
        <cdr:cNvPr id="3" name="TextBox 6"/>
        <cdr:cNvSpPr txBox="1"/>
      </cdr:nvSpPr>
      <cdr:spPr>
        <a:xfrm xmlns:a="http://schemas.openxmlformats.org/drawingml/2006/main">
          <a:off x="1724792" y="40133"/>
          <a:ext cx="286325" cy="315228"/>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pPr algn="ctr"/>
          <a:r>
            <a:rPr lang="en-IE" sz="1000">
              <a:solidFill>
                <a:schemeClr val="accent1">
                  <a:lumMod val="75000"/>
                </a:schemeClr>
              </a:solidFill>
              <a:latin typeface="Futura Lt BT" panose="020B0402020204020303" pitchFamily="34" charset="0"/>
            </a:rPr>
            <a:t>6</a:t>
          </a:r>
        </a:p>
      </cdr:txBody>
    </cdr:sp>
  </cdr:relSizeAnchor>
  <cdr:relSizeAnchor xmlns:cdr="http://schemas.openxmlformats.org/drawingml/2006/chartDrawing">
    <cdr:from>
      <cdr:x>0.78001</cdr:x>
      <cdr:y>0.01858</cdr:y>
    </cdr:from>
    <cdr:to>
      <cdr:x>0.8953</cdr:x>
      <cdr:y>0.16455</cdr:y>
    </cdr:to>
    <cdr:sp macro="" textlink="">
      <cdr:nvSpPr>
        <cdr:cNvPr id="5" name="TextBox 6"/>
        <cdr:cNvSpPr txBox="1"/>
      </cdr:nvSpPr>
      <cdr:spPr>
        <a:xfrm xmlns:a="http://schemas.openxmlformats.org/drawingml/2006/main">
          <a:off x="1937141" y="40133"/>
          <a:ext cx="286325" cy="315228"/>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pPr algn="ctr"/>
          <a:r>
            <a:rPr lang="en-IE" sz="1000">
              <a:solidFill>
                <a:schemeClr val="accent1">
                  <a:lumMod val="75000"/>
                </a:schemeClr>
              </a:solidFill>
              <a:latin typeface="Futura Lt BT" panose="020B0402020204020303" pitchFamily="34" charset="0"/>
            </a:rPr>
            <a:t>6</a:t>
          </a:r>
        </a:p>
      </cdr:txBody>
    </cdr:sp>
  </cdr:relSizeAnchor>
  <cdr:relSizeAnchor xmlns:cdr="http://schemas.openxmlformats.org/drawingml/2006/chartDrawing">
    <cdr:from>
      <cdr:x>0.87424</cdr:x>
      <cdr:y>0.01858</cdr:y>
    </cdr:from>
    <cdr:to>
      <cdr:x>0.98953</cdr:x>
      <cdr:y>0.16455</cdr:y>
    </cdr:to>
    <cdr:sp macro="" textlink="">
      <cdr:nvSpPr>
        <cdr:cNvPr id="6" name="TextBox 6"/>
        <cdr:cNvSpPr txBox="1"/>
      </cdr:nvSpPr>
      <cdr:spPr>
        <a:xfrm xmlns:a="http://schemas.openxmlformats.org/drawingml/2006/main">
          <a:off x="2171158" y="40133"/>
          <a:ext cx="286325" cy="315228"/>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pPr algn="ctr"/>
          <a:r>
            <a:rPr lang="en-IE" sz="1000">
              <a:solidFill>
                <a:schemeClr val="accent1">
                  <a:lumMod val="75000"/>
                </a:schemeClr>
              </a:solidFill>
              <a:latin typeface="Futura Lt BT" panose="020B0402020204020303" pitchFamily="34" charset="0"/>
            </a:rPr>
            <a:t>6</a:t>
          </a:r>
        </a:p>
      </cdr:txBody>
    </cdr:sp>
  </cdr:relSizeAnchor>
  <cdr:relSizeAnchor xmlns:cdr="http://schemas.openxmlformats.org/drawingml/2006/chartDrawing">
    <cdr:from>
      <cdr:x>0.60202</cdr:x>
      <cdr:y>0.46005</cdr:y>
    </cdr:from>
    <cdr:to>
      <cdr:x>0.71731</cdr:x>
      <cdr:y>0.60601</cdr:y>
    </cdr:to>
    <cdr:sp macro="" textlink="">
      <cdr:nvSpPr>
        <cdr:cNvPr id="7" name="TextBox 6"/>
        <cdr:cNvSpPr txBox="1"/>
      </cdr:nvSpPr>
      <cdr:spPr>
        <a:xfrm xmlns:a="http://schemas.openxmlformats.org/drawingml/2006/main">
          <a:off x="1495108" y="993536"/>
          <a:ext cx="286325" cy="315228"/>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pPr algn="ctr"/>
          <a:r>
            <a:rPr lang="en-IE" sz="1000">
              <a:solidFill>
                <a:schemeClr val="accent1">
                  <a:lumMod val="75000"/>
                </a:schemeClr>
              </a:solidFill>
              <a:latin typeface="Futura Lt BT" panose="020B0402020204020303" pitchFamily="34" charset="0"/>
            </a:rPr>
            <a:t>2</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161925</xdr:colOff>
      <xdr:row>4</xdr:row>
      <xdr:rowOff>114300</xdr:rowOff>
    </xdr:from>
    <xdr:to>
      <xdr:col>3</xdr:col>
      <xdr:colOff>623570</xdr:colOff>
      <xdr:row>19</xdr:row>
      <xdr:rowOff>166370</xdr:rowOff>
    </xdr:to>
    <xdr:graphicFrame macro="">
      <xdr:nvGraphicFramePr>
        <xdr:cNvPr id="2" name="Chart 1">
          <a:extLst>
            <a:ext uri="{FF2B5EF4-FFF2-40B4-BE49-F238E27FC236}">
              <a16:creationId xmlns:a16="http://schemas.microsoft.com/office/drawing/2014/main" id="{F812232B-7495-479F-BEA3-DDC826C73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561975</xdr:colOff>
      <xdr:row>4</xdr:row>
      <xdr:rowOff>161926</xdr:rowOff>
    </xdr:from>
    <xdr:to>
      <xdr:col>8</xdr:col>
      <xdr:colOff>375920</xdr:colOff>
      <xdr:row>20</xdr:row>
      <xdr:rowOff>33021</xdr:rowOff>
    </xdr:to>
    <xdr:graphicFrame macro="">
      <xdr:nvGraphicFramePr>
        <xdr:cNvPr id="3" name="Chart 2">
          <a:extLst>
            <a:ext uri="{FF2B5EF4-FFF2-40B4-BE49-F238E27FC236}">
              <a16:creationId xmlns:a16="http://schemas.microsoft.com/office/drawing/2014/main" id="{8E35B646-0E79-49B3-A2BA-C85F1D29B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2</xdr:row>
      <xdr:rowOff>133350</xdr:rowOff>
    </xdr:from>
    <xdr:to>
      <xdr:col>3</xdr:col>
      <xdr:colOff>547688</xdr:colOff>
      <xdr:row>4</xdr:row>
      <xdr:rowOff>166688</xdr:rowOff>
    </xdr:to>
    <xdr:sp macro="" textlink="">
      <xdr:nvSpPr>
        <xdr:cNvPr id="48130" name="Text Box 1351379961">
          <a:extLst>
            <a:ext uri="{FF2B5EF4-FFF2-40B4-BE49-F238E27FC236}">
              <a16:creationId xmlns:a16="http://schemas.microsoft.com/office/drawing/2014/main" id="{0437BF3E-C42F-0DC7-50FF-EB5A0543C8FD}"/>
            </a:ext>
          </a:extLst>
        </xdr:cNvPr>
        <xdr:cNvSpPr txBox="1">
          <a:spLocks noChangeArrowheads="1"/>
        </xdr:cNvSpPr>
      </xdr:nvSpPr>
      <xdr:spPr bwMode="auto">
        <a:xfrm>
          <a:off x="123825" y="495300"/>
          <a:ext cx="2366963" cy="395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A. Windfalls estimated to be large</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Arial"/>
              <a:cs typeface="Arial"/>
            </a:rPr>
            <a:t>€</a:t>
          </a:r>
          <a:r>
            <a:rPr lang="en-IE" sz="800" b="0" i="0" u="none" strike="noStrike" baseline="0">
              <a:solidFill>
                <a:srgbClr val="656365"/>
              </a:solidFill>
              <a:latin typeface="Futura Lt BT"/>
              <a:cs typeface="Arial"/>
            </a:rPr>
            <a:t> billions</a:t>
          </a:r>
          <a:endParaRPr lang="en-IE" sz="800" b="0" i="0" u="none" strike="noStrike" baseline="0">
            <a:solidFill>
              <a:srgbClr val="656365"/>
            </a:solidFill>
            <a:latin typeface="Futura Lt BT"/>
          </a:endParaRPr>
        </a:p>
      </xdr:txBody>
    </xdr:sp>
    <xdr:clientData/>
  </xdr:twoCellAnchor>
  <xdr:twoCellAnchor>
    <xdr:from>
      <xdr:col>4</xdr:col>
      <xdr:colOff>604838</xdr:colOff>
      <xdr:row>2</xdr:row>
      <xdr:rowOff>142876</xdr:rowOff>
    </xdr:from>
    <xdr:to>
      <xdr:col>8</xdr:col>
      <xdr:colOff>542926</xdr:colOff>
      <xdr:row>4</xdr:row>
      <xdr:rowOff>142876</xdr:rowOff>
    </xdr:to>
    <xdr:sp macro="" textlink="">
      <xdr:nvSpPr>
        <xdr:cNvPr id="48129" name="Text Box 1351379962">
          <a:extLst>
            <a:ext uri="{FF2B5EF4-FFF2-40B4-BE49-F238E27FC236}">
              <a16:creationId xmlns:a16="http://schemas.microsoft.com/office/drawing/2014/main" id="{561D507A-09DB-9B40-5BE7-8A7605D387A8}"/>
            </a:ext>
          </a:extLst>
        </xdr:cNvPr>
        <xdr:cNvSpPr txBox="1">
          <a:spLocks noChangeArrowheads="1"/>
        </xdr:cNvSpPr>
      </xdr:nvSpPr>
      <xdr:spPr bwMode="auto">
        <a:xfrm>
          <a:off x="3195638" y="504826"/>
          <a:ext cx="252888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45720" rIns="91440" bIns="45720" anchor="t" upright="1"/>
        <a:lstStyle/>
        <a:p>
          <a:pPr algn="l" rtl="0">
            <a:defRPr sz="1000"/>
          </a:pPr>
          <a:r>
            <a:rPr lang="en-IE" sz="900" b="0" i="0" u="none" strike="noStrike" baseline="0">
              <a:solidFill>
                <a:srgbClr val="27819D"/>
              </a:solidFill>
              <a:latin typeface="Futura Lt BT"/>
            </a:rPr>
            <a:t>B. Reserve fund allocations capture only a portion </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Reserve Fund allocations as % of annual windfalls</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Reserve Fund allocations as % windfall corporation tax</a:t>
          </a:r>
          <a:endParaRPr lang="en-IE" sz="1050" b="0" i="0" u="none" strike="noStrike" baseline="0">
            <a:solidFill>
              <a:srgbClr val="1583AD"/>
            </a:solidFill>
            <a:latin typeface="Futura Hv BT"/>
          </a:endParaRPr>
        </a:p>
        <a:p>
          <a:pPr algn="l" rtl="0">
            <a:defRPr sz="1000"/>
          </a:pPr>
          <a:r>
            <a:rPr lang="en-IE" sz="800" b="0" i="0" u="none" strike="noStrike" baseline="0">
              <a:solidFill>
                <a:srgbClr val="656365"/>
              </a:solidFill>
              <a:latin typeface="Futura Lt BT"/>
            </a:rPr>
            <a:t> </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19684</xdr:colOff>
      <xdr:row>14</xdr:row>
      <xdr:rowOff>104775</xdr:rowOff>
    </xdr:to>
    <xdr:graphicFrame macro="">
      <xdr:nvGraphicFramePr>
        <xdr:cNvPr id="7" name="Chart 6">
          <a:extLst>
            <a:ext uri="{FF2B5EF4-FFF2-40B4-BE49-F238E27FC236}">
              <a16:creationId xmlns:a16="http://schemas.microsoft.com/office/drawing/2014/main" id="{E364AF01-391C-4007-AFA8-CA99F991F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0.68075</cdr:x>
      <cdr:y>0.41105</cdr:y>
    </cdr:from>
    <cdr:to>
      <cdr:x>0.73908</cdr:x>
      <cdr:y>0.51399</cdr:y>
    </cdr:to>
    <cdr:sp macro="" textlink="">
      <cdr:nvSpPr>
        <cdr:cNvPr id="3" name="Oval 2">
          <a:extLst xmlns:a="http://schemas.openxmlformats.org/drawingml/2006/main">
            <a:ext uri="{FF2B5EF4-FFF2-40B4-BE49-F238E27FC236}">
              <a16:creationId xmlns:a16="http://schemas.microsoft.com/office/drawing/2014/main" id="{98B28C68-365F-65FE-4154-38E8548CD847}"/>
            </a:ext>
          </a:extLst>
        </cdr:cNvPr>
        <cdr:cNvSpPr/>
      </cdr:nvSpPr>
      <cdr:spPr>
        <a:xfrm xmlns:a="http://schemas.openxmlformats.org/drawingml/2006/main">
          <a:off x="2940775" y="1006219"/>
          <a:ext cx="252000" cy="252000"/>
        </a:xfrm>
        <a:prstGeom xmlns:a="http://schemas.openxmlformats.org/drawingml/2006/main" prst="ellipse">
          <a:avLst/>
        </a:prstGeom>
        <a:solidFill xmlns:a="http://schemas.openxmlformats.org/drawingml/2006/main">
          <a:schemeClr val="tx1">
            <a:lumMod val="10000"/>
            <a:lumOff val="9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nchorCtr="0"/>
        <a:lstStyle xmlns:a="http://schemas.openxmlformats.org/drawingml/2006/main"/>
        <a:p xmlns:a="http://schemas.openxmlformats.org/drawingml/2006/main">
          <a:pPr algn="ctr"/>
          <a:r>
            <a:rPr lang="en-US" sz="600">
              <a:solidFill>
                <a:sysClr val="windowText" lastClr="000000"/>
              </a:solidFill>
              <a:latin typeface="Futura Lt BT" panose="020B0402020204020303" pitchFamily="34" charset="0"/>
            </a:rPr>
            <a:t>-25%</a:t>
          </a:r>
        </a:p>
      </cdr:txBody>
    </cdr:sp>
  </cdr:relSizeAnchor>
  <cdr:relSizeAnchor xmlns:cdr="http://schemas.openxmlformats.org/drawingml/2006/chartDrawing">
    <cdr:from>
      <cdr:x>0.59439</cdr:x>
      <cdr:y>0.42417</cdr:y>
    </cdr:from>
    <cdr:to>
      <cdr:x>0.68075</cdr:x>
      <cdr:y>0.46252</cdr:y>
    </cdr:to>
    <cdr:cxnSp macro="">
      <cdr:nvCxnSpPr>
        <cdr:cNvPr id="5" name="Straight Arrow Connector 4">
          <a:extLst xmlns:a="http://schemas.openxmlformats.org/drawingml/2006/main">
            <a:ext uri="{FF2B5EF4-FFF2-40B4-BE49-F238E27FC236}">
              <a16:creationId xmlns:a16="http://schemas.microsoft.com/office/drawing/2014/main" id="{81649C48-6419-1169-E313-E02734D25062}"/>
            </a:ext>
          </a:extLst>
        </cdr:cNvPr>
        <cdr:cNvCxnSpPr>
          <a:stCxn xmlns:a="http://schemas.openxmlformats.org/drawingml/2006/main" id="3" idx="2"/>
        </cdr:cNvCxnSpPr>
      </cdr:nvCxnSpPr>
      <cdr:spPr>
        <a:xfrm xmlns:a="http://schemas.openxmlformats.org/drawingml/2006/main" flipH="1" flipV="1">
          <a:off x="2706624" y="965607"/>
          <a:ext cx="393229" cy="87308"/>
        </a:xfrm>
        <a:prstGeom xmlns:a="http://schemas.openxmlformats.org/drawingml/2006/main" prst="straightConnector1">
          <a:avLst/>
        </a:prstGeom>
        <a:ln xmlns:a="http://schemas.openxmlformats.org/drawingml/2006/main">
          <a:solidFill>
            <a:schemeClr val="tx1">
              <a:lumMod val="50000"/>
              <a:lumOff val="50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0.86013</cdr:x>
      <cdr:y>0.6362</cdr:y>
    </cdr:from>
    <cdr:to>
      <cdr:x>0.9471</cdr:x>
      <cdr:y>0.81015</cdr:y>
    </cdr:to>
    <cdr:sp macro="" textlink="">
      <cdr:nvSpPr>
        <cdr:cNvPr id="6" name="Oval 5">
          <a:extLst xmlns:a="http://schemas.openxmlformats.org/drawingml/2006/main">
            <a:ext uri="{FF2B5EF4-FFF2-40B4-BE49-F238E27FC236}">
              <a16:creationId xmlns:a16="http://schemas.microsoft.com/office/drawing/2014/main" id="{449414B8-0F4A-03D5-41DE-93DB0E73B875}"/>
            </a:ext>
          </a:extLst>
        </cdr:cNvPr>
        <cdr:cNvSpPr/>
      </cdr:nvSpPr>
      <cdr:spPr>
        <a:xfrm xmlns:a="http://schemas.openxmlformats.org/drawingml/2006/main">
          <a:off x="3916679" y="1448287"/>
          <a:ext cx="396000" cy="396000"/>
        </a:xfrm>
        <a:prstGeom xmlns:a="http://schemas.openxmlformats.org/drawingml/2006/main" prst="ellipse">
          <a:avLst/>
        </a:prstGeom>
        <a:solidFill xmlns:a="http://schemas.openxmlformats.org/drawingml/2006/main">
          <a:schemeClr val="tx1">
            <a:lumMod val="10000"/>
            <a:lumOff val="9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nchorCtr="0"/>
        <a:lstStyle xmlns:a="http://schemas.openxmlformats.org/drawingml/2006/main"/>
        <a:p xmlns:a="http://schemas.openxmlformats.org/drawingml/2006/main">
          <a:pPr algn="ctr"/>
          <a:r>
            <a:rPr lang="en-US" sz="900">
              <a:solidFill>
                <a:sysClr val="windowText" lastClr="000000"/>
              </a:solidFill>
              <a:latin typeface="Futura Lt BT" panose="020B0402020204020303" pitchFamily="34" charset="0"/>
            </a:rPr>
            <a:t>-42%</a:t>
          </a:r>
        </a:p>
      </cdr:txBody>
    </cdr:sp>
  </cdr:relSizeAnchor>
  <cdr:relSizeAnchor xmlns:cdr="http://schemas.openxmlformats.org/drawingml/2006/chartDrawing">
    <cdr:from>
      <cdr:x>0.73718</cdr:x>
      <cdr:y>0.74872</cdr:y>
    </cdr:from>
    <cdr:to>
      <cdr:x>0.86348</cdr:x>
      <cdr:y>0.82008</cdr:y>
    </cdr:to>
    <cdr:cxnSp macro="">
      <cdr:nvCxnSpPr>
        <cdr:cNvPr id="7" name="Straight Arrow Connector 6">
          <a:extLst xmlns:a="http://schemas.openxmlformats.org/drawingml/2006/main">
            <a:ext uri="{FF2B5EF4-FFF2-40B4-BE49-F238E27FC236}">
              <a16:creationId xmlns:a16="http://schemas.microsoft.com/office/drawing/2014/main" id="{98590CAA-55C3-0818-CEC8-AF4790645643}"/>
            </a:ext>
          </a:extLst>
        </cdr:cNvPr>
        <cdr:cNvCxnSpPr/>
      </cdr:nvCxnSpPr>
      <cdr:spPr>
        <a:xfrm xmlns:a="http://schemas.openxmlformats.org/drawingml/2006/main" flipH="1">
          <a:off x="3381375" y="1704442"/>
          <a:ext cx="579340" cy="162458"/>
        </a:xfrm>
        <a:prstGeom xmlns:a="http://schemas.openxmlformats.org/drawingml/2006/main" prst="straightConnector1">
          <a:avLst/>
        </a:prstGeom>
        <a:ln xmlns:a="http://schemas.openxmlformats.org/drawingml/2006/main">
          <a:solidFill>
            <a:schemeClr val="tx1">
              <a:lumMod val="50000"/>
              <a:lumOff val="50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0.58948</cdr:x>
      <cdr:y>0.47778</cdr:y>
    </cdr:from>
    <cdr:to>
      <cdr:x>0.65783</cdr:x>
      <cdr:y>0.59874</cdr:y>
    </cdr:to>
    <cdr:sp macro="" textlink="">
      <cdr:nvSpPr>
        <cdr:cNvPr id="10" name="Oval 9">
          <a:extLst xmlns:a="http://schemas.openxmlformats.org/drawingml/2006/main">
            <a:ext uri="{FF2B5EF4-FFF2-40B4-BE49-F238E27FC236}">
              <a16:creationId xmlns:a16="http://schemas.microsoft.com/office/drawing/2014/main" id="{101A23C9-8A94-7C03-D161-C301C509ED52}"/>
            </a:ext>
          </a:extLst>
        </cdr:cNvPr>
        <cdr:cNvSpPr/>
      </cdr:nvSpPr>
      <cdr:spPr>
        <a:xfrm xmlns:a="http://schemas.openxmlformats.org/drawingml/2006/main">
          <a:off x="2684244" y="1087654"/>
          <a:ext cx="311238" cy="275362"/>
        </a:xfrm>
        <a:prstGeom xmlns:a="http://schemas.openxmlformats.org/drawingml/2006/main" prst="ellipse">
          <a:avLst/>
        </a:prstGeom>
        <a:solidFill xmlns:a="http://schemas.openxmlformats.org/drawingml/2006/main">
          <a:schemeClr val="tx1">
            <a:lumMod val="10000"/>
            <a:lumOff val="9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nchorCtr="0"/>
        <a:lstStyle xmlns:a="http://schemas.openxmlformats.org/drawingml/2006/main"/>
        <a:p xmlns:a="http://schemas.openxmlformats.org/drawingml/2006/main">
          <a:pPr algn="ctr"/>
          <a:r>
            <a:rPr lang="en-US" sz="700">
              <a:solidFill>
                <a:sysClr val="windowText" lastClr="000000"/>
              </a:solidFill>
              <a:latin typeface="Futura Lt BT" panose="020B0402020204020303" pitchFamily="34" charset="0"/>
            </a:rPr>
            <a:t>-50%</a:t>
          </a:r>
        </a:p>
      </cdr:txBody>
    </cdr:sp>
  </cdr:relSizeAnchor>
  <cdr:relSizeAnchor xmlns:cdr="http://schemas.openxmlformats.org/drawingml/2006/chartDrawing">
    <cdr:from>
      <cdr:x>0.51665</cdr:x>
      <cdr:y>0.507</cdr:y>
    </cdr:from>
    <cdr:to>
      <cdr:x>0.58728</cdr:x>
      <cdr:y>0.53174</cdr:y>
    </cdr:to>
    <cdr:cxnSp macro="">
      <cdr:nvCxnSpPr>
        <cdr:cNvPr id="11" name="Straight Arrow Connector 10">
          <a:extLst xmlns:a="http://schemas.openxmlformats.org/drawingml/2006/main">
            <a:ext uri="{FF2B5EF4-FFF2-40B4-BE49-F238E27FC236}">
              <a16:creationId xmlns:a16="http://schemas.microsoft.com/office/drawing/2014/main" id="{59452031-D090-AE6A-B697-59B12634FCEF}"/>
            </a:ext>
          </a:extLst>
        </cdr:cNvPr>
        <cdr:cNvCxnSpPr/>
      </cdr:nvCxnSpPr>
      <cdr:spPr>
        <a:xfrm xmlns:a="http://schemas.openxmlformats.org/drawingml/2006/main" flipH="1" flipV="1">
          <a:off x="2352607" y="1154173"/>
          <a:ext cx="321620" cy="56320"/>
        </a:xfrm>
        <a:prstGeom xmlns:a="http://schemas.openxmlformats.org/drawingml/2006/main" prst="straightConnector1">
          <a:avLst/>
        </a:prstGeom>
        <a:ln xmlns:a="http://schemas.openxmlformats.org/drawingml/2006/main">
          <a:solidFill>
            <a:schemeClr val="tx1">
              <a:lumMod val="50000"/>
              <a:lumOff val="50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0.58515</cdr:x>
      <cdr:y>0.66731</cdr:y>
    </cdr:from>
    <cdr:to>
      <cdr:x>0.66015</cdr:x>
      <cdr:y>0.79967</cdr:y>
    </cdr:to>
    <cdr:sp macro="" textlink="">
      <cdr:nvSpPr>
        <cdr:cNvPr id="14" name="Oval 13">
          <a:extLst xmlns:a="http://schemas.openxmlformats.org/drawingml/2006/main">
            <a:ext uri="{FF2B5EF4-FFF2-40B4-BE49-F238E27FC236}">
              <a16:creationId xmlns:a16="http://schemas.microsoft.com/office/drawing/2014/main" id="{8A986BD6-2BEC-75A8-8375-84CC9B299FDF}"/>
            </a:ext>
          </a:extLst>
        </cdr:cNvPr>
        <cdr:cNvSpPr/>
      </cdr:nvSpPr>
      <cdr:spPr>
        <a:xfrm xmlns:a="http://schemas.openxmlformats.org/drawingml/2006/main">
          <a:off x="2664541" y="1519121"/>
          <a:ext cx="341519" cy="301314"/>
        </a:xfrm>
        <a:prstGeom xmlns:a="http://schemas.openxmlformats.org/drawingml/2006/main" prst="ellipse">
          <a:avLst/>
        </a:prstGeom>
        <a:solidFill xmlns:a="http://schemas.openxmlformats.org/drawingml/2006/main">
          <a:schemeClr val="tx1">
            <a:lumMod val="10000"/>
            <a:lumOff val="9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nchorCtr="0"/>
        <a:lstStyle xmlns:a="http://schemas.openxmlformats.org/drawingml/2006/main"/>
        <a:p xmlns:a="http://schemas.openxmlformats.org/drawingml/2006/main">
          <a:pPr algn="ctr"/>
          <a:r>
            <a:rPr lang="en-US" sz="800">
              <a:solidFill>
                <a:sysClr val="windowText" lastClr="000000"/>
              </a:solidFill>
              <a:latin typeface="Futura Lt BT" panose="020B0402020204020303" pitchFamily="34" charset="0"/>
            </a:rPr>
            <a:t>-75%</a:t>
          </a:r>
        </a:p>
      </cdr:txBody>
    </cdr:sp>
  </cdr:relSizeAnchor>
  <cdr:relSizeAnchor xmlns:cdr="http://schemas.openxmlformats.org/drawingml/2006/chartDrawing">
    <cdr:from>
      <cdr:x>0.4906</cdr:x>
      <cdr:y>0.6702</cdr:y>
    </cdr:from>
    <cdr:to>
      <cdr:x>0.58515</cdr:x>
      <cdr:y>0.73349</cdr:y>
    </cdr:to>
    <cdr:cxnSp macro="">
      <cdr:nvCxnSpPr>
        <cdr:cNvPr id="16" name="Straight Arrow Connector 15">
          <a:extLst xmlns:a="http://schemas.openxmlformats.org/drawingml/2006/main">
            <a:ext uri="{FF2B5EF4-FFF2-40B4-BE49-F238E27FC236}">
              <a16:creationId xmlns:a16="http://schemas.microsoft.com/office/drawing/2014/main" id="{2E4CDBCC-EB4B-E211-1038-5A05E96E9203}"/>
            </a:ext>
          </a:extLst>
        </cdr:cNvPr>
        <cdr:cNvCxnSpPr>
          <a:stCxn xmlns:a="http://schemas.openxmlformats.org/drawingml/2006/main" id="14" idx="2"/>
        </cdr:cNvCxnSpPr>
      </cdr:nvCxnSpPr>
      <cdr:spPr>
        <a:xfrm xmlns:a="http://schemas.openxmlformats.org/drawingml/2006/main" flipH="1" flipV="1">
          <a:off x="2233973" y="1525693"/>
          <a:ext cx="430568" cy="144085"/>
        </a:xfrm>
        <a:prstGeom xmlns:a="http://schemas.openxmlformats.org/drawingml/2006/main" prst="straightConnector1">
          <a:avLst/>
        </a:prstGeom>
        <a:ln xmlns:a="http://schemas.openxmlformats.org/drawingml/2006/main">
          <a:solidFill>
            <a:schemeClr val="tx1">
              <a:lumMod val="50000"/>
              <a:lumOff val="50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0.5479</cdr:x>
      <cdr:y>0.56591</cdr:y>
    </cdr:from>
    <cdr:to>
      <cdr:x>0.59235</cdr:x>
      <cdr:y>0.65307</cdr:y>
    </cdr:to>
    <cdr:sp macro="" textlink="">
      <cdr:nvSpPr>
        <cdr:cNvPr id="13" name="Oval 12"/>
        <cdr:cNvSpPr/>
      </cdr:nvSpPr>
      <cdr:spPr>
        <a:xfrm xmlns:a="http://schemas.openxmlformats.org/drawingml/2006/main">
          <a:off x="2494919" y="1288273"/>
          <a:ext cx="202407" cy="198417"/>
        </a:xfrm>
        <a:prstGeom xmlns:a="http://schemas.openxmlformats.org/drawingml/2006/main" prst="ellipse">
          <a:avLst/>
        </a:prstGeom>
        <a:solidFill xmlns:a="http://schemas.openxmlformats.org/drawingml/2006/main">
          <a:schemeClr val="tx1">
            <a:lumMod val="10000"/>
            <a:lumOff val="9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nchorCtr="0"/>
        <a:lstStyle xmlns:a="http://schemas.openxmlformats.org/drawingml/2006/main"/>
        <a:p xmlns:a="http://schemas.openxmlformats.org/drawingml/2006/main">
          <a:pPr algn="ctr"/>
          <a:r>
            <a:rPr lang="en-US" sz="700">
              <a:solidFill>
                <a:sysClr val="windowText" lastClr="000000"/>
              </a:solidFill>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0.51904</cdr:x>
      <cdr:y>0.59296</cdr:y>
    </cdr:from>
    <cdr:to>
      <cdr:x>0.55022</cdr:x>
      <cdr:y>0.60894</cdr:y>
    </cdr:to>
    <cdr:cxnSp macro="">
      <cdr:nvCxnSpPr>
        <cdr:cNvPr id="15" name="Straight Arrow Connector 14">
          <a:extLst xmlns:a="http://schemas.openxmlformats.org/drawingml/2006/main">
            <a:ext uri="{FF2B5EF4-FFF2-40B4-BE49-F238E27FC236}">
              <a16:creationId xmlns:a16="http://schemas.microsoft.com/office/drawing/2014/main" id="{F4A50235-7153-46D3-C690-9C54BDBF236A}"/>
            </a:ext>
          </a:extLst>
        </cdr:cNvPr>
        <cdr:cNvCxnSpPr/>
      </cdr:nvCxnSpPr>
      <cdr:spPr>
        <a:xfrm xmlns:a="http://schemas.openxmlformats.org/drawingml/2006/main" flipH="1" flipV="1">
          <a:off x="2363474" y="1349851"/>
          <a:ext cx="141982" cy="36380"/>
        </a:xfrm>
        <a:prstGeom xmlns:a="http://schemas.openxmlformats.org/drawingml/2006/main" prst="straightConnector1">
          <a:avLst/>
        </a:prstGeom>
        <a:ln xmlns:a="http://schemas.openxmlformats.org/drawingml/2006/main">
          <a:solidFill>
            <a:schemeClr val="tx1">
              <a:lumMod val="50000"/>
              <a:lumOff val="50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0.78701</cdr:x>
      <cdr:y>0.47699</cdr:y>
    </cdr:from>
    <cdr:to>
      <cdr:x>0.96379</cdr:x>
      <cdr:y>0.58143</cdr:y>
    </cdr:to>
    <cdr:pic>
      <cdr:nvPicPr>
        <cdr:cNvPr id="4" name="chart">
          <a:extLst xmlns:a="http://schemas.openxmlformats.org/drawingml/2006/main">
            <a:ext uri="{FF2B5EF4-FFF2-40B4-BE49-F238E27FC236}">
              <a16:creationId xmlns:a16="http://schemas.microsoft.com/office/drawing/2014/main" id="{98560B3D-69EF-33AE-A8A2-932FAA32FE7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609975" y="1085850"/>
          <a:ext cx="810838" cy="237765"/>
        </a:xfrm>
        <a:prstGeom xmlns:a="http://schemas.openxmlformats.org/drawingml/2006/main" prst="rect">
          <a:avLst/>
        </a:prstGeom>
      </cdr:spPr>
    </cdr:pic>
  </cdr:relSizeAnchor>
  <cdr:relSizeAnchor xmlns:cdr="http://schemas.openxmlformats.org/drawingml/2006/chartDrawing">
    <cdr:from>
      <cdr:x>0.69876</cdr:x>
      <cdr:y>0.57741</cdr:y>
    </cdr:from>
    <cdr:to>
      <cdr:x>0.8192</cdr:x>
      <cdr:y>0.7887</cdr:y>
    </cdr:to>
    <cdr:cxnSp macro="">
      <cdr:nvCxnSpPr>
        <cdr:cNvPr id="8" name="Straight Arrow Connector 7">
          <a:extLst xmlns:a="http://schemas.openxmlformats.org/drawingml/2006/main">
            <a:ext uri="{FF2B5EF4-FFF2-40B4-BE49-F238E27FC236}">
              <a16:creationId xmlns:a16="http://schemas.microsoft.com/office/drawing/2014/main" id="{ED3749E6-0446-EA70-A2DC-704A26A4AB2C}"/>
            </a:ext>
          </a:extLst>
        </cdr:cNvPr>
        <cdr:cNvCxnSpPr/>
      </cdr:nvCxnSpPr>
      <cdr:spPr>
        <a:xfrm xmlns:a="http://schemas.openxmlformats.org/drawingml/2006/main" flipH="1">
          <a:off x="3205163" y="1314450"/>
          <a:ext cx="552450" cy="481013"/>
        </a:xfrm>
        <a:prstGeom xmlns:a="http://schemas.openxmlformats.org/drawingml/2006/main" prst="straightConnector1">
          <a:avLst/>
        </a:prstGeom>
        <a:ln xmlns:a="http://schemas.openxmlformats.org/drawingml/2006/main">
          <a:solidFill>
            <a:schemeClr val="tx1">
              <a:lumMod val="50000"/>
              <a:lumOff val="50000"/>
            </a:schemeClr>
          </a:solidFill>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251460</xdr:colOff>
      <xdr:row>4</xdr:row>
      <xdr:rowOff>175260</xdr:rowOff>
    </xdr:to>
    <xdr:pic>
      <xdr:nvPicPr>
        <xdr:cNvPr id="2" name="Picture 1351379958" descr="Graphical user interface, application&#10;&#10;Description automatically generated with medium confidence">
          <a:extLst>
            <a:ext uri="{FF2B5EF4-FFF2-40B4-BE49-F238E27FC236}">
              <a16:creationId xmlns:a16="http://schemas.microsoft.com/office/drawing/2014/main" id="{28E69A41-616D-6027-11EC-94BDA6589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2880"/>
          <a:ext cx="390906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6</xdr:row>
      <xdr:rowOff>30480</xdr:rowOff>
    </xdr:from>
    <xdr:to>
      <xdr:col>3</xdr:col>
      <xdr:colOff>440690</xdr:colOff>
      <xdr:row>18</xdr:row>
      <xdr:rowOff>175895</xdr:rowOff>
    </xdr:to>
    <xdr:graphicFrame macro="">
      <xdr:nvGraphicFramePr>
        <xdr:cNvPr id="3" name="Chart 2">
          <a:extLst>
            <a:ext uri="{FF2B5EF4-FFF2-40B4-BE49-F238E27FC236}">
              <a16:creationId xmlns:a16="http://schemas.microsoft.com/office/drawing/2014/main" id="{DCF7196B-2B9D-4524-9BE5-F81AE0D87B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601980</xdr:colOff>
      <xdr:row>6</xdr:row>
      <xdr:rowOff>106680</xdr:rowOff>
    </xdr:from>
    <xdr:to>
      <xdr:col>8</xdr:col>
      <xdr:colOff>394970</xdr:colOff>
      <xdr:row>19</xdr:row>
      <xdr:rowOff>69215</xdr:rowOff>
    </xdr:to>
    <xdr:graphicFrame macro="">
      <xdr:nvGraphicFramePr>
        <xdr:cNvPr id="4" name="Chart 3">
          <a:extLst>
            <a:ext uri="{FF2B5EF4-FFF2-40B4-BE49-F238E27FC236}">
              <a16:creationId xmlns:a16="http://schemas.microsoft.com/office/drawing/2014/main" id="{ABF25DAC-E4E7-43E9-8081-193476F7E4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xdr:colOff>
      <xdr:row>21</xdr:row>
      <xdr:rowOff>83820</xdr:rowOff>
    </xdr:from>
    <xdr:to>
      <xdr:col>3</xdr:col>
      <xdr:colOff>492760</xdr:colOff>
      <xdr:row>33</xdr:row>
      <xdr:rowOff>156845</xdr:rowOff>
    </xdr:to>
    <xdr:graphicFrame macro="">
      <xdr:nvGraphicFramePr>
        <xdr:cNvPr id="5" name="Chart 4">
          <a:extLst>
            <a:ext uri="{FF2B5EF4-FFF2-40B4-BE49-F238E27FC236}">
              <a16:creationId xmlns:a16="http://schemas.microsoft.com/office/drawing/2014/main" id="{66B0DD88-713C-4820-8724-B4241A158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579120</xdr:colOff>
      <xdr:row>21</xdr:row>
      <xdr:rowOff>99060</xdr:rowOff>
    </xdr:from>
    <xdr:to>
      <xdr:col>8</xdr:col>
      <xdr:colOff>380365</xdr:colOff>
      <xdr:row>33</xdr:row>
      <xdr:rowOff>172085</xdr:rowOff>
    </xdr:to>
    <xdr:graphicFrame macro="">
      <xdr:nvGraphicFramePr>
        <xdr:cNvPr id="6" name="Chart 5">
          <a:extLst>
            <a:ext uri="{FF2B5EF4-FFF2-40B4-BE49-F238E27FC236}">
              <a16:creationId xmlns:a16="http://schemas.microsoft.com/office/drawing/2014/main" id="{B9D129B5-5294-4978-9049-FAA3514E23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76200</xdr:colOff>
      <xdr:row>36</xdr:row>
      <xdr:rowOff>106680</xdr:rowOff>
    </xdr:from>
    <xdr:to>
      <xdr:col>3</xdr:col>
      <xdr:colOff>457835</xdr:colOff>
      <xdr:row>49</xdr:row>
      <xdr:rowOff>33020</xdr:rowOff>
    </xdr:to>
    <xdr:graphicFrame macro="">
      <xdr:nvGraphicFramePr>
        <xdr:cNvPr id="7" name="Chart 6">
          <a:extLst>
            <a:ext uri="{FF2B5EF4-FFF2-40B4-BE49-F238E27FC236}">
              <a16:creationId xmlns:a16="http://schemas.microsoft.com/office/drawing/2014/main" id="{29A5675A-AFB3-47F2-9FA9-D7DB78D657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1</xdr:colOff>
      <xdr:row>2</xdr:row>
      <xdr:rowOff>71437</xdr:rowOff>
    </xdr:from>
    <xdr:to>
      <xdr:col>3</xdr:col>
      <xdr:colOff>309563</xdr:colOff>
      <xdr:row>17</xdr:row>
      <xdr:rowOff>8186</xdr:rowOff>
    </xdr:to>
    <xdr:graphicFrame macro="">
      <xdr:nvGraphicFramePr>
        <xdr:cNvPr id="2" name="Chart 1">
          <a:extLst>
            <a:ext uri="{FF2B5EF4-FFF2-40B4-BE49-F238E27FC236}">
              <a16:creationId xmlns:a16="http://schemas.microsoft.com/office/drawing/2014/main" id="{4A79387F-40E3-4903-88B4-ED0A837FE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21430</xdr:colOff>
      <xdr:row>2</xdr:row>
      <xdr:rowOff>0</xdr:rowOff>
    </xdr:from>
    <xdr:to>
      <xdr:col>5</xdr:col>
      <xdr:colOff>478630</xdr:colOff>
      <xdr:row>12</xdr:row>
      <xdr:rowOff>169705</xdr:rowOff>
    </xdr:to>
    <xdr:graphicFrame macro="">
      <xdr:nvGraphicFramePr>
        <xdr:cNvPr id="4" name="Chart 3">
          <a:extLst>
            <a:ext uri="{FF2B5EF4-FFF2-40B4-BE49-F238E27FC236}">
              <a16:creationId xmlns:a16="http://schemas.microsoft.com/office/drawing/2014/main" id="{6ACE4185-8AF2-D186-7C2F-275623C5B4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0.79948</cdr:x>
      <cdr:y>0.15214</cdr:y>
    </cdr:from>
    <cdr:to>
      <cdr:x>0.98906</cdr:x>
      <cdr:y>0.45074</cdr:y>
    </cdr:to>
    <cdr:sp macro="" textlink="">
      <cdr:nvSpPr>
        <cdr:cNvPr id="2" name="TextBox 1">
          <a:extLst xmlns:a="http://schemas.openxmlformats.org/drawingml/2006/main">
            <a:ext uri="{FF2B5EF4-FFF2-40B4-BE49-F238E27FC236}">
              <a16:creationId xmlns:a16="http://schemas.microsoft.com/office/drawing/2014/main" id="{438A4495-2793-EC6D-27C8-845293D3ED2E}"/>
            </a:ext>
          </a:extLst>
        </cdr:cNvPr>
        <cdr:cNvSpPr txBox="1"/>
      </cdr:nvSpPr>
      <cdr:spPr>
        <a:xfrm xmlns:a="http://schemas.openxmlformats.org/drawingml/2006/main">
          <a:off x="3655220" y="383383"/>
          <a:ext cx="866775" cy="752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Futura Lt BT" panose="020B0402020204020303" pitchFamily="34" charset="0"/>
            </a:rPr>
            <a:t>Structural balance including windfall corporation tax</a:t>
          </a:r>
        </a:p>
      </cdr:txBody>
    </cdr:sp>
  </cdr:relSizeAnchor>
  <cdr:relSizeAnchor xmlns:cdr="http://schemas.openxmlformats.org/drawingml/2006/chartDrawing">
    <cdr:from>
      <cdr:x>0.80365</cdr:x>
      <cdr:y>0.57358</cdr:y>
    </cdr:from>
    <cdr:to>
      <cdr:x>0.99323</cdr:x>
      <cdr:y>0.83627</cdr:y>
    </cdr:to>
    <cdr:sp macro="" textlink="">
      <cdr:nvSpPr>
        <cdr:cNvPr id="3" name="TextBox 2">
          <a:extLst xmlns:a="http://schemas.openxmlformats.org/drawingml/2006/main">
            <a:ext uri="{FF2B5EF4-FFF2-40B4-BE49-F238E27FC236}">
              <a16:creationId xmlns:a16="http://schemas.microsoft.com/office/drawing/2014/main" id="{47ACF103-E441-B3A7-3EC1-1B8FC7A1EDF4}"/>
            </a:ext>
          </a:extLst>
        </cdr:cNvPr>
        <cdr:cNvSpPr txBox="1"/>
      </cdr:nvSpPr>
      <cdr:spPr>
        <a:xfrm xmlns:a="http://schemas.openxmlformats.org/drawingml/2006/main">
          <a:off x="3674270" y="1445421"/>
          <a:ext cx="866775" cy="6619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Futura Lt BT" panose="020B0402020204020303" pitchFamily="34" charset="0"/>
            </a:rPr>
            <a:t>Excluding windfall corporation tax</a:t>
          </a:r>
        </a:p>
      </cdr:txBody>
    </cdr:sp>
  </cdr:relSizeAnchor>
</c:userShapes>
</file>

<file path=xl/externalLinks/_rels/externalLink1.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TMP/RECEIVE/de9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ites/Secretariat/Shared%20Documents/Data/Bonds/MacroBond%20Bond%20Yields%20G7%20and%20Ireland.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fiscalcouncil-my.sharepoint.com/personal/eddie_casey_fiscalcouncil_ie/Documents/Council/Meetings/2021/3.%20Mar%2031st%20&amp;%20April%201st/ImbalanceIndicators202103.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fiscalcouncil-my.sharepoint.com/personal/eddie_casey_fiscalcouncil_ie/Documents/Council/Meetings/2021/3.%20Mar%2031st%20&amp;%20April%201st/Benchmarks2021032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eddie.casey\AppData\Local\Microsoft\Windows\INetCache\Content.Outlook\L786BW5G\PrimaryBalance20170816.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ites/Secretariat/Shared%20Documents/Endorsement/DoF_Forecasts/Pattern_of_Errors/ForecastErrors202005.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Fiscal%20Rules\Assessment%20Spreadsheet\FiscalRules20171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eddie.casey\Downloads\Fiscal-Assessment-Report-November-2018-Data-Pack%20(6).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contribution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TempoC\Eddie%20Fiscal%20Stance%20charts%20for%20plundering.xlsx"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USC"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Ch1cha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sheetName val="Sheet3"/>
    </sheetNames>
    <sheetDataSet>
      <sheetData sheetId="0">
        <row r="4501">
          <cell r="A4501">
            <v>29221</v>
          </cell>
          <cell r="T4501">
            <v>12.125</v>
          </cell>
        </row>
        <row r="9720">
          <cell r="A9720">
            <v>36528</v>
          </cell>
          <cell r="I9720">
            <v>5.58</v>
          </cell>
        </row>
        <row r="13633">
          <cell r="A13633">
            <v>42005</v>
          </cell>
          <cell r="I13633">
            <v>1.39</v>
          </cell>
          <cell r="R13633">
            <v>0.84999999999999987</v>
          </cell>
        </row>
      </sheetData>
      <sheetData sheetId="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OldFigure"/>
      <sheetName val="Heatmap"/>
      <sheetName val="HeatmapWithoutForecasts"/>
      <sheetName val="TimeSeries"/>
      <sheetName val="TimeSeriesSD"/>
      <sheetName val="AnnualDS"/>
      <sheetName val="QuarterlyDS"/>
      <sheetName val="PxStat"/>
      <sheetName val="QuarterlyData"/>
      <sheetName val="MonthlyData"/>
      <sheetName val="CA_star_star"/>
      <sheetName val="A1outstanding"/>
      <sheetName val="A1transactions"/>
      <sheetName val="A14outstanding"/>
      <sheetName val="A141newlending"/>
      <sheetName val="A181growthrates"/>
      <sheetName val="HH_BS"/>
      <sheetName val="NFC_BS"/>
      <sheetName val="B21rates"/>
      <sheetName val="DoFMar19"/>
      <sheetName val="DoFApr19"/>
      <sheetName val="DoFSep19"/>
      <sheetName val="DoFOct19"/>
      <sheetName val="DoFApr20"/>
      <sheetName val="DoFSep20"/>
      <sheetName val="DoFOct20"/>
      <sheetName val="BmkMar19"/>
      <sheetName val="BmkSep19"/>
      <sheetName val="BmkSep19_Brexit"/>
      <sheetName val="BmkApr20"/>
      <sheetName val="BmkSep20"/>
      <sheetName val="QuarterlyProfiles"/>
    </sheetNames>
    <sheetDataSet>
      <sheetData sheetId="0" refreshError="1"/>
      <sheetData sheetId="1">
        <row r="49">
          <cell r="L49">
            <v>0</v>
          </cell>
          <cell r="M49">
            <v>1</v>
          </cell>
        </row>
        <row r="50">
          <cell r="L50">
            <v>0.5</v>
          </cell>
          <cell r="M50">
            <v>2</v>
          </cell>
        </row>
        <row r="51">
          <cell r="L51">
            <v>1.5</v>
          </cell>
          <cell r="M51">
            <v>3</v>
          </cell>
        </row>
      </sheetData>
      <sheetData sheetId="2" refreshError="1"/>
      <sheetData sheetId="3" refreshError="1"/>
      <sheetData sheetId="4" refreshError="1"/>
      <sheetData sheetId="5">
        <row r="1">
          <cell r="B1">
            <v>1970</v>
          </cell>
          <cell r="C1">
            <v>1971</v>
          </cell>
          <cell r="D1">
            <v>1972</v>
          </cell>
          <cell r="E1">
            <v>1973</v>
          </cell>
          <cell r="F1">
            <v>1974</v>
          </cell>
          <cell r="G1">
            <v>1975</v>
          </cell>
          <cell r="H1">
            <v>1976</v>
          </cell>
          <cell r="I1">
            <v>1977</v>
          </cell>
          <cell r="J1">
            <v>1978</v>
          </cell>
          <cell r="K1">
            <v>1979</v>
          </cell>
          <cell r="L1">
            <v>1980</v>
          </cell>
          <cell r="M1">
            <v>1981</v>
          </cell>
          <cell r="N1">
            <v>1982</v>
          </cell>
          <cell r="O1">
            <v>1983</v>
          </cell>
          <cell r="P1">
            <v>1984</v>
          </cell>
          <cell r="Q1">
            <v>1985</v>
          </cell>
          <cell r="R1">
            <v>1986</v>
          </cell>
          <cell r="S1">
            <v>1987</v>
          </cell>
          <cell r="T1">
            <v>1988</v>
          </cell>
          <cell r="U1">
            <v>1989</v>
          </cell>
          <cell r="V1">
            <v>1990</v>
          </cell>
          <cell r="W1">
            <v>1991</v>
          </cell>
          <cell r="X1">
            <v>1992</v>
          </cell>
          <cell r="Y1">
            <v>1993</v>
          </cell>
          <cell r="Z1">
            <v>1994</v>
          </cell>
          <cell r="AA1">
            <v>1995</v>
          </cell>
          <cell r="AB1">
            <v>1996</v>
          </cell>
          <cell r="AC1">
            <v>1997</v>
          </cell>
          <cell r="AD1">
            <v>1998</v>
          </cell>
          <cell r="AE1">
            <v>1999</v>
          </cell>
          <cell r="AF1">
            <v>2000</v>
          </cell>
          <cell r="AG1">
            <v>2001</v>
          </cell>
          <cell r="AH1">
            <v>2002</v>
          </cell>
          <cell r="AI1">
            <v>2003</v>
          </cell>
          <cell r="AJ1">
            <v>2004</v>
          </cell>
          <cell r="AK1">
            <v>2005</v>
          </cell>
          <cell r="AL1">
            <v>2006</v>
          </cell>
          <cell r="AM1">
            <v>2007</v>
          </cell>
          <cell r="AN1">
            <v>2008</v>
          </cell>
          <cell r="AO1">
            <v>2009</v>
          </cell>
          <cell r="AP1">
            <v>2010</v>
          </cell>
          <cell r="AQ1">
            <v>2011</v>
          </cell>
          <cell r="AR1">
            <v>2012</v>
          </cell>
          <cell r="AS1">
            <v>2013</v>
          </cell>
          <cell r="AT1">
            <v>2014</v>
          </cell>
          <cell r="AU1">
            <v>2015</v>
          </cell>
          <cell r="AV1">
            <v>2016</v>
          </cell>
          <cell r="AW1">
            <v>2017</v>
          </cell>
          <cell r="AX1">
            <v>2018</v>
          </cell>
          <cell r="AY1">
            <v>2019</v>
          </cell>
          <cell r="BA1">
            <v>2020</v>
          </cell>
          <cell r="BB1">
            <v>2021</v>
          </cell>
          <cell r="BC1">
            <v>2022</v>
          </cell>
          <cell r="BD1">
            <v>2023</v>
          </cell>
          <cell r="BE1">
            <v>2024</v>
          </cell>
          <cell r="BG1" t="str">
            <v>Central Value</v>
          </cell>
          <cell r="BH1" t="str">
            <v>SD</v>
          </cell>
        </row>
        <row r="2">
          <cell r="A2" t="str">
            <v>Aggregate</v>
          </cell>
        </row>
        <row r="3">
          <cell r="A3" t="str">
            <v>Output Gap</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t="str">
            <v>NA</v>
          </cell>
          <cell r="AB3" t="str">
            <v>NA</v>
          </cell>
          <cell r="AC3" t="str">
            <v>NA</v>
          </cell>
          <cell r="AD3" t="str">
            <v>NA</v>
          </cell>
          <cell r="AE3" t="str">
            <v>NA</v>
          </cell>
          <cell r="AF3">
            <v>0.79973832996403416</v>
          </cell>
          <cell r="AG3">
            <v>0.7202511271749189</v>
          </cell>
          <cell r="AH3">
            <v>0.85661751800541963</v>
          </cell>
          <cell r="AI3">
            <v>0.45142843797227167</v>
          </cell>
          <cell r="AJ3">
            <v>0.73315813410591901</v>
          </cell>
          <cell r="AK3">
            <v>0.97284003383195605</v>
          </cell>
          <cell r="AL3">
            <v>1.2428526333076833</v>
          </cell>
          <cell r="AM3">
            <v>1.786348473999152</v>
          </cell>
          <cell r="AN3">
            <v>0.55711086713761593</v>
          </cell>
          <cell r="AO3">
            <v>-0.87063899663691935</v>
          </cell>
          <cell r="AP3">
            <v>-1.1079343452378303</v>
          </cell>
          <cell r="AQ3">
            <v>-1.3884969402826721</v>
          </cell>
          <cell r="AR3">
            <v>-1.5192538609460966</v>
          </cell>
          <cell r="AS3">
            <v>-1.6090998921656317</v>
          </cell>
          <cell r="AT3">
            <v>-0.86285601686505231</v>
          </cell>
          <cell r="AU3">
            <v>-0.61000293498358882</v>
          </cell>
          <cell r="AV3">
            <v>-0.4495268624537711</v>
          </cell>
          <cell r="AW3">
            <v>-0.47394633774606387</v>
          </cell>
          <cell r="AX3">
            <v>-3.2976191204491356E-2</v>
          </cell>
          <cell r="AY3">
            <v>0.19362856751112018</v>
          </cell>
          <cell r="BA3">
            <v>-5.5202245595884589E-2</v>
          </cell>
          <cell r="BB3">
            <v>0.10228002801762708</v>
          </cell>
          <cell r="BC3">
            <v>0.236598079316057</v>
          </cell>
          <cell r="BD3">
            <v>0.35333239958482088</v>
          </cell>
          <cell r="BE3">
            <v>0.39574074936844422</v>
          </cell>
          <cell r="BG3">
            <v>0</v>
          </cell>
          <cell r="BH3">
            <v>5.3487226255522504</v>
          </cell>
        </row>
        <row r="4">
          <cell r="A4" t="str">
            <v>Change in Output Gap</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v>2.26298728683954</v>
          </cell>
          <cell r="AG4">
            <v>-0.23727583205213584</v>
          </cell>
          <cell r="AH4">
            <v>0.3765493573931763</v>
          </cell>
          <cell r="AI4">
            <v>-1.1634777689739024</v>
          </cell>
          <cell r="AJ4">
            <v>0.7899205546007636</v>
          </cell>
          <cell r="AK4">
            <v>0.67034878299920975</v>
          </cell>
          <cell r="AL4">
            <v>0.75660052061295235</v>
          </cell>
          <cell r="AM4">
            <v>1.5343077597391066</v>
          </cell>
          <cell r="AN4">
            <v>-3.5068334417265214</v>
          </cell>
          <cell r="AO4">
            <v>-4.0713448851707721</v>
          </cell>
          <cell r="AP4">
            <v>-0.68603655627542737</v>
          </cell>
          <cell r="AQ4">
            <v>-0.80907609108171497</v>
          </cell>
          <cell r="AR4">
            <v>-0.38307208107110791</v>
          </cell>
          <cell r="AS4">
            <v>-0.26673334404954563</v>
          </cell>
          <cell r="AT4">
            <v>2.1108645298474373</v>
          </cell>
          <cell r="AU4">
            <v>0.70780381558032446</v>
          </cell>
          <cell r="AV4">
            <v>0.4451103189615479</v>
          </cell>
          <cell r="AW4">
            <v>-8.067914215580374E-2</v>
          </cell>
          <cell r="AX4">
            <v>1.2427543388334792</v>
          </cell>
          <cell r="AY4">
            <v>0.63316117623518697</v>
          </cell>
          <cell r="BA4">
            <v>-0.71884008095646967</v>
          </cell>
          <cell r="BB4">
            <v>0.43659682073273859</v>
          </cell>
          <cell r="BC4">
            <v>0.37072447220021815</v>
          </cell>
          <cell r="BD4">
            <v>0.32072142685152444</v>
          </cell>
          <cell r="BE4">
            <v>0.10935986391110544</v>
          </cell>
          <cell r="BG4">
            <v>2.1136030612244897E-2</v>
          </cell>
          <cell r="BH4">
            <v>1.8808954403505513</v>
          </cell>
        </row>
        <row r="6">
          <cell r="A6" t="str">
            <v>Labour Market and Prices</v>
          </cell>
        </row>
        <row r="7">
          <cell r="A7" t="str">
            <v>LRAvg</v>
          </cell>
        </row>
        <row r="8">
          <cell r="A8" t="str">
            <v>Unemployment Rate</v>
          </cell>
          <cell r="B8" t="str">
            <v>NA</v>
          </cell>
          <cell r="C8">
            <v>0.96936505469676915</v>
          </cell>
          <cell r="D8">
            <v>0.80443836136294378</v>
          </cell>
          <cell r="E8">
            <v>0.92224314231567617</v>
          </cell>
          <cell r="F8">
            <v>1.0164869670778622</v>
          </cell>
          <cell r="G8">
            <v>0.52170688707638602</v>
          </cell>
          <cell r="H8">
            <v>7.4048719456002943E-2</v>
          </cell>
          <cell r="I8">
            <v>9.7609675646549751E-2</v>
          </cell>
          <cell r="J8">
            <v>0.26253636898037491</v>
          </cell>
          <cell r="K8">
            <v>0.54526784326693267</v>
          </cell>
          <cell r="L8">
            <v>0.49814593088583964</v>
          </cell>
          <cell r="M8">
            <v>-0.16156084244946181</v>
          </cell>
          <cell r="N8">
            <v>-0.56209709768875171</v>
          </cell>
          <cell r="O8">
            <v>-0.89195048435640245</v>
          </cell>
          <cell r="P8">
            <v>-1.2689257834051459</v>
          </cell>
          <cell r="Q8">
            <v>-1.5752182138822504</v>
          </cell>
          <cell r="R8">
            <v>-1.5752182138822504</v>
          </cell>
          <cell r="S8">
            <v>-1.5280963015011575</v>
          </cell>
          <cell r="T8">
            <v>-1.4338524767389711</v>
          </cell>
          <cell r="U8">
            <v>-1.080438133880774</v>
          </cell>
          <cell r="V8">
            <v>-0.77414570340367006</v>
          </cell>
          <cell r="W8">
            <v>-1.080438133880774</v>
          </cell>
          <cell r="X8">
            <v>-1.2453648272145996</v>
          </cell>
          <cell r="Y8">
            <v>-1.2924867395956923</v>
          </cell>
          <cell r="Z8">
            <v>-0.98619430911858841</v>
          </cell>
          <cell r="AA8">
            <v>-0.51497518530765896</v>
          </cell>
          <cell r="AB8">
            <v>-0.37360944816437974</v>
          </cell>
          <cell r="AC8">
            <v>5.0487763265456551E-2</v>
          </cell>
          <cell r="AD8">
            <v>0.54526784326693267</v>
          </cell>
          <cell r="AE8">
            <v>0.99292601088731558</v>
          </cell>
          <cell r="AF8">
            <v>1.3227793975549662</v>
          </cell>
          <cell r="AG8">
            <v>1.3934622661266056</v>
          </cell>
          <cell r="AH8">
            <v>1.2756574851738733</v>
          </cell>
          <cell r="AI8">
            <v>1.2520965289833268</v>
          </cell>
          <cell r="AJ8">
            <v>1.2756574851738733</v>
          </cell>
          <cell r="AK8">
            <v>1.2992184413644199</v>
          </cell>
          <cell r="AL8">
            <v>1.2520965289833268</v>
          </cell>
          <cell r="AM8">
            <v>1.2049746166022339</v>
          </cell>
          <cell r="AN8">
            <v>0.78087740517239734</v>
          </cell>
          <cell r="AO8">
            <v>-0.60921901006984447</v>
          </cell>
          <cell r="AP8">
            <v>-1.0568771776902275</v>
          </cell>
          <cell r="AQ8">
            <v>-1.2453648272145996</v>
          </cell>
          <cell r="AR8">
            <v>-1.2689257834051459</v>
          </cell>
          <cell r="AS8">
            <v>-0.86838952816585602</v>
          </cell>
          <cell r="AT8">
            <v>-0.42073136054547294</v>
          </cell>
          <cell r="AU8">
            <v>2.6926807074910162E-2</v>
          </cell>
          <cell r="AV8">
            <v>0.40390210612365368</v>
          </cell>
          <cell r="AW8">
            <v>0.80443836136294378</v>
          </cell>
          <cell r="AX8">
            <v>1.0164869670778622</v>
          </cell>
          <cell r="AY8">
            <v>1.2049746166022339</v>
          </cell>
          <cell r="BA8" t="str">
            <v>NA</v>
          </cell>
          <cell r="BB8" t="str">
            <v>NA</v>
          </cell>
          <cell r="BC8" t="str">
            <v>NA</v>
          </cell>
          <cell r="BD8" t="str">
            <v>NA</v>
          </cell>
          <cell r="BE8" t="str">
            <v>NA</v>
          </cell>
          <cell r="BG8">
            <v>10.114285714285714</v>
          </cell>
          <cell r="BH8">
            <v>4.2443099164253653</v>
          </cell>
        </row>
        <row r="9">
          <cell r="A9" t="str">
            <v>Employment Rate (15-64)</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v>-0.83355945311791513</v>
          </cell>
          <cell r="AE9">
            <v>1.3664909067506009E-2</v>
          </cell>
          <cell r="AF9">
            <v>0.5056016354977495</v>
          </cell>
          <cell r="AG9">
            <v>0.61492090803780541</v>
          </cell>
          <cell r="AH9">
            <v>0.4509419992277216</v>
          </cell>
          <cell r="AI9">
            <v>0.4509419992277216</v>
          </cell>
          <cell r="AJ9">
            <v>0.69691036244284532</v>
          </cell>
          <cell r="AK9">
            <v>1.0795278163330368</v>
          </cell>
          <cell r="AL9">
            <v>1.3254961795481566</v>
          </cell>
          <cell r="AM9">
            <v>1.4348154520882126</v>
          </cell>
          <cell r="AN9">
            <v>0.88821908938794103</v>
          </cell>
          <cell r="AO9">
            <v>-0.75156999871287322</v>
          </cell>
          <cell r="AP9">
            <v>-1.4894750883582404</v>
          </cell>
          <cell r="AQ9">
            <v>-1.7627732697083762</v>
          </cell>
          <cell r="AR9">
            <v>-1.7901030878433901</v>
          </cell>
          <cell r="AS9">
            <v>-1.2981663614131447</v>
          </cell>
          <cell r="AT9">
            <v>-0.88821908938794103</v>
          </cell>
          <cell r="AU9">
            <v>-0.45094199922772549</v>
          </cell>
          <cell r="AV9">
            <v>-1.3664909067506009E-2</v>
          </cell>
          <cell r="AW9">
            <v>0.34162272668766963</v>
          </cell>
          <cell r="AX9">
            <v>0.61492090803780541</v>
          </cell>
          <cell r="BG9">
            <v>66.45</v>
          </cell>
          <cell r="BH9">
            <v>3.6590071513094005</v>
          </cell>
        </row>
        <row r="10">
          <cell r="A10" t="str">
            <v>Construction Employment</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v>-0.73273770408322414</v>
          </cell>
          <cell r="AE10">
            <v>-0.40818263398507265</v>
          </cell>
          <cell r="AF10">
            <v>2.1913426321506467E-2</v>
          </cell>
          <cell r="AG10">
            <v>0.22858868480899244</v>
          </cell>
          <cell r="AH10">
            <v>0.28036766747909792</v>
          </cell>
          <cell r="AI10">
            <v>0.40199319272972861</v>
          </cell>
          <cell r="AJ10">
            <v>0.80256421610952466</v>
          </cell>
          <cell r="AK10">
            <v>1.3500994158338331</v>
          </cell>
          <cell r="AL10">
            <v>1.8733976449466025</v>
          </cell>
          <cell r="AM10">
            <v>2.0827169365917104</v>
          </cell>
          <cell r="AN10">
            <v>1.4463862899905826</v>
          </cell>
          <cell r="AO10">
            <v>-0.19621930918234226</v>
          </cell>
          <cell r="AP10">
            <v>-0.93478590454487043</v>
          </cell>
          <cell r="AQ10">
            <v>-1.1903757764483704</v>
          </cell>
          <cell r="AR10">
            <v>-1.29569643056033</v>
          </cell>
          <cell r="AS10">
            <v>-1.2399513981537906</v>
          </cell>
          <cell r="AT10">
            <v>-1.0669875624259912</v>
          </cell>
          <cell r="AU10">
            <v>-0.73648341772318926</v>
          </cell>
          <cell r="AV10">
            <v>-0.52011337099108845</v>
          </cell>
          <cell r="AW10">
            <v>-0.29757391355786866</v>
          </cell>
          <cell r="AX10">
            <v>2.5879476057940241E-2</v>
          </cell>
          <cell r="AY10">
            <v>0.10520047078661257</v>
          </cell>
          <cell r="BA10" t="str">
            <v>NA</v>
          </cell>
          <cell r="BB10" t="str">
            <v>NA</v>
          </cell>
          <cell r="BC10" t="str">
            <v>NA</v>
          </cell>
          <cell r="BD10" t="str">
            <v>NA</v>
          </cell>
          <cell r="BE10" t="str">
            <v>NA</v>
          </cell>
          <cell r="BG10">
            <v>142.20545454545456</v>
          </cell>
          <cell r="BH10">
            <v>45.385209960039681</v>
          </cell>
        </row>
        <row r="11">
          <cell r="A11" t="str">
            <v>Employment Concentration (% total)</v>
          </cell>
        </row>
        <row r="12">
          <cell r="A12" t="str">
            <v xml:space="preserve">   Agri</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v>2.5525985579180737</v>
          </cell>
          <cell r="AE12">
            <v>2.2838315528235134</v>
          </cell>
          <cell r="AF12">
            <v>1.3259564188560189</v>
          </cell>
          <cell r="AG12">
            <v>0.90929178826052914</v>
          </cell>
          <cell r="AH12">
            <v>0.61285808699514699</v>
          </cell>
          <cell r="AI12">
            <v>0.29226543872529259</v>
          </cell>
          <cell r="AJ12">
            <v>2.8953639259741783E-2</v>
          </cell>
          <cell r="AK12">
            <v>-0.37303863227684031</v>
          </cell>
          <cell r="AL12">
            <v>-0.58172026044829406</v>
          </cell>
          <cell r="AM12">
            <v>-0.80595936129013701</v>
          </cell>
          <cell r="AN12">
            <v>-0.58731231461573952</v>
          </cell>
          <cell r="AO12">
            <v>-0.29633240321313631</v>
          </cell>
          <cell r="AP12">
            <v>-0.14772098492806235</v>
          </cell>
          <cell r="AQ12">
            <v>-0.16416867256008416</v>
          </cell>
          <cell r="AR12">
            <v>-0.10026654404428759</v>
          </cell>
          <cell r="AS12">
            <v>-0.10572504148904273</v>
          </cell>
          <cell r="AT12">
            <v>-0.42992044161161708</v>
          </cell>
          <cell r="AU12">
            <v>-0.53805715743815119</v>
          </cell>
          <cell r="AV12">
            <v>-0.58758320035383638</v>
          </cell>
          <cell r="AW12">
            <v>-0.81464027292495189</v>
          </cell>
          <cell r="AX12">
            <v>-1.0788757406685787</v>
          </cell>
          <cell r="AY12">
            <v>-1.3944344549755505</v>
          </cell>
          <cell r="BA12" t="str">
            <v>NA</v>
          </cell>
          <cell r="BB12" t="str">
            <v>NA</v>
          </cell>
          <cell r="BC12" t="str">
            <v>NA</v>
          </cell>
          <cell r="BD12" t="str">
            <v>NA</v>
          </cell>
          <cell r="BE12" t="str">
            <v>NA</v>
          </cell>
          <cell r="BG12">
            <v>5.8825903000884043</v>
          </cell>
          <cell r="BH12">
            <v>1.0459282231250069</v>
          </cell>
        </row>
        <row r="13">
          <cell r="A13" t="str">
            <v xml:space="preserve">   Industry</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v>2.0496133546123323</v>
          </cell>
          <cell r="AE13">
            <v>1.7451462168985481</v>
          </cell>
          <cell r="AF13">
            <v>1.5773009195149483</v>
          </cell>
          <cell r="AG13">
            <v>1.4374336753952011</v>
          </cell>
          <cell r="AH13">
            <v>1.064072614928526</v>
          </cell>
          <cell r="AI13">
            <v>0.78773823686478939</v>
          </cell>
          <cell r="AJ13">
            <v>0.51580105069644155</v>
          </cell>
          <cell r="AK13">
            <v>0.151710012323233</v>
          </cell>
          <cell r="AL13">
            <v>-2.4756070161883293E-2</v>
          </cell>
          <cell r="AM13">
            <v>-0.21392225159420436</v>
          </cell>
          <cell r="AN13">
            <v>-0.3983672449035417</v>
          </cell>
          <cell r="AO13">
            <v>-0.62099695160635648</v>
          </cell>
          <cell r="AP13">
            <v>-0.75126359717667479</v>
          </cell>
          <cell r="AQ13">
            <v>-0.78605391567065419</v>
          </cell>
          <cell r="AR13">
            <v>-0.86734109028063522</v>
          </cell>
          <cell r="AS13">
            <v>-0.76879786103137626</v>
          </cell>
          <cell r="AT13">
            <v>-0.85410500303309622</v>
          </cell>
          <cell r="AU13">
            <v>-0.77414810124320688</v>
          </cell>
          <cell r="AV13">
            <v>-0.71279588522032133</v>
          </cell>
          <cell r="AW13">
            <v>-0.71983115124510766</v>
          </cell>
          <cell r="AX13">
            <v>-0.91685501040805761</v>
          </cell>
          <cell r="AY13">
            <v>-0.91958194765888579</v>
          </cell>
          <cell r="BA13" t="str">
            <v>NA</v>
          </cell>
          <cell r="BB13" t="str">
            <v>NA</v>
          </cell>
          <cell r="BC13" t="str">
            <v>NA</v>
          </cell>
          <cell r="BD13" t="str">
            <v>NA</v>
          </cell>
          <cell r="BE13" t="str">
            <v>NA</v>
          </cell>
          <cell r="BG13">
            <v>14.783749493493508</v>
          </cell>
          <cell r="BH13">
            <v>2.6043837993390331</v>
          </cell>
        </row>
        <row r="14">
          <cell r="A14" t="str">
            <v xml:space="preserve">   Construction</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v>-0.14301461768355256</v>
          </cell>
          <cell r="AE14">
            <v>7.4962575771297571E-2</v>
          </cell>
          <cell r="AF14">
            <v>0.46364247957159838</v>
          </cell>
          <cell r="AG14">
            <v>0.60757152329804276</v>
          </cell>
          <cell r="AH14">
            <v>0.60927786377838289</v>
          </cell>
          <cell r="AI14">
            <v>0.67509896815029136</v>
          </cell>
          <cell r="AJ14">
            <v>1.0011120266492455</v>
          </cell>
          <cell r="AK14">
            <v>1.3962754677899278</v>
          </cell>
          <cell r="AL14">
            <v>1.7298427130182565</v>
          </cell>
          <cell r="AM14">
            <v>1.7248166065248038</v>
          </cell>
          <cell r="AN14">
            <v>1.1358084202939029</v>
          </cell>
          <cell r="AO14">
            <v>-0.25133701215715354</v>
          </cell>
          <cell r="AP14">
            <v>-0.95191012181433543</v>
          </cell>
          <cell r="AQ14">
            <v>-1.2024440734453554</v>
          </cell>
          <cell r="AR14">
            <v>-1.3170041782395991</v>
          </cell>
          <cell r="AS14">
            <v>-1.3172880016112845</v>
          </cell>
          <cell r="AT14">
            <v>-1.1799098284998701</v>
          </cell>
          <cell r="AU14">
            <v>-0.9003343038257603</v>
          </cell>
          <cell r="AV14">
            <v>-0.76597885979449587</v>
          </cell>
          <cell r="AW14">
            <v>-0.61765024929575085</v>
          </cell>
          <cell r="AX14">
            <v>-0.38027669672146153</v>
          </cell>
          <cell r="AY14">
            <v>-0.39126070175711797</v>
          </cell>
          <cell r="BA14" t="str">
            <v>NA</v>
          </cell>
          <cell r="BB14" t="str">
            <v>NA</v>
          </cell>
          <cell r="BC14" t="str">
            <v>NA</v>
          </cell>
          <cell r="BD14" t="str">
            <v>NA</v>
          </cell>
          <cell r="BE14" t="str">
            <v>NA</v>
          </cell>
          <cell r="BG14">
            <v>7.1288179213734688</v>
          </cell>
          <cell r="BH14">
            <v>2.0454204108979042</v>
          </cell>
        </row>
        <row r="15">
          <cell r="A15" t="str">
            <v xml:space="preserve">   Edu, Health, Public Admin &amp; Defence</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v>-1.5831636640483677</v>
          </cell>
          <cell r="AE15">
            <v>-1.5840354665302552</v>
          </cell>
          <cell r="AF15">
            <v>-1.5000684681255423</v>
          </cell>
          <cell r="AG15">
            <v>-1.3477602071126227</v>
          </cell>
          <cell r="AH15">
            <v>-0.93209166123021103</v>
          </cell>
          <cell r="AI15">
            <v>-0.68435622460599765</v>
          </cell>
          <cell r="AJ15">
            <v>-0.70932583728443865</v>
          </cell>
          <cell r="AK15">
            <v>-0.58675064834715207</v>
          </cell>
          <cell r="AL15">
            <v>-0.42286121755381806</v>
          </cell>
          <cell r="AM15">
            <v>-0.44287625699495531</v>
          </cell>
          <cell r="AN15">
            <v>-0.16708463760565129</v>
          </cell>
          <cell r="AO15">
            <v>0.60057642311945048</v>
          </cell>
          <cell r="AP15">
            <v>1.0362762156456824</v>
          </cell>
          <cell r="AQ15">
            <v>1.0953567170694123</v>
          </cell>
          <cell r="AR15">
            <v>1.1501775802925971</v>
          </cell>
          <cell r="AS15">
            <v>0.99481534867893284</v>
          </cell>
          <cell r="AT15">
            <v>0.94800820568724598</v>
          </cell>
          <cell r="AU15">
            <v>0.8549162612836243</v>
          </cell>
          <cell r="AV15">
            <v>0.6769521609519783</v>
          </cell>
          <cell r="AW15">
            <v>0.74797203869666518</v>
          </cell>
          <cell r="AX15">
            <v>0.84116745417384908</v>
          </cell>
          <cell r="AY15">
            <v>1.0141558838395752</v>
          </cell>
          <cell r="BA15" t="str">
            <v>NA</v>
          </cell>
          <cell r="BB15" t="str">
            <v>NA</v>
          </cell>
          <cell r="BC15" t="str">
            <v>NA</v>
          </cell>
          <cell r="BD15" t="str">
            <v>NA</v>
          </cell>
          <cell r="BE15" t="str">
            <v>NA</v>
          </cell>
          <cell r="BG15">
            <v>22.388914967968642</v>
          </cell>
          <cell r="BH15">
            <v>2.8529381377822047</v>
          </cell>
        </row>
        <row r="16">
          <cell r="A16" t="str">
            <v xml:space="preserve">   Other Services</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v>-1.6888114105060719</v>
          </cell>
          <cell r="AE16">
            <v>-1.3558177788721162</v>
          </cell>
          <cell r="AF16">
            <v>-1.1422833950631046</v>
          </cell>
          <cell r="AG16">
            <v>-1.1047186934220947</v>
          </cell>
          <cell r="AH16">
            <v>-1.055586345754165</v>
          </cell>
          <cell r="AI16">
            <v>-0.94281384746741881</v>
          </cell>
          <cell r="AJ16">
            <v>-0.73793766995703314</v>
          </cell>
          <cell r="AK16">
            <v>-0.62668517934722956</v>
          </cell>
          <cell r="AL16">
            <v>-0.87589233353303775</v>
          </cell>
          <cell r="AM16">
            <v>-0.45636840691395131</v>
          </cell>
          <cell r="AN16">
            <v>-0.1028168337927879</v>
          </cell>
          <cell r="AO16">
            <v>0.38433810398228402</v>
          </cell>
          <cell r="AP16">
            <v>0.5816812636861175</v>
          </cell>
          <cell r="AQ16">
            <v>0.82017274648161076</v>
          </cell>
          <cell r="AR16">
            <v>0.93780110448603815</v>
          </cell>
          <cell r="AS16">
            <v>1.0396402833854161</v>
          </cell>
          <cell r="AT16">
            <v>1.2581185078786372</v>
          </cell>
          <cell r="AU16">
            <v>1.0461873947438787</v>
          </cell>
          <cell r="AV16">
            <v>1.1121444526242978</v>
          </cell>
          <cell r="AW16">
            <v>0.98004268621523138</v>
          </cell>
          <cell r="AX16">
            <v>1.0001522228790487</v>
          </cell>
          <cell r="AY16">
            <v>0.92945312826651061</v>
          </cell>
          <cell r="BA16" t="str">
            <v>NA</v>
          </cell>
          <cell r="BB16" t="str">
            <v>NA</v>
          </cell>
          <cell r="BC16" t="str">
            <v>NA</v>
          </cell>
          <cell r="BD16" t="str">
            <v>NA</v>
          </cell>
          <cell r="BE16" t="str">
            <v>NA</v>
          </cell>
          <cell r="BG16">
            <v>49.815927317075968</v>
          </cell>
          <cell r="BH16">
            <v>1.8940076175564131</v>
          </cell>
        </row>
        <row r="17">
          <cell r="A17" t="str">
            <v>Vacancy Rates (Private Sector)</v>
          </cell>
          <cell r="B17" t="str">
            <v>NA</v>
          </cell>
          <cell r="C17">
            <v>-0.54146057026323924</v>
          </cell>
          <cell r="D17">
            <v>-0.54146057026323924</v>
          </cell>
          <cell r="E17">
            <v>-0.54146057026323924</v>
          </cell>
          <cell r="F17">
            <v>-0.54146057026323924</v>
          </cell>
          <cell r="G17">
            <v>-0.54146057026323924</v>
          </cell>
          <cell r="H17">
            <v>-0.54146057026323924</v>
          </cell>
          <cell r="I17">
            <v>-0.54146057026323924</v>
          </cell>
          <cell r="J17">
            <v>-0.54146057026323924</v>
          </cell>
          <cell r="K17">
            <v>-0.54146057026323924</v>
          </cell>
          <cell r="L17">
            <v>-0.54146057026323924</v>
          </cell>
          <cell r="M17">
            <v>-0.54146057026323924</v>
          </cell>
          <cell r="N17">
            <v>-0.54146057026323924</v>
          </cell>
          <cell r="O17">
            <v>-0.54146057026323924</v>
          </cell>
          <cell r="P17">
            <v>-0.54146057026323924</v>
          </cell>
          <cell r="Q17">
            <v>-0.54146057026323924</v>
          </cell>
          <cell r="R17">
            <v>-0.54146057026323924</v>
          </cell>
          <cell r="S17">
            <v>-0.54146057026323924</v>
          </cell>
          <cell r="T17">
            <v>-0.54146057026323924</v>
          </cell>
          <cell r="U17">
            <v>-0.54146057026323924</v>
          </cell>
          <cell r="V17">
            <v>-0.54146057026323924</v>
          </cell>
          <cell r="W17">
            <v>-0.54146057026323924</v>
          </cell>
          <cell r="X17">
            <v>-0.54146057026323924</v>
          </cell>
          <cell r="Y17">
            <v>-0.54146057026323924</v>
          </cell>
          <cell r="Z17">
            <v>-0.54146057026323924</v>
          </cell>
          <cell r="AA17">
            <v>-0.54146057026323924</v>
          </cell>
          <cell r="AB17">
            <v>-0.54146057026323924</v>
          </cell>
          <cell r="AC17">
            <v>-0.54146057026323924</v>
          </cell>
          <cell r="AD17">
            <v>-0.54146057026323924</v>
          </cell>
          <cell r="AE17">
            <v>-0.54146057026323924</v>
          </cell>
          <cell r="AF17">
            <v>-0.54146057026323924</v>
          </cell>
          <cell r="AG17">
            <v>-0.54146057026323924</v>
          </cell>
          <cell r="AH17">
            <v>-0.54146057026323924</v>
          </cell>
          <cell r="AI17">
            <v>-0.54146057026323924</v>
          </cell>
          <cell r="AJ17">
            <v>-0.54146057026323924</v>
          </cell>
          <cell r="AK17">
            <v>-0.54146057026323924</v>
          </cell>
          <cell r="AL17">
            <v>-0.54146057026323924</v>
          </cell>
          <cell r="AM17">
            <v>-0.54146057026323924</v>
          </cell>
          <cell r="AN17">
            <v>1.6518157130163886</v>
          </cell>
          <cell r="AO17">
            <v>0.37830045175724991</v>
          </cell>
          <cell r="AP17">
            <v>1.0858089302345493</v>
          </cell>
          <cell r="AQ17">
            <v>1.298061473777739</v>
          </cell>
          <cell r="AR17">
            <v>1.3688123216254686</v>
          </cell>
          <cell r="AS17">
            <v>1.5810648651686587</v>
          </cell>
          <cell r="AT17">
            <v>1.6518157130163891</v>
          </cell>
          <cell r="AU17">
            <v>2.1470716479504981</v>
          </cell>
          <cell r="AV17">
            <v>2.1470716479504981</v>
          </cell>
          <cell r="AW17">
            <v>2.1470716479504981</v>
          </cell>
          <cell r="AX17">
            <v>2.3593241914936884</v>
          </cell>
          <cell r="BG17">
            <v>0.19132653061224489</v>
          </cell>
          <cell r="BH17">
            <v>0.35335265598237114</v>
          </cell>
        </row>
        <row r="18">
          <cell r="A18" t="str">
            <v>LRAvg</v>
          </cell>
        </row>
        <row r="19">
          <cell r="A19" t="str">
            <v>Net Migration (% labour force)</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v>-2.1705968113700482</v>
          </cell>
          <cell r="U19">
            <v>-2.2892633112895036</v>
          </cell>
          <cell r="V19">
            <v>-1.322156148661805</v>
          </cell>
          <cell r="W19">
            <v>-0.39418280820446844</v>
          </cell>
          <cell r="X19">
            <v>1.1573100064751657E-2</v>
          </cell>
          <cell r="Y19">
            <v>-0.32381484742929545</v>
          </cell>
          <cell r="Z19">
            <v>-0.50085453906055355</v>
          </cell>
          <cell r="AA19">
            <v>-0.38387301410683361</v>
          </cell>
          <cell r="AB19">
            <v>6.4016463293810628E-3</v>
          </cell>
          <cell r="AC19">
            <v>0.42974315041801381</v>
          </cell>
          <cell r="AD19">
            <v>0.28789133119640148</v>
          </cell>
          <cell r="AE19">
            <v>0.25938870340381315</v>
          </cell>
          <cell r="AF19">
            <v>0.52022614430799441</v>
          </cell>
          <cell r="AG19">
            <v>0.71128201152613835</v>
          </cell>
          <cell r="AH19">
            <v>0.94927263189660649</v>
          </cell>
          <cell r="AI19">
            <v>0.60803868370589254</v>
          </cell>
          <cell r="AJ19">
            <v>0.61789050506213006</v>
          </cell>
          <cell r="AK19">
            <v>1.2158452496970262</v>
          </cell>
          <cell r="AL19">
            <v>1.5888422657683736</v>
          </cell>
          <cell r="AM19">
            <v>2.3402768021369633</v>
          </cell>
          <cell r="AN19">
            <v>1.3027828106483299</v>
          </cell>
          <cell r="AO19">
            <v>-0.26600575532368831</v>
          </cell>
          <cell r="AP19">
            <v>-1.0277794271155281</v>
          </cell>
          <cell r="AQ19">
            <v>-1.0322403236247595</v>
          </cell>
          <cell r="AR19">
            <v>-0.98935291247818857</v>
          </cell>
          <cell r="AS19">
            <v>-0.79858587936251424</v>
          </cell>
          <cell r="AT19">
            <v>-0.52944740918299027</v>
          </cell>
          <cell r="AU19">
            <v>-0.15440921844907829</v>
          </cell>
          <cell r="AV19">
            <v>0.10411405637477456</v>
          </cell>
          <cell r="AW19">
            <v>0.19014921899473974</v>
          </cell>
          <cell r="AX19">
            <v>0.53135033386991881</v>
          </cell>
          <cell r="AY19">
            <v>0.50749376025800808</v>
          </cell>
          <cell r="BA19" t="str">
            <v>NA</v>
          </cell>
          <cell r="BB19" t="str">
            <v>NA</v>
          </cell>
          <cell r="BC19" t="str">
            <v>NA</v>
          </cell>
          <cell r="BD19" t="str">
            <v>NA</v>
          </cell>
          <cell r="BE19" t="str">
            <v>NA</v>
          </cell>
          <cell r="BG19">
            <v>0.51983943240409591</v>
          </cell>
          <cell r="BH19">
            <v>1.6933927154267687</v>
          </cell>
        </row>
        <row r="20">
          <cell r="A20" t="str">
            <v>Inflation (HICP)</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v>0.49128629170754706</v>
          </cell>
          <cell r="X20">
            <v>0.35206230962785778</v>
          </cell>
          <cell r="Y20">
            <v>-6.3803273646311096E-2</v>
          </cell>
          <cell r="Z20">
            <v>0.66731968891128046</v>
          </cell>
          <cell r="AA20">
            <v>0.3433518296032334</v>
          </cell>
          <cell r="AB20">
            <v>0.13137464494031276</v>
          </cell>
          <cell r="AC20">
            <v>-0.32878640374249546</v>
          </cell>
          <cell r="AD20">
            <v>0.17640588363945717</v>
          </cell>
          <cell r="AE20">
            <v>0.40160642977843097</v>
          </cell>
          <cell r="AF20">
            <v>2.0046492550530282</v>
          </cell>
          <cell r="AG20">
            <v>1.3052749801269357</v>
          </cell>
          <cell r="AH20">
            <v>1.7365308707916003</v>
          </cell>
          <cell r="AI20">
            <v>1.2498618202352092</v>
          </cell>
          <cell r="AJ20">
            <v>0.26543017895392729</v>
          </cell>
          <cell r="AK20">
            <v>0.23458647415596659</v>
          </cell>
          <cell r="AL20">
            <v>0.46846114612620182</v>
          </cell>
          <cell r="AM20">
            <v>0.62045233083745166</v>
          </cell>
          <cell r="AN20">
            <v>0.82137028039906246</v>
          </cell>
          <cell r="AO20">
            <v>-2.1388066188072643</v>
          </cell>
          <cell r="AP20">
            <v>-2.0951937138846413</v>
          </cell>
          <cell r="AQ20">
            <v>-0.36188428664513922</v>
          </cell>
          <cell r="AR20">
            <v>-8.1353587244558517E-4</v>
          </cell>
          <cell r="AS20">
            <v>-0.80874964526857385</v>
          </cell>
          <cell r="AT20">
            <v>-0.93085799318609008</v>
          </cell>
          <cell r="AU20">
            <v>-1.1117412402754452</v>
          </cell>
          <cell r="AV20">
            <v>-1.2319683051741699</v>
          </cell>
          <cell r="AW20">
            <v>-0.93103923892465978</v>
          </cell>
          <cell r="AX20">
            <v>-0.69136688748269581</v>
          </cell>
          <cell r="AY20">
            <v>-0.57501327197756913</v>
          </cell>
          <cell r="BA20" t="str">
            <v>NA</v>
          </cell>
          <cell r="BB20" t="str">
            <v>NA</v>
          </cell>
          <cell r="BC20" t="str">
            <v>NA</v>
          </cell>
          <cell r="BD20" t="str">
            <v>NA</v>
          </cell>
          <cell r="BE20" t="str">
            <v>NA</v>
          </cell>
          <cell r="BG20">
            <v>1.8494026136493305</v>
          </cell>
          <cell r="BH20">
            <v>1.6635189436627558</v>
          </cell>
        </row>
        <row r="21">
          <cell r="A21" t="str">
            <v>Inflation (HICP ex food and energy)</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v>-0.22799177146264174</v>
          </cell>
          <cell r="AD21">
            <v>0.40029848277281105</v>
          </cell>
          <cell r="AE21">
            <v>0.4207867258549301</v>
          </cell>
          <cell r="AF21">
            <v>1.6711379395931794</v>
          </cell>
          <cell r="AG21">
            <v>1.43565488928698</v>
          </cell>
          <cell r="AH21">
            <v>1.8922704005052577</v>
          </cell>
          <cell r="AI21">
            <v>1.4937693087666395</v>
          </cell>
          <cell r="AJ21">
            <v>0.25862433300663512</v>
          </cell>
          <cell r="AK21">
            <v>-2.3028408661109494E-2</v>
          </cell>
          <cell r="AL21">
            <v>0.29167938731253373</v>
          </cell>
          <cell r="AM21">
            <v>0.5737279427114359</v>
          </cell>
          <cell r="AN21">
            <v>0.51277538723902183</v>
          </cell>
          <cell r="AO21">
            <v>-1.3283385909419467</v>
          </cell>
          <cell r="AP21">
            <v>-2.2497435167644424</v>
          </cell>
          <cell r="AQ21">
            <v>-0.88257443655878576</v>
          </cell>
          <cell r="AR21">
            <v>-0.36945562683592753</v>
          </cell>
          <cell r="AS21">
            <v>-0.59800596022360564</v>
          </cell>
          <cell r="AT21">
            <v>-0.45093625739815729</v>
          </cell>
          <cell r="AU21">
            <v>-0.21027694686823398</v>
          </cell>
          <cell r="AV21">
            <v>-0.60946115419382074</v>
          </cell>
          <cell r="AW21">
            <v>-0.88690025294251629</v>
          </cell>
          <cell r="AX21">
            <v>-0.75104296115677871</v>
          </cell>
          <cell r="AY21">
            <v>-0.36296891304145174</v>
          </cell>
          <cell r="BA21" t="str">
            <v>NA</v>
          </cell>
          <cell r="BB21" t="str">
            <v>NA</v>
          </cell>
          <cell r="BC21" t="str">
            <v>NA</v>
          </cell>
          <cell r="BD21" t="str">
            <v>NA</v>
          </cell>
          <cell r="BE21" t="str">
            <v>NA</v>
          </cell>
          <cell r="BG21">
            <v>1.6082088950909292</v>
          </cell>
          <cell r="BH21">
            <v>1.8320276774338968</v>
          </cell>
        </row>
        <row r="22">
          <cell r="A22" t="str">
            <v>Personal Consumption Deflator</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v>0.61183085463577169</v>
          </cell>
          <cell r="AC22">
            <v>0.33444810511120376</v>
          </cell>
          <cell r="AD22">
            <v>0.85994756262344396</v>
          </cell>
          <cell r="AE22">
            <v>0.43508412878394881</v>
          </cell>
          <cell r="AF22">
            <v>1.2461282378176075</v>
          </cell>
          <cell r="AG22">
            <v>1.0639807502466467</v>
          </cell>
          <cell r="AH22">
            <v>1.4167231504456668</v>
          </cell>
          <cell r="AI22">
            <v>0.90712225107244393</v>
          </cell>
          <cell r="AJ22">
            <v>-3.5419410599597904E-2</v>
          </cell>
          <cell r="AK22">
            <v>-0.12776678975217226</v>
          </cell>
          <cell r="AL22">
            <v>0.27145374364753322</v>
          </cell>
          <cell r="AM22">
            <v>0.46266145512554213</v>
          </cell>
          <cell r="AN22">
            <v>-9.342233209241059E-2</v>
          </cell>
          <cell r="AO22">
            <v>-3.5351899272021634</v>
          </cell>
          <cell r="AP22">
            <v>-1.4002197670453747</v>
          </cell>
          <cell r="AQ22">
            <v>-0.37156407835313632</v>
          </cell>
          <cell r="AR22">
            <v>-0.27042391941858551</v>
          </cell>
          <cell r="AS22">
            <v>-0.25033833496036334</v>
          </cell>
          <cell r="AT22">
            <v>-0.40313101187016748</v>
          </cell>
          <cell r="AU22">
            <v>-0.54085955471605518</v>
          </cell>
          <cell r="AV22">
            <v>-0.63665800403489337</v>
          </cell>
          <cell r="AW22">
            <v>-0.30825674510189677</v>
          </cell>
          <cell r="AX22">
            <v>0.14698572925622577</v>
          </cell>
          <cell r="AY22">
            <v>0.21688390638078134</v>
          </cell>
          <cell r="BA22" t="str">
            <v>NA</v>
          </cell>
          <cell r="BB22" t="str">
            <v>NA</v>
          </cell>
          <cell r="BC22" t="str">
            <v>NA</v>
          </cell>
          <cell r="BD22" t="str">
            <v>NA</v>
          </cell>
          <cell r="BE22" t="str">
            <v>NA</v>
          </cell>
          <cell r="BG22">
            <v>1.9191929397490668</v>
          </cell>
          <cell r="BH22">
            <v>2.3367650389120693</v>
          </cell>
        </row>
        <row r="23">
          <cell r="A23" t="str">
            <v>Wage Inflation 1</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v>2.7498971254212861</v>
          </cell>
          <cell r="Q23">
            <v>2.3779379059613945</v>
          </cell>
          <cell r="R23">
            <v>0.61289303166881803</v>
          </cell>
          <cell r="S23">
            <v>1.363805826036717</v>
          </cell>
          <cell r="T23">
            <v>1.4606111111374325</v>
          </cell>
          <cell r="U23">
            <v>1.0707888503086564</v>
          </cell>
          <cell r="V23">
            <v>0.7564599623650623</v>
          </cell>
          <cell r="W23">
            <v>0.54640771468653504</v>
          </cell>
          <cell r="X23">
            <v>1.5381169888176813</v>
          </cell>
          <cell r="Y23">
            <v>1.7562083959292392</v>
          </cell>
          <cell r="Z23">
            <v>-0.46931284313292532</v>
          </cell>
          <cell r="AA23">
            <v>0.21470008982898967</v>
          </cell>
          <cell r="AB23">
            <v>-3.0879676303302923E-2</v>
          </cell>
          <cell r="AC23">
            <v>1.66854861899179</v>
          </cell>
          <cell r="AD23">
            <v>0.75056596820246479</v>
          </cell>
          <cell r="AE23">
            <v>1.6823001351514306</v>
          </cell>
          <cell r="AF23">
            <v>2.0671283719606222</v>
          </cell>
          <cell r="AG23">
            <v>2.0058711462841621</v>
          </cell>
          <cell r="AH23">
            <v>1.0550677892899694</v>
          </cell>
          <cell r="AI23">
            <v>1.5132725503886362</v>
          </cell>
          <cell r="AJ23">
            <v>1.0257676356100913</v>
          </cell>
          <cell r="AK23">
            <v>1.1698215712396518</v>
          </cell>
          <cell r="AL23">
            <v>0.86807147432727327</v>
          </cell>
          <cell r="AM23">
            <v>1.244190517906731</v>
          </cell>
          <cell r="AN23">
            <v>0.76659302615345881</v>
          </cell>
          <cell r="AO23">
            <v>-0.28710693207123333</v>
          </cell>
          <cell r="AP23">
            <v>-1.7019579379063472</v>
          </cell>
          <cell r="AQ23">
            <v>-1.3377629104928828</v>
          </cell>
          <cell r="AR23">
            <v>-0.70674333384268084</v>
          </cell>
          <cell r="AS23">
            <v>-1.4568962055132348</v>
          </cell>
          <cell r="AT23">
            <v>-0.84761712949587686</v>
          </cell>
          <cell r="AU23">
            <v>-0.38862292228221645</v>
          </cell>
          <cell r="AV23">
            <v>-9.1204825597935038E-2</v>
          </cell>
          <cell r="AW23">
            <v>-0.11709636609217333</v>
          </cell>
          <cell r="AX23">
            <v>4.0144061895643034E-3</v>
          </cell>
          <cell r="AY23">
            <v>0.34327738147917386</v>
          </cell>
          <cell r="BA23" t="str">
            <v>NA</v>
          </cell>
          <cell r="BB23" t="str">
            <v>NA</v>
          </cell>
          <cell r="BC23" t="str">
            <v>NA</v>
          </cell>
          <cell r="BD23" t="str">
            <v>NA</v>
          </cell>
          <cell r="BE23" t="str">
            <v>NA</v>
          </cell>
          <cell r="BG23">
            <v>2.6548585464116479</v>
          </cell>
          <cell r="BH23">
            <v>2.8610972296127857</v>
          </cell>
        </row>
        <row r="24">
          <cell r="A24" t="str">
            <v>Real Wage Inflation 1</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v>1.1779860626529E-2</v>
          </cell>
          <cell r="X24">
            <v>1.525338791272747</v>
          </cell>
          <cell r="Y24">
            <v>2.1934003378074287</v>
          </cell>
          <cell r="Z24">
            <v>-1.5582038441397261</v>
          </cell>
          <cell r="AA24">
            <v>-0.33272578014737181</v>
          </cell>
          <cell r="AB24">
            <v>-0.50431769661540859</v>
          </cell>
          <cell r="AC24">
            <v>2.3008562303151359</v>
          </cell>
          <cell r="AD24">
            <v>0.56303653804135745</v>
          </cell>
          <cell r="AE24">
            <v>1.6859936461693157</v>
          </cell>
          <cell r="AF24">
            <v>0.87309943224302811</v>
          </cell>
          <cell r="AG24">
            <v>1.3706268495820146</v>
          </cell>
          <cell r="AH24">
            <v>-0.30016057774118843</v>
          </cell>
          <cell r="AI24">
            <v>0.73296047040830214</v>
          </cell>
          <cell r="AJ24">
            <v>0.87650160961136714</v>
          </cell>
          <cell r="AK24">
            <v>1.1060642155304292</v>
          </cell>
          <cell r="AL24">
            <v>0.48323822198752214</v>
          </cell>
          <cell r="AM24">
            <v>0.88400474359539316</v>
          </cell>
          <cell r="AN24">
            <v>4.7259989886360688E-2</v>
          </cell>
          <cell r="AO24">
            <v>1.0675883647515529</v>
          </cell>
          <cell r="AP24">
            <v>-1.0476360034690004</v>
          </cell>
          <cell r="AQ24">
            <v>-1.9569283008652734</v>
          </cell>
          <cell r="AR24">
            <v>-1.3529076090285428</v>
          </cell>
          <cell r="AS24">
            <v>-1.7637522733409852</v>
          </cell>
          <cell r="AT24">
            <v>-0.78660198029990258</v>
          </cell>
          <cell r="AU24">
            <v>2.7802488418183044E-2</v>
          </cell>
          <cell r="AV24">
            <v>0.56074549133714657</v>
          </cell>
          <cell r="AW24">
            <v>0.2650774730378766</v>
          </cell>
          <cell r="AX24">
            <v>0.23490248590076013</v>
          </cell>
          <cell r="AY24">
            <v>0.62168061253880935</v>
          </cell>
          <cell r="BA24" t="str">
            <v>NA</v>
          </cell>
          <cell r="BB24" t="str">
            <v>NA</v>
          </cell>
          <cell r="BC24" t="str">
            <v>NA</v>
          </cell>
          <cell r="BD24" t="str">
            <v>NA</v>
          </cell>
          <cell r="BE24" t="str">
            <v>NA</v>
          </cell>
          <cell r="BG24">
            <v>1.4878740150060399</v>
          </cell>
          <cell r="BH24">
            <v>1.9817134448979741</v>
          </cell>
        </row>
        <row r="25">
          <cell r="A25" t="str">
            <v>Ireland / Euro Area CEHR</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v>1.6984895740333104</v>
          </cell>
          <cell r="AG25">
            <v>2.1865111669355515</v>
          </cell>
          <cell r="AH25">
            <v>0.88948855378626979</v>
          </cell>
          <cell r="AI25">
            <v>1.1722156855747965</v>
          </cell>
          <cell r="AJ25">
            <v>1.0953396202675107</v>
          </cell>
          <cell r="AK25">
            <v>1.0207600760538746</v>
          </cell>
          <cell r="AL25">
            <v>1.4401415853677491</v>
          </cell>
          <cell r="AM25">
            <v>0.70273597878699412</v>
          </cell>
          <cell r="AN25">
            <v>1.0556476477108299</v>
          </cell>
          <cell r="AO25">
            <v>-0.44479109813912193</v>
          </cell>
          <cell r="AP25">
            <v>-1.6101732669836875</v>
          </cell>
          <cell r="AQ25">
            <v>-1.4371383498553916</v>
          </cell>
          <cell r="AR25">
            <v>-1.070008651290467</v>
          </cell>
          <cell r="AS25">
            <v>-1.2358127183612533</v>
          </cell>
          <cell r="AT25">
            <v>-0.97083580802865843</v>
          </cell>
          <cell r="AU25">
            <v>-0.33824298749867021</v>
          </cell>
          <cell r="AV25">
            <v>0.1349818982257395</v>
          </cell>
          <cell r="AW25">
            <v>0.20711348735229806</v>
          </cell>
          <cell r="AX25">
            <v>4.6215669038091746E-2</v>
          </cell>
          <cell r="AY25">
            <v>0.2318512317793662</v>
          </cell>
          <cell r="BA25" t="str">
            <v>NA</v>
          </cell>
          <cell r="BB25" t="str">
            <v>NA</v>
          </cell>
          <cell r="BC25" t="str">
            <v>NA</v>
          </cell>
          <cell r="BD25" t="str">
            <v>NA</v>
          </cell>
          <cell r="BE25" t="str">
            <v>NA</v>
          </cell>
          <cell r="BG25">
            <v>0.52108516922611947</v>
          </cell>
          <cell r="BH25">
            <v>2.6488752052039501</v>
          </cell>
        </row>
        <row r="26">
          <cell r="A26" t="str">
            <v>Change in Unemployment Rate</v>
          </cell>
          <cell r="B26" t="str">
            <v>NA</v>
          </cell>
          <cell r="C26" t="str">
            <v>NA</v>
          </cell>
          <cell r="D26">
            <v>-0.46443379423791892</v>
          </cell>
          <cell r="E26">
            <v>0.308727666689946</v>
          </cell>
          <cell r="F26">
            <v>0.24429754494595751</v>
          </cell>
          <cell r="G26">
            <v>-1.3664554986537614</v>
          </cell>
          <cell r="H26">
            <v>-1.2375952551657838</v>
          </cell>
          <cell r="I26">
            <v>5.1007179713991997E-2</v>
          </cell>
          <cell r="J26">
            <v>0.43758791017792298</v>
          </cell>
          <cell r="K26">
            <v>0.75973851889786725</v>
          </cell>
          <cell r="L26">
            <v>-0.14228318551797522</v>
          </cell>
          <cell r="M26">
            <v>-1.8174663508616826</v>
          </cell>
          <cell r="N26">
            <v>-1.1087350116778056</v>
          </cell>
          <cell r="O26">
            <v>-0.91544464644584012</v>
          </cell>
          <cell r="P26">
            <v>-1.0443048899338172</v>
          </cell>
          <cell r="Q26">
            <v>-0.85101452470185157</v>
          </cell>
          <cell r="R26">
            <v>-1.3422942029997652E-2</v>
          </cell>
          <cell r="S26">
            <v>0.11543730145797935</v>
          </cell>
          <cell r="T26">
            <v>0.24429754494595865</v>
          </cell>
          <cell r="U26">
            <v>0.95302888412983333</v>
          </cell>
          <cell r="V26">
            <v>0.82416864064185524</v>
          </cell>
          <cell r="W26">
            <v>-0.85101452470185046</v>
          </cell>
          <cell r="X26">
            <v>-0.46443379423791947</v>
          </cell>
          <cell r="Y26">
            <v>-0.14228318551797467</v>
          </cell>
          <cell r="Z26">
            <v>0.82416864064185524</v>
          </cell>
          <cell r="AA26">
            <v>1.2751794928497771</v>
          </cell>
          <cell r="AB26">
            <v>0.37315778843393566</v>
          </cell>
          <cell r="AC26">
            <v>1.1463192493617989</v>
          </cell>
          <cell r="AD26">
            <v>1.3396096145937659</v>
          </cell>
          <cell r="AE26">
            <v>1.210749371105788</v>
          </cell>
          <cell r="AF26">
            <v>0.8885987623858449</v>
          </cell>
          <cell r="AG26">
            <v>0.17986742320196844</v>
          </cell>
          <cell r="AH26">
            <v>-0.33557355074994133</v>
          </cell>
          <cell r="AI26">
            <v>-7.7853063773986153E-2</v>
          </cell>
          <cell r="AJ26">
            <v>5.1007179713990852E-2</v>
          </cell>
          <cell r="AK26">
            <v>5.1007179713991428E-2</v>
          </cell>
          <cell r="AL26">
            <v>-0.14228318551797522</v>
          </cell>
          <cell r="AM26">
            <v>-0.14228318551797522</v>
          </cell>
          <cell r="AN26">
            <v>-1.1731651334217947</v>
          </cell>
          <cell r="AO26">
            <v>-3.8148001249253323</v>
          </cell>
          <cell r="AP26">
            <v>-1.2375952551657838</v>
          </cell>
          <cell r="AQ26">
            <v>-0.52886391598190796</v>
          </cell>
          <cell r="AR26">
            <v>-7.7853063773986153E-2</v>
          </cell>
          <cell r="AS26">
            <v>1.0818891276178104</v>
          </cell>
          <cell r="AT26">
            <v>1.2107493711057886</v>
          </cell>
          <cell r="AU26">
            <v>1.2107493711057886</v>
          </cell>
          <cell r="AV26">
            <v>1.017459005873822</v>
          </cell>
          <cell r="AW26">
            <v>1.0818891276178109</v>
          </cell>
          <cell r="AX26">
            <v>0.56644815366590118</v>
          </cell>
          <cell r="AY26">
            <v>0.50201803192191208</v>
          </cell>
          <cell r="BA26" t="str">
            <v>NA</v>
          </cell>
          <cell r="BB26" t="str">
            <v>NA</v>
          </cell>
          <cell r="BC26" t="str">
            <v>NA</v>
          </cell>
          <cell r="BD26" t="str">
            <v>NA</v>
          </cell>
          <cell r="BE26" t="str">
            <v>NA</v>
          </cell>
          <cell r="BG26">
            <v>-2.0833333333333332E-2</v>
          </cell>
          <cell r="BH26">
            <v>1.5520690834226136</v>
          </cell>
        </row>
        <row r="27">
          <cell r="A27" t="str">
            <v>Change in Construction (% total employment)</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v>0.53971068233558062</v>
          </cell>
          <cell r="AF27">
            <v>0.94062758177021777</v>
          </cell>
          <cell r="AG27">
            <v>0.36579923981714391</v>
          </cell>
          <cell r="AH27">
            <v>3.1771238157120595E-2</v>
          </cell>
          <cell r="AI27">
            <v>0.18235286802915335</v>
          </cell>
          <cell r="AJ27">
            <v>0.79344657178670797</v>
          </cell>
          <cell r="AK27">
            <v>0.95585498901298571</v>
          </cell>
          <cell r="AL27">
            <v>0.81118853449580719</v>
          </cell>
          <cell r="AM27">
            <v>1.5959235167368309E-2</v>
          </cell>
          <cell r="AN27">
            <v>-1.3555965196295181</v>
          </cell>
          <cell r="AO27">
            <v>-3.2301227613648025</v>
          </cell>
          <cell r="AP27">
            <v>-1.6176208489164452</v>
          </cell>
          <cell r="AQ27">
            <v>-0.56064698192340623</v>
          </cell>
          <cell r="AR27">
            <v>-0.24129520966577653</v>
          </cell>
          <cell r="AS27">
            <v>2.7097086708053473E-2</v>
          </cell>
          <cell r="AT27">
            <v>0.35041369186503235</v>
          </cell>
          <cell r="AU27">
            <v>0.68438215189102314</v>
          </cell>
          <cell r="AV27">
            <v>0.3433144304169149</v>
          </cell>
          <cell r="AW27">
            <v>0.37613217867697141</v>
          </cell>
          <cell r="AX27">
            <v>0.58526548426432201</v>
          </cell>
          <cell r="AY27">
            <v>1.9663571055458001E-3</v>
          </cell>
          <cell r="BA27" t="str">
            <v>NA</v>
          </cell>
          <cell r="BB27" t="str">
            <v>NA</v>
          </cell>
          <cell r="BC27" t="str">
            <v>NA</v>
          </cell>
          <cell r="BD27" t="str">
            <v>NA</v>
          </cell>
          <cell r="BE27" t="str">
            <v>NA</v>
          </cell>
          <cell r="BG27">
            <v>-2.4179409870930851E-2</v>
          </cell>
          <cell r="BH27">
            <v>0.87090069894422617</v>
          </cell>
        </row>
        <row r="28">
          <cell r="A28" t="str">
            <v>Change in Net Migration (% labour force)</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v>-0.39334256656044808</v>
          </cell>
          <cell r="V28">
            <v>1.6894051682966473</v>
          </cell>
          <cell r="W28">
            <v>1.6143380688696689</v>
          </cell>
          <cell r="X28">
            <v>0.61261256058911284</v>
          </cell>
          <cell r="Y28">
            <v>-0.80906097970746915</v>
          </cell>
          <cell r="Z28">
            <v>-0.50531492047528292</v>
          </cell>
          <cell r="AA28">
            <v>5.8681098184541591E-2</v>
          </cell>
          <cell r="AB28">
            <v>0.58291619294899877</v>
          </cell>
          <cell r="AC28">
            <v>0.6463455208941834</v>
          </cell>
          <cell r="AD28">
            <v>-0.43781700255406292</v>
          </cell>
          <cell r="AE28">
            <v>-0.22038884064519879</v>
          </cell>
          <cell r="AF28">
            <v>0.33462772815596442</v>
          </cell>
          <cell r="AG28">
            <v>0.20077164051758309</v>
          </cell>
          <cell r="AH28">
            <v>0.29080260570489269</v>
          </cell>
          <cell r="AI28">
            <v>-0.82027486813463191</v>
          </cell>
          <cell r="AJ28">
            <v>-0.14681674653213153</v>
          </cell>
          <cell r="AK28">
            <v>0.98129132384415418</v>
          </cell>
          <cell r="AL28">
            <v>0.54977394985924144</v>
          </cell>
          <cell r="AM28">
            <v>1.2756986203241485</v>
          </cell>
          <cell r="AN28">
            <v>-2.1558515892058776</v>
          </cell>
          <cell r="AO28">
            <v>-3.1749890114115651</v>
          </cell>
          <cell r="AP28">
            <v>-1.626960632360043</v>
          </cell>
          <cell r="AQ28">
            <v>-0.17427162202065868</v>
          </cell>
          <cell r="AR28">
            <v>-8.3447370225771825E-2</v>
          </cell>
          <cell r="AS28">
            <v>0.20021759450097909</v>
          </cell>
          <cell r="AT28">
            <v>0.35055089015240093</v>
          </cell>
          <cell r="AU28">
            <v>0.55368936248302081</v>
          </cell>
          <cell r="AV28">
            <v>0.33018865919698798</v>
          </cell>
          <cell r="AW28">
            <v>-6.8068988967931671E-4</v>
          </cell>
          <cell r="AX28">
            <v>0.48878256327623587</v>
          </cell>
          <cell r="AY28">
            <v>-0.21147670807594032</v>
          </cell>
          <cell r="BA28" t="str">
            <v>NA</v>
          </cell>
          <cell r="BB28" t="str">
            <v>NA</v>
          </cell>
          <cell r="BC28" t="str">
            <v>NA</v>
          </cell>
          <cell r="BD28" t="str">
            <v>NA</v>
          </cell>
          <cell r="BE28" t="str">
            <v>NA</v>
          </cell>
          <cell r="BG28">
            <v>0.14629222791122778</v>
          </cell>
          <cell r="BH28">
            <v>0.8827959238595684</v>
          </cell>
        </row>
        <row r="29">
          <cell r="A29" t="str">
            <v>Change in Inflation</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v>-0.12153425161851336</v>
          </cell>
          <cell r="Y29">
            <v>-0.45395281396806209</v>
          </cell>
          <cell r="Z29">
            <v>0.92429355892200959</v>
          </cell>
          <cell r="AA29">
            <v>-0.34352651093875647</v>
          </cell>
          <cell r="AB29">
            <v>-0.20895608154076531</v>
          </cell>
          <cell r="AC29">
            <v>-0.50717920821305706</v>
          </cell>
          <cell r="AD29">
            <v>0.6528103477626338</v>
          </cell>
          <cell r="AE29">
            <v>0.31636618429675528</v>
          </cell>
          <cell r="AF29">
            <v>1.972011422023312</v>
          </cell>
          <cell r="AG29">
            <v>-0.794623021505939</v>
          </cell>
          <cell r="AH29">
            <v>0.56396676604554963</v>
          </cell>
          <cell r="AI29">
            <v>-0.53903179956420721</v>
          </cell>
          <cell r="AJ29">
            <v>-1.1371541502363767</v>
          </cell>
          <cell r="AK29">
            <v>8.6978458154158625E-3</v>
          </cell>
          <cell r="AL29">
            <v>0.32678920247629495</v>
          </cell>
          <cell r="AM29">
            <v>0.22839622398979431</v>
          </cell>
          <cell r="AN29">
            <v>0.28718768833118846</v>
          </cell>
          <cell r="AO29">
            <v>-3.5112526060455158</v>
          </cell>
          <cell r="AP29">
            <v>9.8166526787002703E-2</v>
          </cell>
          <cell r="AQ29">
            <v>2.1285426030183658</v>
          </cell>
          <cell r="AR29">
            <v>0.47963077608433863</v>
          </cell>
          <cell r="AS29">
            <v>-0.92507328200450045</v>
          </cell>
          <cell r="AT29">
            <v>-0.10096773350509838</v>
          </cell>
          <cell r="AU29">
            <v>-0.1715929301515246</v>
          </cell>
          <cell r="AV29">
            <v>-9.8707142929497851E-2</v>
          </cell>
          <cell r="AW29">
            <v>0.40736322044500373</v>
          </cell>
          <cell r="AX29">
            <v>0.33375582017455163</v>
          </cell>
          <cell r="AY29">
            <v>0.18557334604959674</v>
          </cell>
          <cell r="BA29" t="str">
            <v>NA</v>
          </cell>
          <cell r="BB29" t="str">
            <v>NA</v>
          </cell>
          <cell r="BC29" t="str">
            <v>NA</v>
          </cell>
          <cell r="BD29" t="str">
            <v>NA</v>
          </cell>
          <cell r="BE29" t="str">
            <v>NA</v>
          </cell>
          <cell r="BG29">
            <v>-6.3350340136054339E-2</v>
          </cell>
          <cell r="BH29">
            <v>1.3843948452803325</v>
          </cell>
        </row>
        <row r="30">
          <cell r="A30" t="str">
            <v>Change in Core Inflation</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v>0.87357304652941636</v>
          </cell>
          <cell r="AE30">
            <v>3.6659352837968673E-2</v>
          </cell>
          <cell r="AF30">
            <v>1.7301206159111733</v>
          </cell>
          <cell r="AG30">
            <v>-0.31580062047158131</v>
          </cell>
          <cell r="AH30">
            <v>0.63718530733882028</v>
          </cell>
          <cell r="AI30">
            <v>-0.54026850423962747</v>
          </cell>
          <cell r="AJ30">
            <v>-1.6922862837662802</v>
          </cell>
          <cell r="AK30">
            <v>-0.37937403126149227</v>
          </cell>
          <cell r="AL30">
            <v>0.44178531202893334</v>
          </cell>
          <cell r="AM30">
            <v>0.39681513233061605</v>
          </cell>
          <cell r="AN30">
            <v>-7.5480650460343204E-2</v>
          </cell>
          <cell r="AO30">
            <v>-2.5266760139291025</v>
          </cell>
          <cell r="AP30">
            <v>-1.2602815532227043</v>
          </cell>
          <cell r="AQ30">
            <v>1.8909731144556841</v>
          </cell>
          <cell r="AR30">
            <v>0.71498759063085293</v>
          </cell>
          <cell r="AS30">
            <v>-0.30625460776164143</v>
          </cell>
          <cell r="AT30">
            <v>0.2109558426202631</v>
          </cell>
          <cell r="AU30">
            <v>0.33982416295776491</v>
          </cell>
          <cell r="AV30">
            <v>-0.54120912105006402</v>
          </cell>
          <cell r="AW30">
            <v>-0.37357205069122973</v>
          </cell>
          <cell r="AX30">
            <v>0.19551690005963412</v>
          </cell>
          <cell r="AY30">
            <v>0.54280705915293981</v>
          </cell>
          <cell r="BA30" t="str">
            <v>NA</v>
          </cell>
          <cell r="BB30" t="str">
            <v>NA</v>
          </cell>
          <cell r="BC30" t="str">
            <v>NA</v>
          </cell>
          <cell r="BD30" t="str">
            <v>NA</v>
          </cell>
          <cell r="BE30" t="str">
            <v>NA</v>
          </cell>
          <cell r="BG30">
            <v>-1.1240084508786068E-2</v>
          </cell>
          <cell r="BH30">
            <v>1.3304957431410138</v>
          </cell>
        </row>
        <row r="31">
          <cell r="A31" t="str">
            <v>Change in Personal Consumption Deflator</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v>-0.26730318721169466</v>
          </cell>
          <cell r="AD31">
            <v>0.55746154175915685</v>
          </cell>
          <cell r="AE31">
            <v>-0.41880345158591836</v>
          </cell>
          <cell r="AF31">
            <v>0.8507887011569516</v>
          </cell>
          <cell r="AG31">
            <v>-0.16947229206267084</v>
          </cell>
          <cell r="AH31">
            <v>0.37999599786747662</v>
          </cell>
          <cell r="AI31">
            <v>-0.50585043330013368</v>
          </cell>
          <cell r="AJ31">
            <v>-0.95059097848629603</v>
          </cell>
          <cell r="AK31">
            <v>-7.7224685337655738E-2</v>
          </cell>
          <cell r="AL31">
            <v>0.4277408907002766</v>
          </cell>
          <cell r="AM31">
            <v>0.21405868776805395</v>
          </cell>
          <cell r="AN31">
            <v>-0.55360021036460838</v>
          </cell>
          <cell r="AO31">
            <v>-3.517933213203646</v>
          </cell>
          <cell r="AP31">
            <v>2.2107983030162179</v>
          </cell>
          <cell r="AQ31">
            <v>1.0743312755782068</v>
          </cell>
          <cell r="AR31">
            <v>0.12153634773920394</v>
          </cell>
          <cell r="AS31">
            <v>3.8272634128532108E-2</v>
          </cell>
          <cell r="AT31">
            <v>-0.13931741722954402</v>
          </cell>
          <cell r="AU31">
            <v>-0.12384271080372707</v>
          </cell>
          <cell r="AV31">
            <v>-8.0769814281094268E-2</v>
          </cell>
          <cell r="AW31">
            <v>0.35499143978515663</v>
          </cell>
          <cell r="AX31">
            <v>0.48528970738350857</v>
          </cell>
          <cell r="AY31">
            <v>8.944286698424718E-2</v>
          </cell>
          <cell r="BA31" t="str">
            <v>NA</v>
          </cell>
          <cell r="BB31" t="str">
            <v>NA</v>
          </cell>
          <cell r="BC31" t="str">
            <v>NA</v>
          </cell>
          <cell r="BD31" t="str">
            <v>NA</v>
          </cell>
          <cell r="BE31" t="str">
            <v>NA</v>
          </cell>
          <cell r="BG31">
            <v>-4.012600960466408E-2</v>
          </cell>
          <cell r="BH31">
            <v>2.2747663738109258</v>
          </cell>
        </row>
        <row r="32">
          <cell r="A32" t="str">
            <v>Change in Wage Inflation</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v>-0.54332397704691449</v>
          </cell>
          <cell r="R32">
            <v>-2.836330984654797</v>
          </cell>
          <cell r="S32">
            <v>1.3049137012479903</v>
          </cell>
          <cell r="T32">
            <v>0.22825836618265954</v>
          </cell>
          <cell r="U32">
            <v>-0.57272638952166022</v>
          </cell>
          <cell r="V32">
            <v>-0.44846494697994665</v>
          </cell>
          <cell r="W32">
            <v>-0.2768264938610519</v>
          </cell>
          <cell r="X32">
            <v>1.701262636138682</v>
          </cell>
          <cell r="Y32">
            <v>0.42789427997709778</v>
          </cell>
          <cell r="Z32">
            <v>-3.5942711210646325</v>
          </cell>
          <cell r="AA32">
            <v>1.1947971046986263</v>
          </cell>
          <cell r="AB32">
            <v>-0.33530448370668464</v>
          </cell>
          <cell r="AC32">
            <v>2.8661620587382384</v>
          </cell>
          <cell r="AD32">
            <v>-1.4420738493272856</v>
          </cell>
          <cell r="AE32">
            <v>1.6025441254902533</v>
          </cell>
          <cell r="AF32">
            <v>0.70234166775736651</v>
          </cell>
          <cell r="AG32">
            <v>-3.1911167251872936E-2</v>
          </cell>
          <cell r="AH32">
            <v>-1.4960964494892544</v>
          </cell>
          <cell r="AI32">
            <v>0.82311879571500457</v>
          </cell>
          <cell r="AJ32">
            <v>-0.73351119787248431</v>
          </cell>
          <cell r="AK32">
            <v>0.30602923862457693</v>
          </cell>
          <cell r="AL32">
            <v>-0.427760365117551</v>
          </cell>
          <cell r="AM32">
            <v>0.68800641059847456</v>
          </cell>
          <cell r="AN32">
            <v>-0.71720366477466191</v>
          </cell>
          <cell r="AO32">
            <v>-1.6654633702252999</v>
          </cell>
          <cell r="AP32">
            <v>-2.2599148887682037</v>
          </cell>
          <cell r="AQ32">
            <v>0.6683795825333072</v>
          </cell>
          <cell r="AR32">
            <v>1.1075704959413823</v>
          </cell>
          <cell r="AS32">
            <v>-1.165827476198962</v>
          </cell>
          <cell r="AT32">
            <v>1.0717858188635023</v>
          </cell>
          <cell r="AU32">
            <v>0.82441821723121211</v>
          </cell>
          <cell r="AV32">
            <v>0.55846532882077915</v>
          </cell>
          <cell r="AW32">
            <v>2.6300446420531556E-2</v>
          </cell>
          <cell r="AX32">
            <v>0.26826498906049068</v>
          </cell>
          <cell r="AY32">
            <v>0.62734163914790164</v>
          </cell>
          <cell r="BA32" t="str">
            <v>NA</v>
          </cell>
          <cell r="BB32" t="str">
            <v>NA</v>
          </cell>
          <cell r="BC32" t="str">
            <v>NA</v>
          </cell>
          <cell r="BD32" t="str">
            <v>NA</v>
          </cell>
          <cell r="BE32" t="str">
            <v>NA</v>
          </cell>
          <cell r="BG32">
            <v>-0.11979420963837777</v>
          </cell>
          <cell r="BH32">
            <v>1.7382212502756968</v>
          </cell>
        </row>
        <row r="34">
          <cell r="A34" t="str">
            <v>External</v>
          </cell>
        </row>
        <row r="35">
          <cell r="A35" t="str">
            <v>F/cast Shading</v>
          </cell>
        </row>
        <row r="36">
          <cell r="A36" t="str">
            <v>F/cast Shading</v>
          </cell>
        </row>
        <row r="37">
          <cell r="A37" t="str">
            <v>Current Account (CA)</v>
          </cell>
          <cell r="B37" t="str">
            <v>NA</v>
          </cell>
          <cell r="C37">
            <v>0.66278222447145363</v>
          </cell>
          <cell r="D37">
            <v>0.12616150272848289</v>
          </cell>
          <cell r="E37">
            <v>0.38824317241099582</v>
          </cell>
          <cell r="F37">
            <v>1.931709884467955</v>
          </cell>
          <cell r="G37">
            <v>-0.1472770499691306</v>
          </cell>
          <cell r="H37">
            <v>0.60616228862309263</v>
          </cell>
          <cell r="I37">
            <v>0.56892460075307816</v>
          </cell>
          <cell r="J37">
            <v>0.83053449242397337</v>
          </cell>
          <cell r="K37">
            <v>2.0755813843632209</v>
          </cell>
          <cell r="L37">
            <v>1.7665921401488722</v>
          </cell>
          <cell r="M37">
            <v>-0.49399297732950309</v>
          </cell>
          <cell r="N37">
            <v>1.1911165700050008</v>
          </cell>
          <cell r="O37">
            <v>0.58944492946884741</v>
          </cell>
          <cell r="P37">
            <v>0.51670619289515263</v>
          </cell>
          <cell r="Q37">
            <v>0.14833775420605599</v>
          </cell>
          <cell r="R37">
            <v>6.960108271650671E-2</v>
          </cell>
          <cell r="S37">
            <v>-0.44208279580221932</v>
          </cell>
          <cell r="T37">
            <v>-0.54505247454410444</v>
          </cell>
          <cell r="U37">
            <v>-0.23397772220437804</v>
          </cell>
          <cell r="V37">
            <v>-0.34143176712775264</v>
          </cell>
          <cell r="W37">
            <v>-0.63125831944371913</v>
          </cell>
          <cell r="X37">
            <v>-0.69243550475410354</v>
          </cell>
          <cell r="Y37">
            <v>-1.2103939008725415</v>
          </cell>
          <cell r="Z37">
            <v>-1.024874684525922</v>
          </cell>
          <cell r="AA37">
            <v>-1.0045989922162644</v>
          </cell>
          <cell r="AB37">
            <v>-1.0406885817450817</v>
          </cell>
          <cell r="AC37">
            <v>-0.98287077397991851</v>
          </cell>
          <cell r="AD37">
            <v>-0.65835567646778359</v>
          </cell>
          <cell r="AE37">
            <v>-0.54656851320675703</v>
          </cell>
          <cell r="AF37">
            <v>-0.41816424523065371</v>
          </cell>
          <cell r="AG37">
            <v>-0.35631327359363274</v>
          </cell>
          <cell r="AH37">
            <v>-0.55009879830361563</v>
          </cell>
          <cell r="AI37">
            <v>-0.60270306462296264</v>
          </cell>
          <cell r="AJ37">
            <v>-0.47210296937952839</v>
          </cell>
          <cell r="AK37">
            <v>0.29377396897717301</v>
          </cell>
          <cell r="AL37">
            <v>0.68800308871296312</v>
          </cell>
          <cell r="AM37">
            <v>0.96562322535090317</v>
          </cell>
          <cell r="AN37">
            <v>0.91344984137812291</v>
          </cell>
          <cell r="AO37">
            <v>0.61251537825300295</v>
          </cell>
          <cell r="AP37">
            <v>-0.20018165170309529</v>
          </cell>
          <cell r="AQ37">
            <v>-7.5396577243833598E-2</v>
          </cell>
          <cell r="AR37">
            <v>0.38959549218511114</v>
          </cell>
          <cell r="AS37">
            <v>-0.87737119629358695</v>
          </cell>
          <cell r="AT37">
            <v>-0.75843298288585526</v>
          </cell>
          <cell r="AU37">
            <v>-1.8319700972719166</v>
          </cell>
          <cell r="AV37">
            <v>0.73179701293632915</v>
          </cell>
          <cell r="AW37">
            <v>-0.6413438975740916</v>
          </cell>
          <cell r="AX37">
            <v>-2.3532719385918401</v>
          </cell>
          <cell r="AY37">
            <v>3.0665541994074976</v>
          </cell>
          <cell r="BA37" t="str">
            <v>NA</v>
          </cell>
          <cell r="BB37" t="str">
            <v>NA</v>
          </cell>
          <cell r="BC37" t="str">
            <v>NA</v>
          </cell>
          <cell r="BD37" t="str">
            <v>NA</v>
          </cell>
          <cell r="BE37" t="str">
            <v>NA</v>
          </cell>
          <cell r="BG37">
            <v>-2.6230562380635014</v>
          </cell>
          <cell r="BH37">
            <v>5.3099059266866275</v>
          </cell>
        </row>
        <row r="38">
          <cell r="A38" t="str">
            <v>Modified Current Account (% GNI*)</v>
          </cell>
          <cell r="B38" t="str">
            <v>NA</v>
          </cell>
          <cell r="C38">
            <v>1.2566956007787162</v>
          </cell>
          <cell r="D38">
            <v>0.67372243602623749</v>
          </cell>
          <cell r="E38">
            <v>0.95844230279204168</v>
          </cell>
          <cell r="F38">
            <v>2.6352312104125937</v>
          </cell>
          <cell r="G38">
            <v>0.37666469678407372</v>
          </cell>
          <cell r="H38">
            <v>1.1951849250776549</v>
          </cell>
          <cell r="I38">
            <v>1.1547307050558546</v>
          </cell>
          <cell r="J38">
            <v>1.4389380423770259</v>
          </cell>
          <cell r="K38">
            <v>2.7915301012552818</v>
          </cell>
          <cell r="L38">
            <v>2.4558508584019005</v>
          </cell>
          <cell r="M38">
            <v>0</v>
          </cell>
          <cell r="N38">
            <v>1.8306666253465094</v>
          </cell>
          <cell r="O38">
            <v>1.1770235470734669</v>
          </cell>
          <cell r="P38">
            <v>1.098001754320606</v>
          </cell>
          <cell r="Q38">
            <v>0.69781423677563148</v>
          </cell>
          <cell r="R38">
            <v>0.61227641704468838</v>
          </cell>
          <cell r="S38">
            <v>5.6394100305226798E-2</v>
          </cell>
          <cell r="T38">
            <v>-5.546993523691001E-2</v>
          </cell>
          <cell r="U38">
            <v>0.28247495861112432</v>
          </cell>
          <cell r="V38">
            <v>0.16573920448115387</v>
          </cell>
          <cell r="W38">
            <v>-0.14912210367732487</v>
          </cell>
          <cell r="X38">
            <v>-0.21558367678840984</v>
          </cell>
          <cell r="Y38">
            <v>-0.77828249396139593</v>
          </cell>
          <cell r="Z38">
            <v>-0.5767384232726922</v>
          </cell>
          <cell r="AA38">
            <v>-0.59185537601036897</v>
          </cell>
          <cell r="AB38">
            <v>-0.65419767885347591</v>
          </cell>
          <cell r="AC38">
            <v>-0.62337336458201842</v>
          </cell>
          <cell r="AD38">
            <v>-0.17770980110043055</v>
          </cell>
          <cell r="AE38">
            <v>-5.7370779912378475E-2</v>
          </cell>
          <cell r="AF38">
            <v>-0.13889178757441906</v>
          </cell>
          <cell r="AG38">
            <v>-4.4654333059747864E-2</v>
          </cell>
          <cell r="AH38">
            <v>-6.2947609773392019E-2</v>
          </cell>
          <cell r="AI38">
            <v>-0.26680079844665461</v>
          </cell>
          <cell r="AJ38">
            <v>-7.4276494634307688E-2</v>
          </cell>
          <cell r="AK38">
            <v>0.71989978383112174</v>
          </cell>
          <cell r="AL38">
            <v>1.0446479086234337</v>
          </cell>
          <cell r="AM38">
            <v>1.3022088697230718</v>
          </cell>
          <cell r="AN38">
            <v>1.5254915077189528</v>
          </cell>
          <cell r="AO38">
            <v>0.8742983488572037</v>
          </cell>
          <cell r="AP38">
            <v>0.71265398394569623</v>
          </cell>
          <cell r="AQ38">
            <v>0.45447116243122931</v>
          </cell>
          <cell r="AR38">
            <v>2.1573397227425324</v>
          </cell>
          <cell r="AS38">
            <v>0.15986893693263526</v>
          </cell>
          <cell r="AT38">
            <v>-9.5062770637041785E-2</v>
          </cell>
          <cell r="AU38">
            <v>-0.67047534332735603</v>
          </cell>
          <cell r="AV38">
            <v>-0.68609915920908837</v>
          </cell>
          <cell r="AW38">
            <v>-1.1715351166965347</v>
          </cell>
          <cell r="AX38">
            <v>-1.2502388673349438</v>
          </cell>
          <cell r="AY38">
            <v>-1.5791804620766225</v>
          </cell>
          <cell r="BA38" t="str">
            <v>NA</v>
          </cell>
          <cell r="BB38" t="str">
            <v>NA</v>
          </cell>
          <cell r="BC38" t="str">
            <v>NA</v>
          </cell>
          <cell r="BD38" t="str">
            <v>NA</v>
          </cell>
          <cell r="BE38" t="str">
            <v>NA</v>
          </cell>
          <cell r="BG38">
            <v>0</v>
          </cell>
          <cell r="BH38">
            <v>4.8877130596151357</v>
          </cell>
        </row>
        <row r="39">
          <cell r="A39" t="str">
            <v>NIIP</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v>-1.4782332210807454</v>
          </cell>
          <cell r="AI39">
            <v>-1.2537866277944805</v>
          </cell>
          <cell r="AJ39">
            <v>-1.2575525102321696</v>
          </cell>
          <cell r="AK39">
            <v>-0.97398156267418723</v>
          </cell>
          <cell r="AL39">
            <v>-1.0511821526468119</v>
          </cell>
          <cell r="AM39">
            <v>-1.1980515677166832</v>
          </cell>
          <cell r="AN39">
            <v>-0.62563743718795395</v>
          </cell>
          <cell r="AO39">
            <v>8.0088931634966234E-2</v>
          </cell>
          <cell r="AP39">
            <v>3.1509048188778116E-2</v>
          </cell>
          <cell r="AQ39">
            <v>0.35010270241726826</v>
          </cell>
          <cell r="AR39">
            <v>0.50726650354558067</v>
          </cell>
          <cell r="AS39">
            <v>0.54727421814882327</v>
          </cell>
          <cell r="AT39">
            <v>0.7762876458345187</v>
          </cell>
          <cell r="AU39">
            <v>1.6176298305178192</v>
          </cell>
          <cell r="AV39">
            <v>1.02072123577184</v>
          </cell>
          <cell r="AW39">
            <v>1.0425117173707263</v>
          </cell>
          <cell r="AX39">
            <v>0.87335406195411291</v>
          </cell>
          <cell r="AY39">
            <v>0.99167918394860188</v>
          </cell>
          <cell r="BA39" t="str">
            <v>NA</v>
          </cell>
          <cell r="BB39" t="str">
            <v>NA</v>
          </cell>
          <cell r="BC39" t="str">
            <v>NA</v>
          </cell>
          <cell r="BD39" t="str">
            <v>NA</v>
          </cell>
          <cell r="BE39" t="str">
            <v>NA</v>
          </cell>
          <cell r="BG39">
            <v>-108.98325598580595</v>
          </cell>
          <cell r="BH39">
            <v>66.385503035887751</v>
          </cell>
        </row>
        <row r="40">
          <cell r="A40" t="str">
            <v>Adjusted NIIP (% GNI*)</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v>1.6539135895779973</v>
          </cell>
          <cell r="AS40">
            <v>1.1207950792755144</v>
          </cell>
          <cell r="AT40">
            <v>0.33444835505903692</v>
          </cell>
          <cell r="AU40">
            <v>-0.20848813399102187</v>
          </cell>
          <cell r="AV40">
            <v>-0.23242595125915308</v>
          </cell>
          <cell r="AW40">
            <v>-0.36240961319998849</v>
          </cell>
          <cell r="AX40">
            <v>-1.0848394591336812</v>
          </cell>
          <cell r="AY40">
            <v>-1.2209938663287043</v>
          </cell>
          <cell r="BA40" t="str">
            <v>NA</v>
          </cell>
          <cell r="BB40" t="str">
            <v>NA</v>
          </cell>
          <cell r="BC40" t="str">
            <v>NA</v>
          </cell>
          <cell r="BD40" t="str">
            <v>NA</v>
          </cell>
          <cell r="BE40" t="str">
            <v>NA</v>
          </cell>
          <cell r="BG40">
            <v>7.5717294419766219</v>
          </cell>
          <cell r="BH40">
            <v>47.840954681740719</v>
          </cell>
        </row>
        <row r="41">
          <cell r="A41" t="str">
            <v>Terms of Trade</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v>7.4328962374803478E-2</v>
          </cell>
          <cell r="AC41">
            <v>0.20889659243346678</v>
          </cell>
          <cell r="AD41">
            <v>0.51973471979286145</v>
          </cell>
          <cell r="AE41">
            <v>-5.9964971027886484E-2</v>
          </cell>
          <cell r="AF41">
            <v>-1.1629782877450328E-2</v>
          </cell>
          <cell r="AG41">
            <v>0.69607421091779342</v>
          </cell>
          <cell r="AH41">
            <v>1.1213623441303722</v>
          </cell>
          <cell r="AI41">
            <v>-0.48341413334452188</v>
          </cell>
          <cell r="AJ41">
            <v>-2.686794948817647</v>
          </cell>
          <cell r="AK41">
            <v>0.91520421673557872</v>
          </cell>
          <cell r="AL41">
            <v>-0.43549233885177507</v>
          </cell>
          <cell r="AM41">
            <v>0.28914433217966029</v>
          </cell>
          <cell r="AN41">
            <v>0.58151703162346124</v>
          </cell>
          <cell r="AO41">
            <v>-0.68277435178273627</v>
          </cell>
          <cell r="AP41">
            <v>-1.6586700060609545</v>
          </cell>
          <cell r="AQ41">
            <v>1.0519292844041781</v>
          </cell>
          <cell r="AR41">
            <v>-0.88626752665707309</v>
          </cell>
          <cell r="AS41">
            <v>-1.8342195337703874E-2</v>
          </cell>
          <cell r="AT41">
            <v>-0.97797837260922516</v>
          </cell>
          <cell r="AU41">
            <v>2.1188184256753533</v>
          </cell>
          <cell r="AV41">
            <v>9.3784554209557947E-2</v>
          </cell>
          <cell r="AW41">
            <v>-0.64754589887557423</v>
          </cell>
          <cell r="AX41">
            <v>-0.13726245261959574</v>
          </cell>
          <cell r="AY41">
            <v>1.0153423043850565</v>
          </cell>
          <cell r="BA41" t="str">
            <v>NA</v>
          </cell>
          <cell r="BB41" t="str">
            <v>NA</v>
          </cell>
          <cell r="BC41" t="str">
            <v>NA</v>
          </cell>
          <cell r="BD41" t="str">
            <v>NA</v>
          </cell>
          <cell r="BE41" t="str">
            <v>NA</v>
          </cell>
          <cell r="BG41">
            <v>-9.26386357084132E-2</v>
          </cell>
          <cell r="BH41">
            <v>1.9645526965223929</v>
          </cell>
        </row>
        <row r="42">
          <cell r="A42" t="str">
            <v>Change in CA*</v>
          </cell>
          <cell r="B42" t="str">
            <v>NA</v>
          </cell>
          <cell r="C42" t="str">
            <v>NA</v>
          </cell>
          <cell r="D42">
            <v>-0.64432467138814087</v>
          </cell>
          <cell r="E42">
            <v>0.42283341880938669</v>
          </cell>
          <cell r="F42">
            <v>2.1349109451924662</v>
          </cell>
          <cell r="G42">
            <v>-2.7051030033350871</v>
          </cell>
          <cell r="H42">
            <v>1.0793436749283785</v>
          </cell>
          <cell r="I42">
            <v>2.2908393676033235E-2</v>
          </cell>
          <cell r="J42">
            <v>0.42220306922325795</v>
          </cell>
          <cell r="K42">
            <v>1.736187805343675</v>
          </cell>
          <cell r="L42">
            <v>-0.34018288411398917</v>
          </cell>
          <cell r="M42">
            <v>-2.9477390243088193</v>
          </cell>
          <cell r="N42">
            <v>2.3241620344688774</v>
          </cell>
          <cell r="O42">
            <v>-0.73124016708489292</v>
          </cell>
          <cell r="P42">
            <v>-2.4525083099982373E-2</v>
          </cell>
          <cell r="Q42">
            <v>-0.41952030497740406</v>
          </cell>
          <cell r="R42">
            <v>-3.2539012742171927E-2</v>
          </cell>
          <cell r="S42">
            <v>-0.61100618595923761</v>
          </cell>
          <cell r="T42">
            <v>-6.4917092508517849E-2</v>
          </cell>
          <cell r="U42">
            <v>0.48829380190408206</v>
          </cell>
          <cell r="V42">
            <v>-7.0908720555910729E-2</v>
          </cell>
          <cell r="W42">
            <v>-0.31457932775950798</v>
          </cell>
          <cell r="X42">
            <v>-9.0775232850494759E-3</v>
          </cell>
          <cell r="Y42">
            <v>-0.61938966182021371</v>
          </cell>
          <cell r="Z42">
            <v>0.32053719137860642</v>
          </cell>
          <cell r="AA42">
            <v>5.4070185673413887E-2</v>
          </cell>
          <cell r="AB42">
            <v>-4.0113161904839576E-3</v>
          </cell>
          <cell r="AC42">
            <v>0.11057241973761521</v>
          </cell>
          <cell r="AD42">
            <v>0.62077481257166545</v>
          </cell>
          <cell r="AE42">
            <v>0.22066474525802787</v>
          </cell>
          <cell r="AF42">
            <v>-2.7598816912050139E-2</v>
          </cell>
          <cell r="AG42">
            <v>0.18856295691752573</v>
          </cell>
          <cell r="AH42">
            <v>5.0163689130378664E-2</v>
          </cell>
          <cell r="AI42">
            <v>-0.17805268932497298</v>
          </cell>
          <cell r="AJ42">
            <v>0.30944396273188418</v>
          </cell>
          <cell r="AK42">
            <v>1.0494035439571556</v>
          </cell>
          <cell r="AL42">
            <v>0.47206336285394934</v>
          </cell>
          <cell r="AM42">
            <v>0.38943123065092394</v>
          </cell>
          <cell r="AN42">
            <v>0.34727301514172348</v>
          </cell>
          <cell r="AO42">
            <v>-0.72822706080752808</v>
          </cell>
          <cell r="AP42">
            <v>-0.12614091163527327</v>
          </cell>
          <cell r="AQ42">
            <v>-0.24487160467629535</v>
          </cell>
          <cell r="AR42">
            <v>2.1669857819694514</v>
          </cell>
          <cell r="AS42">
            <v>-2.3839866544229493</v>
          </cell>
          <cell r="AT42">
            <v>-0.24087312546497142</v>
          </cell>
          <cell r="AU42">
            <v>-0.63502605229965503</v>
          </cell>
          <cell r="AV42">
            <v>5.344680495563247E-2</v>
          </cell>
          <cell r="AW42">
            <v>-0.52436563513078993</v>
          </cell>
          <cell r="AX42">
            <v>-2.4133929543214756E-2</v>
          </cell>
          <cell r="AY42">
            <v>-0.33189638712700037</v>
          </cell>
          <cell r="BA42" t="str">
            <v>NA</v>
          </cell>
          <cell r="BB42" t="str">
            <v>NA</v>
          </cell>
          <cell r="BC42" t="str">
            <v>NA</v>
          </cell>
          <cell r="BD42" t="str">
            <v>NA</v>
          </cell>
          <cell r="BE42" t="str">
            <v>NA</v>
          </cell>
          <cell r="BG42">
            <v>0.28876975974724989</v>
          </cell>
          <cell r="BH42">
            <v>3.9741389779502647</v>
          </cell>
        </row>
        <row r="43">
          <cell r="A43" t="str">
            <v>Change in Adjusted NIIP</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v>0.39560894951807907</v>
          </cell>
          <cell r="AT43">
            <v>1.2139510375539726</v>
          </cell>
          <cell r="AU43">
            <v>0.42733710928511015</v>
          </cell>
          <cell r="AV43">
            <v>-1.2498790673377986</v>
          </cell>
          <cell r="AW43">
            <v>-0.90717721506131788</v>
          </cell>
          <cell r="AX43">
            <v>1.0073947821264659</v>
          </cell>
          <cell r="AY43">
            <v>-0.88723559608451308</v>
          </cell>
          <cell r="BA43" t="str">
            <v>NA</v>
          </cell>
          <cell r="BB43" t="str">
            <v>NA</v>
          </cell>
          <cell r="BC43" t="str">
            <v>NA</v>
          </cell>
          <cell r="BD43" t="str">
            <v>NA</v>
          </cell>
          <cell r="BE43" t="str">
            <v>NA</v>
          </cell>
          <cell r="BG43">
            <v>19.648331044604436</v>
          </cell>
          <cell r="BH43">
            <v>14.803930633794057</v>
          </cell>
        </row>
        <row r="45">
          <cell r="A45" t="str">
            <v>Investment / Housing</v>
          </cell>
        </row>
        <row r="46">
          <cell r="A46" t="str">
            <v>F/cast Shading</v>
          </cell>
        </row>
        <row r="47">
          <cell r="A47" t="str">
            <v>LRAvg</v>
          </cell>
        </row>
        <row r="48">
          <cell r="A48" t="str">
            <v>Total Investment-to-GNI*</v>
          </cell>
          <cell r="B48" t="str">
            <v>NA</v>
          </cell>
          <cell r="C48">
            <v>-0.5135885944552584</v>
          </cell>
          <cell r="D48">
            <v>-0.58609124852447358</v>
          </cell>
          <cell r="E48">
            <v>-0.41740544006052493</v>
          </cell>
          <cell r="F48">
            <v>-0.39471046332653764</v>
          </cell>
          <cell r="G48">
            <v>-0.5491917912158879</v>
          </cell>
          <cell r="H48">
            <v>-0.40753462891366316</v>
          </cell>
          <cell r="I48">
            <v>-0.41008701199918229</v>
          </cell>
          <cell r="J48">
            <v>-0.15980370235380337</v>
          </cell>
          <cell r="K48">
            <v>5.824321371216995E-2</v>
          </cell>
          <cell r="L48">
            <v>-3.9378398957330286E-2</v>
          </cell>
          <cell r="M48">
            <v>7.2874009074514079E-2</v>
          </cell>
          <cell r="N48">
            <v>-0.17140102369357615</v>
          </cell>
          <cell r="O48">
            <v>-0.41242875157673298</v>
          </cell>
          <cell r="P48">
            <v>-0.54562880354936061</v>
          </cell>
          <cell r="Q48">
            <v>-0.74409591324819335</v>
          </cell>
          <cell r="R48">
            <v>-0.81481148989561325</v>
          </cell>
          <cell r="S48">
            <v>-0.91908184314469166</v>
          </cell>
          <cell r="T48">
            <v>-0.93583470311568306</v>
          </cell>
          <cell r="U48">
            <v>-0.8014572942312036</v>
          </cell>
          <cell r="V48">
            <v>-0.6883454807839624</v>
          </cell>
          <cell r="W48">
            <v>-0.83081891634993854</v>
          </cell>
          <cell r="X48">
            <v>-0.86397214695473157</v>
          </cell>
          <cell r="Y48">
            <v>-0.96896942232740046</v>
          </cell>
          <cell r="Z48">
            <v>-0.87538748657463572</v>
          </cell>
          <cell r="AA48">
            <v>-0.65757213775482215</v>
          </cell>
          <cell r="AB48">
            <v>-0.50007503754137106</v>
          </cell>
          <cell r="AC48">
            <v>-0.34118543705556936</v>
          </cell>
          <cell r="AD48">
            <v>-0.16814389357492454</v>
          </cell>
          <cell r="AE48">
            <v>8.0066909570086955E-2</v>
          </cell>
          <cell r="AF48">
            <v>3.5465925785370264E-2</v>
          </cell>
          <cell r="AG48">
            <v>0.11190797463095248</v>
          </cell>
          <cell r="AH48">
            <v>0.13279431050984905</v>
          </cell>
          <cell r="AI48">
            <v>0.20839309786216587</v>
          </cell>
          <cell r="AJ48">
            <v>0.42922825540259579</v>
          </cell>
          <cell r="AK48">
            <v>0.74230512179877295</v>
          </cell>
          <cell r="AL48">
            <v>0.83720140420903932</v>
          </cell>
          <cell r="AM48">
            <v>0.64643218680777725</v>
          </cell>
          <cell r="AN48">
            <v>0.24143186260395122</v>
          </cell>
          <cell r="AO48">
            <v>-2.5919752617690823E-2</v>
          </cell>
          <cell r="AP48">
            <v>-0.36759040322802539</v>
          </cell>
          <cell r="AQ48">
            <v>-0.38720376803467221</v>
          </cell>
          <cell r="AR48">
            <v>1.0245495389071777E-2</v>
          </cell>
          <cell r="AS48">
            <v>-0.23236382071470679</v>
          </cell>
          <cell r="AT48">
            <v>1.6798506969716992E-3</v>
          </cell>
          <cell r="AU48">
            <v>1.060414362724619</v>
          </cell>
          <cell r="AV48">
            <v>2.552369061766135</v>
          </cell>
          <cell r="AW48">
            <v>2.3662274264518883</v>
          </cell>
          <cell r="AX48">
            <v>1.7614269736145156</v>
          </cell>
          <cell r="AY48">
            <v>4.3813713631637432</v>
          </cell>
          <cell r="BA48" t="str">
            <v>NA</v>
          </cell>
          <cell r="BB48" t="str">
            <v>NA</v>
          </cell>
          <cell r="BC48" t="str">
            <v>NA</v>
          </cell>
          <cell r="BD48" t="str">
            <v>NA</v>
          </cell>
          <cell r="BE48" t="str">
            <v>NA</v>
          </cell>
          <cell r="BG48">
            <v>26.982118074207275</v>
          </cell>
          <cell r="BH48">
            <v>11.18180462647752</v>
          </cell>
        </row>
        <row r="49">
          <cell r="A49" t="str">
            <v>LRAvg</v>
          </cell>
        </row>
        <row r="50">
          <cell r="A50" t="str">
            <v>Underlying Investment-to-GNI* 3</v>
          </cell>
          <cell r="B50" t="str">
            <v>NA</v>
          </cell>
          <cell r="C50">
            <v>-0.22334933334764298</v>
          </cell>
          <cell r="D50">
            <v>-0.14336144596955355</v>
          </cell>
          <cell r="E50">
            <v>4.7629226861632477E-2</v>
          </cell>
          <cell r="F50">
            <v>0.23418490442416659</v>
          </cell>
          <cell r="G50">
            <v>-8.4302216620524527E-3</v>
          </cell>
          <cell r="H50">
            <v>0.19640365301636054</v>
          </cell>
          <cell r="I50">
            <v>8.4825384479013041E-2</v>
          </cell>
          <cell r="J50">
            <v>0.55617495636869763</v>
          </cell>
          <cell r="K50">
            <v>1.0475419961083374</v>
          </cell>
          <cell r="L50">
            <v>1.0234998806002844</v>
          </cell>
          <cell r="M50">
            <v>1.235391989462356</v>
          </cell>
          <cell r="N50">
            <v>0.81274205323647952</v>
          </cell>
          <cell r="O50">
            <v>0.25584215863122867</v>
          </cell>
          <cell r="P50">
            <v>-5.5725197092587268E-2</v>
          </cell>
          <cell r="Q50">
            <v>-0.5256448829277387</v>
          </cell>
          <cell r="R50">
            <v>-0.74287620474688987</v>
          </cell>
          <cell r="S50">
            <v>-0.96010239287836641</v>
          </cell>
          <cell r="T50">
            <v>-1.1117529152938885</v>
          </cell>
          <cell r="U50">
            <v>-0.96170233060258337</v>
          </cell>
          <cell r="V50">
            <v>-0.74322051232363151</v>
          </cell>
          <cell r="W50">
            <v>-0.85986131761447226</v>
          </cell>
          <cell r="X50">
            <v>-0.84561727287889121</v>
          </cell>
          <cell r="Y50">
            <v>-1.0738279629498164</v>
          </cell>
          <cell r="Z50">
            <v>-0.9503368297383552</v>
          </cell>
          <cell r="AA50">
            <v>-0.36199703468791827</v>
          </cell>
          <cell r="AB50">
            <v>6.9288072092712608E-2</v>
          </cell>
          <cell r="AC50">
            <v>0.38541698057690077</v>
          </cell>
          <cell r="AD50">
            <v>0.78296140734364872</v>
          </cell>
          <cell r="AE50">
            <v>1.1068503665250424</v>
          </cell>
          <cell r="AF50">
            <v>1.2291160587086301</v>
          </cell>
          <cell r="AG50">
            <v>1.0428057597909792</v>
          </cell>
          <cell r="AH50">
            <v>0.9188782848643563</v>
          </cell>
          <cell r="AI50">
            <v>1.1441417786009556</v>
          </cell>
          <cell r="AJ50">
            <v>1.5482674838807493</v>
          </cell>
          <cell r="AK50">
            <v>2.0198285272502927</v>
          </cell>
          <cell r="AL50">
            <v>2.1766943673720722</v>
          </cell>
          <cell r="AM50">
            <v>1.7707603680849509</v>
          </cell>
          <cell r="AN50">
            <v>0.90945470849909738</v>
          </cell>
          <cell r="AO50">
            <v>-0.6205809158288621</v>
          </cell>
          <cell r="AP50">
            <v>-1.4892593692688316</v>
          </cell>
          <cell r="AQ50">
            <v>-1.5791728499303368</v>
          </cell>
          <cell r="AR50">
            <v>-1.6398582221793536</v>
          </cell>
          <cell r="AS50">
            <v>-1.2857654153720532</v>
          </cell>
          <cell r="AT50">
            <v>-1.0531403128501893</v>
          </cell>
          <cell r="AU50">
            <v>-0.94753740396656005</v>
          </cell>
          <cell r="AV50">
            <v>-0.83854459030675843</v>
          </cell>
          <cell r="AW50">
            <v>-0.79752149325493171</v>
          </cell>
          <cell r="AX50">
            <v>-0.42494788307573061</v>
          </cell>
          <cell r="AY50">
            <v>-0.35456605603094976</v>
          </cell>
          <cell r="BA50" t="str">
            <v>NA</v>
          </cell>
          <cell r="BB50" t="str">
            <v>NA</v>
          </cell>
          <cell r="BC50" t="str">
            <v>NA</v>
          </cell>
          <cell r="BD50" t="str">
            <v>NA</v>
          </cell>
          <cell r="BE50" t="str">
            <v>NA</v>
          </cell>
          <cell r="BG50">
            <v>18.842958093914827</v>
          </cell>
          <cell r="BH50">
            <v>4.6782912405563017</v>
          </cell>
        </row>
        <row r="51">
          <cell r="A51" t="str">
            <v>LRAvg</v>
          </cell>
        </row>
        <row r="52">
          <cell r="A52" t="str">
            <v>Total Building &amp; Construction-to-GNI*</v>
          </cell>
          <cell r="B52" t="str">
            <v>NA</v>
          </cell>
          <cell r="C52">
            <v>-0.39695280264664951</v>
          </cell>
          <cell r="D52">
            <v>-0.4807241436137194</v>
          </cell>
          <cell r="E52">
            <v>-0.42121539540170033</v>
          </cell>
          <cell r="F52">
            <v>-0.26868984745126884</v>
          </cell>
          <cell r="G52">
            <v>-0.50635600669376113</v>
          </cell>
          <cell r="H52">
            <v>-0.49561303322311662</v>
          </cell>
          <cell r="I52">
            <v>-0.62880630453566355</v>
          </cell>
          <cell r="J52">
            <v>-0.40181345380535011</v>
          </cell>
          <cell r="K52">
            <v>0.15684574867116446</v>
          </cell>
          <cell r="L52">
            <v>0.13177177827107947</v>
          </cell>
          <cell r="M52">
            <v>0.27800440783888192</v>
          </cell>
          <cell r="N52">
            <v>0.18113297635697159</v>
          </cell>
          <cell r="O52">
            <v>-0.33876049071694664</v>
          </cell>
          <cell r="P52">
            <v>-0.47539181621968735</v>
          </cell>
          <cell r="Q52">
            <v>-0.72653096635145409</v>
          </cell>
          <cell r="R52">
            <v>-0.78973983033734219</v>
          </cell>
          <cell r="S52">
            <v>-0.96651291620707758</v>
          </cell>
          <cell r="T52">
            <v>-1.018509063702387</v>
          </cell>
          <cell r="U52">
            <v>-0.88062896982082406</v>
          </cell>
          <cell r="V52">
            <v>-0.54129658634811473</v>
          </cell>
          <cell r="W52">
            <v>-0.55104377979338171</v>
          </cell>
          <cell r="X52">
            <v>-0.54681499145749035</v>
          </cell>
          <cell r="Y52">
            <v>-0.84423266724044288</v>
          </cell>
          <cell r="Z52">
            <v>-0.66180108588381537</v>
          </cell>
          <cell r="AA52">
            <v>-0.42787730828844883</v>
          </cell>
          <cell r="AB52">
            <v>-7.5196491321979572E-2</v>
          </cell>
          <cell r="AC52">
            <v>0.30010290450437443</v>
          </cell>
          <cell r="AD52">
            <v>0.5528119521761844</v>
          </cell>
          <cell r="AE52">
            <v>0.97760322321090998</v>
          </cell>
          <cell r="AF52">
            <v>1.0654044503839499</v>
          </cell>
          <cell r="AG52">
            <v>1.2122384892612306</v>
          </cell>
          <cell r="AH52">
            <v>1.2823422461241334</v>
          </cell>
          <cell r="AI52">
            <v>1.5668422931009014</v>
          </cell>
          <cell r="AJ52">
            <v>2.0896739778368838</v>
          </cell>
          <cell r="AK52">
            <v>2.5252392650246698</v>
          </cell>
          <cell r="AL52">
            <v>2.730284449429969</v>
          </cell>
          <cell r="AM52">
            <v>2.2783760982910986</v>
          </cell>
          <cell r="AN52">
            <v>1.4585299772685079</v>
          </cell>
          <cell r="AO52">
            <v>9.8523559048446382E-2</v>
          </cell>
          <cell r="AP52">
            <v>-0.81551611812362568</v>
          </cell>
          <cell r="AQ52">
            <v>-1.1217716278344538</v>
          </cell>
          <cell r="AR52">
            <v>-1.1155475843486091</v>
          </cell>
          <cell r="AS52">
            <v>-1.0016996300312928</v>
          </cell>
          <cell r="AT52">
            <v>-0.88201036184874193</v>
          </cell>
          <cell r="AU52">
            <v>-0.81339881094167465</v>
          </cell>
          <cell r="AV52">
            <v>-0.59049779700750282</v>
          </cell>
          <cell r="AW52">
            <v>-0.30731747156810957</v>
          </cell>
          <cell r="AX52">
            <v>4.1591200818310217E-3</v>
          </cell>
          <cell r="AY52">
            <v>0.20238043588344454</v>
          </cell>
          <cell r="BA52" t="str">
            <v>NA</v>
          </cell>
          <cell r="BB52" t="str">
            <v>NA</v>
          </cell>
          <cell r="BC52" t="str">
            <v>NA</v>
          </cell>
          <cell r="BD52" t="str">
            <v>NA</v>
          </cell>
          <cell r="BE52" t="str">
            <v>NA</v>
          </cell>
          <cell r="BG52">
            <v>12.261093541291249</v>
          </cell>
          <cell r="BH52">
            <v>4.358491633869618</v>
          </cell>
        </row>
        <row r="53">
          <cell r="A53" t="str">
            <v>LRAvg</v>
          </cell>
        </row>
        <row r="54">
          <cell r="A54" t="str">
            <v>Housing Building &amp; Construction-to-GNI*</v>
          </cell>
          <cell r="B54" t="str">
            <v>NA</v>
          </cell>
          <cell r="C54">
            <v>-0.61647351059820277</v>
          </cell>
          <cell r="D54">
            <v>-0.34049136975248301</v>
          </cell>
          <cell r="E54">
            <v>-0.30160393243957095</v>
          </cell>
          <cell r="F54">
            <v>4.4116481814918057E-3</v>
          </cell>
          <cell r="G54">
            <v>-0.3115703312578515</v>
          </cell>
          <cell r="H54">
            <v>-0.33113428044500376</v>
          </cell>
          <cell r="I54">
            <v>-0.35645668037558526</v>
          </cell>
          <cell r="J54">
            <v>-0.17622985526653942</v>
          </cell>
          <cell r="K54">
            <v>6.6824346185069453E-2</v>
          </cell>
          <cell r="L54">
            <v>-0.1072944955944329</v>
          </cell>
          <cell r="M54">
            <v>4.7814971531113006E-2</v>
          </cell>
          <cell r="N54">
            <v>-0.17986037838001415</v>
          </cell>
          <cell r="O54">
            <v>-0.23255536654678738</v>
          </cell>
          <cell r="P54">
            <v>-0.27558671799286771</v>
          </cell>
          <cell r="Q54">
            <v>-0.41452345488442466</v>
          </cell>
          <cell r="R54">
            <v>-0.39429566681351086</v>
          </cell>
          <cell r="S54">
            <v>-0.49319853131430907</v>
          </cell>
          <cell r="T54">
            <v>-0.70580315175989661</v>
          </cell>
          <cell r="U54">
            <v>-0.60649495241942497</v>
          </cell>
          <cell r="V54">
            <v>-0.50596212234744364</v>
          </cell>
          <cell r="W54">
            <v>-0.49306102984566191</v>
          </cell>
          <cell r="X54">
            <v>-0.34339267322955319</v>
          </cell>
          <cell r="Y54">
            <v>-0.53889774079772346</v>
          </cell>
          <cell r="Z54">
            <v>-0.26532811609188406</v>
          </cell>
          <cell r="AA54">
            <v>-0.14980400117017167</v>
          </cell>
          <cell r="AB54">
            <v>9.7779631128504033E-2</v>
          </cell>
          <cell r="AC54">
            <v>0.34848245815946299</v>
          </cell>
          <cell r="AD54">
            <v>0.53158776308591882</v>
          </cell>
          <cell r="AE54">
            <v>0.85595283999972072</v>
          </cell>
          <cell r="AF54">
            <v>0.95273550329572265</v>
          </cell>
          <cell r="AG54">
            <v>1.1299595287305331</v>
          </cell>
          <cell r="AH54">
            <v>1.2480385777978091</v>
          </cell>
          <cell r="AI54">
            <v>1.7534438109883168</v>
          </cell>
          <cell r="AJ54">
            <v>2.2888284759939346</v>
          </cell>
          <cell r="AK54">
            <v>2.7531245090159295</v>
          </cell>
          <cell r="AL54">
            <v>2.78605148189438</v>
          </cell>
          <cell r="AM54">
            <v>2.0688357652531635</v>
          </cell>
          <cell r="AN54">
            <v>1.1432115684527813</v>
          </cell>
          <cell r="AO54">
            <v>-2.3721189740157595E-2</v>
          </cell>
          <cell r="AP54">
            <v>-0.64298337286513496</v>
          </cell>
          <cell r="AQ54">
            <v>-1.0182524484126816</v>
          </cell>
          <cell r="AR54">
            <v>-1.2304387356530726</v>
          </cell>
          <cell r="AS54">
            <v>-1.2420997020659255</v>
          </cell>
          <cell r="AT54">
            <v>-1.1937276834822599</v>
          </cell>
          <cell r="AU54">
            <v>-1.1828826742725684</v>
          </cell>
          <cell r="AV54">
            <v>-1.0657126745012386</v>
          </cell>
          <cell r="AW54">
            <v>-0.8676747757009553</v>
          </cell>
          <cell r="AX54">
            <v>-0.72969071223806081</v>
          </cell>
          <cell r="AY54">
            <v>-0.73988055143845022</v>
          </cell>
          <cell r="BA54" t="str">
            <v>NA</v>
          </cell>
          <cell r="BB54" t="str">
            <v>NA</v>
          </cell>
          <cell r="BC54" t="str">
            <v>NA</v>
          </cell>
          <cell r="BD54" t="str">
            <v>NA</v>
          </cell>
          <cell r="BE54" t="str">
            <v>NA</v>
          </cell>
          <cell r="BG54">
            <v>5.7184019671464394</v>
          </cell>
          <cell r="BH54">
            <v>3.0936835197630113</v>
          </cell>
        </row>
        <row r="55">
          <cell r="A55" t="str">
            <v>Housing Completions</v>
          </cell>
          <cell r="B55" t="str">
            <v>NA</v>
          </cell>
          <cell r="C55">
            <v>-0.72690998315133437</v>
          </cell>
          <cell r="D55">
            <v>-0.42898176117048953</v>
          </cell>
          <cell r="E55">
            <v>-0.28045068538643458</v>
          </cell>
          <cell r="F55">
            <v>-0.20361099376766684</v>
          </cell>
          <cell r="G55">
            <v>-0.17300983918436305</v>
          </cell>
          <cell r="H55">
            <v>-0.312158485497122</v>
          </cell>
          <cell r="I55">
            <v>-0.28579145293163383</v>
          </cell>
          <cell r="J55">
            <v>-0.242680392386602</v>
          </cell>
          <cell r="K55">
            <v>-0.1897538671639066</v>
          </cell>
          <cell r="L55">
            <v>-0.13004312370812035</v>
          </cell>
          <cell r="M55">
            <v>-7.5576917751673828E-2</v>
          </cell>
          <cell r="N55">
            <v>-0.17753265133975707</v>
          </cell>
          <cell r="O55">
            <v>-0.2092885664733741</v>
          </cell>
          <cell r="P55">
            <v>-0.26673790385146351</v>
          </cell>
          <cell r="Q55">
            <v>-0.31466046668946757</v>
          </cell>
          <cell r="R55">
            <v>-0.37567031576435639</v>
          </cell>
          <cell r="S55">
            <v>-0.57919686275708471</v>
          </cell>
          <cell r="T55">
            <v>-0.71372646686859031</v>
          </cell>
          <cell r="U55">
            <v>-0.59757680151623882</v>
          </cell>
          <cell r="V55">
            <v>-0.52679960278661631</v>
          </cell>
          <cell r="W55">
            <v>-0.52136260519555755</v>
          </cell>
          <cell r="X55">
            <v>-0.38606316071717661</v>
          </cell>
          <cell r="Y55">
            <v>-0.43769058032076941</v>
          </cell>
          <cell r="Z55">
            <v>-0.174405174849325</v>
          </cell>
          <cell r="AA55">
            <v>4.1977902658068209E-3</v>
          </cell>
          <cell r="AB55">
            <v>0.15576011249443442</v>
          </cell>
          <cell r="AC55">
            <v>0.40196468482582698</v>
          </cell>
          <cell r="AD55">
            <v>0.57070407024036551</v>
          </cell>
          <cell r="AE55">
            <v>0.77100691069680261</v>
          </cell>
          <cell r="AF55">
            <v>0.92978648636488836</v>
          </cell>
          <cell r="AG55">
            <v>1.0640274003388155</v>
          </cell>
          <cell r="AH55">
            <v>1.309077212119895</v>
          </cell>
          <cell r="AI55">
            <v>1.8443087271901339</v>
          </cell>
          <cell r="AJ55">
            <v>2.2357244387234303</v>
          </cell>
          <cell r="AK55">
            <v>2.4187058709251676</v>
          </cell>
          <cell r="AL55">
            <v>3.0279382912613197</v>
          </cell>
          <cell r="AM55">
            <v>2.2873518583270234</v>
          </cell>
          <cell r="AN55">
            <v>1.0217824102065187</v>
          </cell>
          <cell r="AO55">
            <v>-0.19572013000719218</v>
          </cell>
          <cell r="AP55">
            <v>-0.76434347099065891</v>
          </cell>
          <cell r="AQ55">
            <v>-1.1304025654399916</v>
          </cell>
          <cell r="AR55">
            <v>-1.2306261582026046</v>
          </cell>
          <cell r="AS55">
            <v>-1.2467928059069917</v>
          </cell>
          <cell r="AT55">
            <v>-1.2014203392842628</v>
          </cell>
          <cell r="AU55">
            <v>-1.1195766852808038</v>
          </cell>
          <cell r="AV55">
            <v>-0.99144637921895162</v>
          </cell>
          <cell r="AW55">
            <v>-0.77627599667723024</v>
          </cell>
          <cell r="AX55">
            <v>-0.60469782490983781</v>
          </cell>
          <cell r="AY55">
            <v>-0.4513552468328107</v>
          </cell>
          <cell r="BA55" t="str">
            <v>NA</v>
          </cell>
          <cell r="BB55" t="str">
            <v>NA</v>
          </cell>
          <cell r="BC55" t="str">
            <v>NA</v>
          </cell>
          <cell r="BD55" t="str">
            <v>NA</v>
          </cell>
          <cell r="BE55" t="str">
            <v>NA</v>
          </cell>
          <cell r="BG55">
            <v>30.487755102040829</v>
          </cell>
          <cell r="BH55">
            <v>20.783529532150567</v>
          </cell>
        </row>
        <row r="56">
          <cell r="A56" t="str">
            <v>LRAvg</v>
          </cell>
        </row>
        <row r="57">
          <cell r="A57" t="str">
            <v>Non-Housing Building &amp; Construction-to-GNI*</v>
          </cell>
          <cell r="B57" t="str">
            <v>NA</v>
          </cell>
          <cell r="C57">
            <v>0.4492674178012605</v>
          </cell>
          <cell r="D57">
            <v>-0.3417212483379391</v>
          </cell>
          <cell r="E57">
            <v>-0.24742889442852131</v>
          </cell>
          <cell r="F57">
            <v>-0.51446202988828305</v>
          </cell>
          <cell r="G57">
            <v>-0.4718885529225651</v>
          </cell>
          <cell r="H57">
            <v>-0.46716257274366346</v>
          </cell>
          <cell r="I57">
            <v>-0.68665959381293629</v>
          </cell>
          <cell r="J57">
            <v>-0.24283622886936623</v>
          </cell>
          <cell r="K57">
            <v>0.71891543653472645</v>
          </cell>
          <cell r="L57">
            <v>1.0445699000761277</v>
          </cell>
          <cell r="M57">
            <v>1.3451828494959228</v>
          </cell>
          <cell r="N57">
            <v>1.1908183673089581</v>
          </cell>
          <cell r="O57">
            <v>-9.0083993531135373E-2</v>
          </cell>
          <cell r="P57">
            <v>-0.48882043227053612</v>
          </cell>
          <cell r="Q57">
            <v>-0.97667236348422637</v>
          </cell>
          <cell r="R57">
            <v>-1.2022451062944275</v>
          </cell>
          <cell r="S57">
            <v>-1.603711557861512</v>
          </cell>
          <cell r="T57">
            <v>-1.3606216274296701</v>
          </cell>
          <cell r="U57">
            <v>-1.2085574723729562</v>
          </cell>
          <cell r="V57">
            <v>-0.47633652559891604</v>
          </cell>
          <cell r="W57">
            <v>-0.51622978239670936</v>
          </cell>
          <cell r="X57">
            <v>-0.83008164024428388</v>
          </cell>
          <cell r="Y57">
            <v>-1.2678060480243893</v>
          </cell>
          <cell r="Z57">
            <v>-1.3282774479918187</v>
          </cell>
          <cell r="AA57">
            <v>-1.1601268921626469</v>
          </cell>
          <cell r="AB57">
            <v>-0.65989572137107144</v>
          </cell>
          <cell r="AC57">
            <v>-0.10197981557415527</v>
          </cell>
          <cell r="AD57">
            <v>0.24501196047281862</v>
          </cell>
          <cell r="AE57">
            <v>0.79502899362619028</v>
          </cell>
          <cell r="AF57">
            <v>0.84903787209927994</v>
          </cell>
          <cell r="AG57">
            <v>0.90851723728967682</v>
          </cell>
          <cell r="AH57">
            <v>0.86975988201889431</v>
          </cell>
          <cell r="AI57">
            <v>0.65988063193655111</v>
          </cell>
          <cell r="AJ57">
            <v>1.0636187803717334</v>
          </cell>
          <cell r="AK57">
            <v>1.3633009001454617</v>
          </cell>
          <cell r="AL57">
            <v>1.8769010646291839</v>
          </cell>
          <cell r="AM57">
            <v>2.0385396398657427</v>
          </cell>
          <cell r="AN57">
            <v>1.5782037045969448</v>
          </cell>
          <cell r="AO57">
            <v>7.5030482251719724E-2</v>
          </cell>
          <cell r="AP57">
            <v>-1.2663593888351889</v>
          </cell>
          <cell r="AQ57">
            <v>-1.3791227587853554</v>
          </cell>
          <cell r="AR57">
            <v>-0.93574169111203198</v>
          </cell>
          <cell r="AS57">
            <v>-0.59048805728120746</v>
          </cell>
          <cell r="AT57">
            <v>-0.34918641452139659</v>
          </cell>
          <cell r="AU57">
            <v>-0.17698023703540633</v>
          </cell>
          <cell r="AV57">
            <v>0.21805231240423745</v>
          </cell>
          <cell r="AW57">
            <v>0.62122335421690578</v>
          </cell>
          <cell r="AX57">
            <v>1.2248969321927063</v>
          </cell>
          <cell r="AY57">
            <v>1.8057263758473332</v>
          </cell>
          <cell r="BA57" t="str">
            <v>NA</v>
          </cell>
          <cell r="BB57" t="str">
            <v>NA</v>
          </cell>
          <cell r="BC57" t="str">
            <v>NA</v>
          </cell>
          <cell r="BD57" t="str">
            <v>NA</v>
          </cell>
          <cell r="BE57" t="str">
            <v>NA</v>
          </cell>
          <cell r="BG57">
            <v>6.9298163526418586</v>
          </cell>
          <cell r="BH57">
            <v>1.5417091780762138</v>
          </cell>
        </row>
        <row r="58">
          <cell r="A58" t="str">
            <v>Residential Property Prices</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BA58" t="str">
            <v>NA</v>
          </cell>
          <cell r="BB58" t="str">
            <v>NA</v>
          </cell>
          <cell r="BC58" t="str">
            <v>NA</v>
          </cell>
          <cell r="BD58" t="str">
            <v>NA</v>
          </cell>
          <cell r="BE58" t="str">
            <v>NA</v>
          </cell>
          <cell r="BG58" t="e">
            <v>#DIV/0!</v>
          </cell>
          <cell r="BH58" t="e">
            <v>#DIV/0!</v>
          </cell>
        </row>
        <row r="59">
          <cell r="A59" t="str">
            <v>Residential Property Prices Index</v>
          </cell>
        </row>
        <row r="60">
          <cell r="A60" t="str">
            <v>Residential Property Prices € thousand</v>
          </cell>
        </row>
        <row r="61">
          <cell r="A61" t="str">
            <v>Residential Property Cost Index</v>
          </cell>
        </row>
        <row r="62">
          <cell r="A62" t="str">
            <v>Residential Property Cost € thousand</v>
          </cell>
        </row>
        <row r="63">
          <cell r="A63" t="str">
            <v>Residential Property Price-to-Cost Ratio 4</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BA63" t="str">
            <v>NA</v>
          </cell>
          <cell r="BB63" t="str">
            <v>NA</v>
          </cell>
          <cell r="BC63" t="str">
            <v>NA</v>
          </cell>
          <cell r="BD63" t="str">
            <v>NA</v>
          </cell>
          <cell r="BE63" t="str">
            <v>NA</v>
          </cell>
          <cell r="BG63" t="e">
            <v>#DIV/0!</v>
          </cell>
          <cell r="BH63" t="e">
            <v>#DIV/0!</v>
          </cell>
        </row>
        <row r="64">
          <cell r="A64" t="str">
            <v>Price-to-Income Ratio 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BA64" t="str">
            <v>NA</v>
          </cell>
          <cell r="BB64" t="str">
            <v>NA</v>
          </cell>
          <cell r="BC64" t="str">
            <v>NA</v>
          </cell>
          <cell r="BD64" t="str">
            <v>NA</v>
          </cell>
          <cell r="BE64" t="str">
            <v>NA</v>
          </cell>
          <cell r="BG64" t="e">
            <v>#DIV/0!</v>
          </cell>
          <cell r="BH64" t="e">
            <v>#DIV/0!</v>
          </cell>
        </row>
        <row r="65">
          <cell r="A65" t="str">
            <v>Price-to-Rent Ratio 6</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BA65" t="str">
            <v>NA</v>
          </cell>
          <cell r="BB65" t="str">
            <v>NA</v>
          </cell>
          <cell r="BC65" t="str">
            <v>NA</v>
          </cell>
          <cell r="BD65" t="str">
            <v>NA</v>
          </cell>
          <cell r="BE65" t="str">
            <v>NA</v>
          </cell>
          <cell r="BG65" t="e">
            <v>#DIV/0!</v>
          </cell>
          <cell r="BH65" t="e">
            <v>#DIV/0!</v>
          </cell>
        </row>
        <row r="66">
          <cell r="A66" t="str">
            <v>Savings Ratio (% disposable income)</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v>0.31545894094644134</v>
          </cell>
          <cell r="AB66">
            <v>0.57675054105518719</v>
          </cell>
          <cell r="AC66">
            <v>0.70025540364468641</v>
          </cell>
          <cell r="AD66">
            <v>0.54138243139844822</v>
          </cell>
          <cell r="AE66">
            <v>0.91890521587057783</v>
          </cell>
          <cell r="AF66">
            <v>2.1659462409846451</v>
          </cell>
          <cell r="AG66">
            <v>0.46784871260950534</v>
          </cell>
          <cell r="AH66">
            <v>1.0670470290974374</v>
          </cell>
          <cell r="AI66">
            <v>0.49743306624809958</v>
          </cell>
          <cell r="AJ66">
            <v>5.8602051862939285E-2</v>
          </cell>
          <cell r="AK66">
            <v>-0.29667788786260196</v>
          </cell>
          <cell r="AL66">
            <v>0.15044982214555847</v>
          </cell>
          <cell r="AM66">
            <v>0.61268266313801611</v>
          </cell>
          <cell r="AN66">
            <v>-0.87061478303547846</v>
          </cell>
          <cell r="AO66">
            <v>-2.5133758786231328</v>
          </cell>
          <cell r="AP66">
            <v>-2.0107030400003003</v>
          </cell>
          <cell r="AQ66">
            <v>0.15471616703783578</v>
          </cell>
          <cell r="AR66">
            <v>-0.83932808543773407</v>
          </cell>
          <cell r="AS66">
            <v>-6.334599765399733E-2</v>
          </cell>
          <cell r="AT66">
            <v>0.38247562069445068</v>
          </cell>
          <cell r="AU66">
            <v>0.24604266504762035</v>
          </cell>
          <cell r="AV66">
            <v>0.58784026377320397</v>
          </cell>
          <cell r="AW66">
            <v>-0.85520912181260333</v>
          </cell>
          <cell r="AX66">
            <v>-0.87282284793334519</v>
          </cell>
          <cell r="AY66">
            <v>-1.1217591931954214</v>
          </cell>
          <cell r="BA66" t="str">
            <v>NA</v>
          </cell>
          <cell r="BB66" t="str">
            <v>NA</v>
          </cell>
          <cell r="BC66" t="str">
            <v>NA</v>
          </cell>
          <cell r="BD66" t="str">
            <v>NA</v>
          </cell>
          <cell r="BE66" t="str">
            <v>NA</v>
          </cell>
          <cell r="BG66">
            <v>9.3730377194034631</v>
          </cell>
          <cell r="BH66">
            <v>2.5092772198653943</v>
          </cell>
        </row>
        <row r="67">
          <cell r="A67" t="str">
            <v>Household Net Lending/Borrowing (% GNI*)</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v>0.67458971911277965</v>
          </cell>
          <cell r="AF67">
            <v>1.0047485110188865</v>
          </cell>
          <cell r="AG67">
            <v>0.61369339242891296</v>
          </cell>
          <cell r="AH67">
            <v>0.77689236644385673</v>
          </cell>
          <cell r="AI67">
            <v>0.94238687010381406</v>
          </cell>
          <cell r="AJ67">
            <v>1.1644612381151529</v>
          </cell>
          <cell r="AK67">
            <v>1.3870788980788722</v>
          </cell>
          <cell r="AL67">
            <v>1.6057863484790977</v>
          </cell>
          <cell r="AM67">
            <v>1.2890745045966781</v>
          </cell>
          <cell r="AN67">
            <v>0.25568899898082631</v>
          </cell>
          <cell r="AO67">
            <v>-1.1032858259754039</v>
          </cell>
          <cell r="AP67">
            <v>-1.3209362801338524</v>
          </cell>
          <cell r="AQ67">
            <v>-0.75188337024797058</v>
          </cell>
          <cell r="AR67">
            <v>-1.1344124017472828</v>
          </cell>
          <cell r="AS67">
            <v>-0.85262798752794178</v>
          </cell>
          <cell r="AT67">
            <v>-0.70743720688419431</v>
          </cell>
          <cell r="AU67">
            <v>-0.69206722676743504</v>
          </cell>
          <cell r="AV67">
            <v>-0.55223188391270239</v>
          </cell>
          <cell r="AW67">
            <v>-0.8655885804255995</v>
          </cell>
          <cell r="AX67">
            <v>-0.82606577659145208</v>
          </cell>
          <cell r="AY67">
            <v>-0.9078643071450414</v>
          </cell>
          <cell r="BA67" t="str">
            <v>NA</v>
          </cell>
          <cell r="BB67" t="str">
            <v>NA</v>
          </cell>
          <cell r="BC67" t="str">
            <v>NA</v>
          </cell>
          <cell r="BD67" t="str">
            <v>NA</v>
          </cell>
          <cell r="BE67" t="str">
            <v>NA</v>
          </cell>
          <cell r="BG67">
            <v>-1.8030599970412684</v>
          </cell>
          <cell r="BH67">
            <v>5.9294968754271409</v>
          </cell>
        </row>
        <row r="68">
          <cell r="A68" t="str">
            <v>Change in Underlying Investment-to-GNI* 3</v>
          </cell>
          <cell r="B68" t="str">
            <v>NA</v>
          </cell>
          <cell r="C68" t="str">
            <v>NA</v>
          </cell>
          <cell r="D68">
            <v>0.20628090579065822</v>
          </cell>
          <cell r="E68">
            <v>0.48308604110776204</v>
          </cell>
          <cell r="F68">
            <v>0.47202659372129407</v>
          </cell>
          <cell r="G68">
            <v>-0.59818693194144634</v>
          </cell>
          <cell r="H68">
            <v>0.51760652043539801</v>
          </cell>
          <cell r="I68">
            <v>-0.2714232841889333</v>
          </cell>
          <cell r="J68">
            <v>1.1822106862639257</v>
          </cell>
          <cell r="K68">
            <v>1.2321277930671048</v>
          </cell>
          <cell r="L68">
            <v>-5.3136359356303918E-2</v>
          </cell>
          <cell r="M68">
            <v>0.53520747936928836</v>
          </cell>
          <cell r="N68">
            <v>-1.0471356657869961</v>
          </cell>
          <cell r="O68">
            <v>-1.3819117504035432</v>
          </cell>
          <cell r="P68">
            <v>-0.77013154736117206</v>
          </cell>
          <cell r="Q68">
            <v>-1.1650111711951892</v>
          </cell>
          <cell r="R68">
            <v>-0.5348879133958484</v>
          </cell>
          <cell r="S68">
            <v>-0.53487511163501289</v>
          </cell>
          <cell r="T68">
            <v>-0.37135055729233113</v>
          </cell>
          <cell r="U68">
            <v>0.3809946693354534</v>
          </cell>
          <cell r="V68">
            <v>0.55164008868980585</v>
          </cell>
          <cell r="W68">
            <v>-0.28404761758181579</v>
          </cell>
          <cell r="X68">
            <v>4.2336972450215657E-2</v>
          </cell>
          <cell r="Y68">
            <v>-0.56226691566343368</v>
          </cell>
          <cell r="Z68">
            <v>0.31476396592727013</v>
          </cell>
          <cell r="AA68">
            <v>1.4739465595630117</v>
          </cell>
          <cell r="AB68">
            <v>1.0823028358379108</v>
          </cell>
          <cell r="AC68">
            <v>0.7951404288592232</v>
          </cell>
          <cell r="AD68">
            <v>0.9981644652662971</v>
          </cell>
          <cell r="AE68">
            <v>0.81449149175858804</v>
          </cell>
          <cell r="AF68">
            <v>0.31170811135426013</v>
          </cell>
          <cell r="AG68">
            <v>-0.45778085798767859</v>
          </cell>
          <cell r="AH68">
            <v>-0.30221822083569538</v>
          </cell>
          <cell r="AI68">
            <v>0.56855139938411214</v>
          </cell>
          <cell r="AJ68">
            <v>1.0145760506326209</v>
          </cell>
          <cell r="AK68">
            <v>1.1827380279099851</v>
          </cell>
          <cell r="AL68">
            <v>0.39798971764845475</v>
          </cell>
          <cell r="AM68">
            <v>-1.0054515119398897</v>
          </cell>
          <cell r="AN68">
            <v>-2.1410015211946201</v>
          </cell>
          <cell r="AO68">
            <v>-3.8085983082973782</v>
          </cell>
          <cell r="AP68">
            <v>-2.1593868904637188</v>
          </cell>
          <cell r="AQ68">
            <v>-0.21739829269786118</v>
          </cell>
          <cell r="AR68">
            <v>-0.14451281985897982</v>
          </cell>
          <cell r="AS68">
            <v>0.88981014340376685</v>
          </cell>
          <cell r="AT68">
            <v>0.58690887670001091</v>
          </cell>
          <cell r="AU68">
            <v>0.27015650553394099</v>
          </cell>
          <cell r="AV68">
            <v>0.27860983439816989</v>
          </cell>
          <cell r="AW68">
            <v>0.10911528949699227</v>
          </cell>
          <cell r="AX68">
            <v>0.93589530475576987</v>
          </cell>
          <cell r="AY68">
            <v>0.1823264904165568</v>
          </cell>
          <cell r="BA68" t="str">
            <v>NA</v>
          </cell>
          <cell r="BB68" t="str">
            <v>NA</v>
          </cell>
          <cell r="BC68" t="str">
            <v>NA</v>
          </cell>
          <cell r="BD68" t="str">
            <v>NA</v>
          </cell>
          <cell r="BE68" t="str">
            <v>NA</v>
          </cell>
          <cell r="BG68">
            <v>-1.278895925716291E-2</v>
          </cell>
          <cell r="BH68">
            <v>1.8760611441246071</v>
          </cell>
        </row>
        <row r="69">
          <cell r="A69" t="str">
            <v>Change in Housing Building &amp; Construction-to-GNI*</v>
          </cell>
          <cell r="B69" t="str">
            <v>NA</v>
          </cell>
          <cell r="C69" t="str">
            <v>NA</v>
          </cell>
          <cell r="D69">
            <v>0.83977364520945152</v>
          </cell>
          <cell r="E69">
            <v>0.12498760070713537</v>
          </cell>
          <cell r="F69">
            <v>0.93031756415804756</v>
          </cell>
          <cell r="G69">
            <v>-0.94486213838705446</v>
          </cell>
          <cell r="H69">
            <v>-5.1229896898313081E-2</v>
          </cell>
          <cell r="I69">
            <v>-6.8590302542244561E-2</v>
          </cell>
          <cell r="J69">
            <v>0.55109337375827327</v>
          </cell>
          <cell r="K69">
            <v>0.74050347509419334</v>
          </cell>
          <cell r="L69">
            <v>-0.51717737985960832</v>
          </cell>
          <cell r="M69">
            <v>0.47537031164908411</v>
          </cell>
          <cell r="N69">
            <v>-0.67863794407446043</v>
          </cell>
          <cell r="O69">
            <v>-0.15111236558964103</v>
          </cell>
          <cell r="P69">
            <v>-0.1219787216736537</v>
          </cell>
          <cell r="Q69">
            <v>-0.41111141880940572</v>
          </cell>
          <cell r="R69">
            <v>6.8733046409835408E-2</v>
          </cell>
          <cell r="S69">
            <v>-0.29041849372117734</v>
          </cell>
          <cell r="T69">
            <v>-0.63320315813481165</v>
          </cell>
          <cell r="U69">
            <v>0.30714231294649563</v>
          </cell>
          <cell r="V69">
            <v>0.31083429317004652</v>
          </cell>
          <cell r="W69">
            <v>4.6644743014192927E-2</v>
          </cell>
          <cell r="X69">
            <v>0.45896661388279303</v>
          </cell>
          <cell r="Y69">
            <v>-0.58165193585153541</v>
          </cell>
          <cell r="Z69">
            <v>0.8325004634671842</v>
          </cell>
          <cell r="AA69">
            <v>0.35602957185017114</v>
          </cell>
          <cell r="AB69">
            <v>0.75415866819121535</v>
          </cell>
          <cell r="AC69">
            <v>0.76356232348802244</v>
          </cell>
          <cell r="AD69">
            <v>0.55977132890534631</v>
          </cell>
          <cell r="AE69">
            <v>0.9856370785894697</v>
          </cell>
          <cell r="AF69">
            <v>0.29952840216495558</v>
          </cell>
          <cell r="AG69">
            <v>0.54204062281277354</v>
          </cell>
          <cell r="AH69">
            <v>0.3637321111505426</v>
          </cell>
          <cell r="AI69">
            <v>1.5314315449901141</v>
          </cell>
          <cell r="AJ69">
            <v>1.6218126423501571</v>
          </cell>
          <cell r="AK69">
            <v>1.4074967537726504</v>
          </cell>
          <cell r="AL69">
            <v>0.10701817020943571</v>
          </cell>
          <cell r="AM69">
            <v>-2.1544896486689273</v>
          </cell>
          <cell r="AN69">
            <v>-2.782793322070455</v>
          </cell>
          <cell r="AO69">
            <v>-3.5102831796347456</v>
          </cell>
          <cell r="AP69">
            <v>-1.8591822557840016</v>
          </cell>
          <cell r="AQ69">
            <v>-1.1235991084069157</v>
          </cell>
          <cell r="AR69">
            <v>-0.63194197965814825</v>
          </cell>
          <cell r="AS69">
            <v>-2.7404220015448622E-2</v>
          </cell>
          <cell r="AT69">
            <v>0.15358143359022472</v>
          </cell>
          <cell r="AU69">
            <v>4.0446124396307487E-2</v>
          </cell>
          <cell r="AV69">
            <v>0.36099153643155824</v>
          </cell>
          <cell r="AW69">
            <v>0.60478966778087373</v>
          </cell>
          <cell r="AX69">
            <v>0.42374115518908667</v>
          </cell>
          <cell r="AY69">
            <v>-2.2969109549089765E-2</v>
          </cell>
          <cell r="BA69" t="str">
            <v>NA</v>
          </cell>
          <cell r="BB69" t="str">
            <v>NA</v>
          </cell>
          <cell r="BC69" t="str">
            <v>NA</v>
          </cell>
          <cell r="BD69" t="str">
            <v>NA</v>
          </cell>
          <cell r="BE69" t="str">
            <v>NA</v>
          </cell>
          <cell r="BG69">
            <v>-7.9537985097957366E-3</v>
          </cell>
          <cell r="BH69">
            <v>1.026175570415977</v>
          </cell>
        </row>
        <row r="70">
          <cell r="A70" t="str">
            <v>Change in Housing Completions</v>
          </cell>
          <cell r="B70" t="str">
            <v>NA</v>
          </cell>
          <cell r="C70" t="str">
            <v>NA</v>
          </cell>
          <cell r="D70">
            <v>0.839567270928122</v>
          </cell>
          <cell r="E70">
            <v>0.41029170286508265</v>
          </cell>
          <cell r="F70">
            <v>0.20429473139521845</v>
          </cell>
          <cell r="G70">
            <v>7.1433597447204969E-2</v>
          </cell>
          <cell r="H70">
            <v>-0.41632299003311807</v>
          </cell>
          <cell r="I70">
            <v>5.9267333360394046E-2</v>
          </cell>
          <cell r="J70">
            <v>0.10737937770369159</v>
          </cell>
          <cell r="K70">
            <v>0.13558298990493486</v>
          </cell>
          <cell r="L70">
            <v>0.15507666304402914</v>
          </cell>
          <cell r="M70">
            <v>0.14000708593650241</v>
          </cell>
          <cell r="N70">
            <v>-0.30945342027056477</v>
          </cell>
          <cell r="O70">
            <v>-0.10774229183128055</v>
          </cell>
          <cell r="P70">
            <v>-0.18156939435806502</v>
          </cell>
          <cell r="Q70">
            <v>-0.15419530016274019</v>
          </cell>
          <cell r="R70">
            <v>-0.19180011643106473</v>
          </cell>
          <cell r="S70">
            <v>-0.60130550535303673</v>
          </cell>
          <cell r="T70">
            <v>-0.40305070193841536</v>
          </cell>
          <cell r="U70">
            <v>0.31724743320117771</v>
          </cell>
          <cell r="V70">
            <v>0.18687485327092102</v>
          </cell>
          <cell r="W70">
            <v>-8.727220687272648E-4</v>
          </cell>
          <cell r="X70">
            <v>0.37227212759379869</v>
          </cell>
          <cell r="Y70">
            <v>-0.16484078123869988</v>
          </cell>
          <cell r="Z70">
            <v>0.74002511021785233</v>
          </cell>
          <cell r="AA70">
            <v>0.49669982848163652</v>
          </cell>
          <cell r="AB70">
            <v>0.41900164192723161</v>
          </cell>
          <cell r="AC70">
            <v>0.69094529486764922</v>
          </cell>
          <cell r="AD70">
            <v>0.4683579632794066</v>
          </cell>
          <cell r="AE70">
            <v>0.55905193192654234</v>
          </cell>
          <cell r="AF70">
            <v>0.43973959207520386</v>
          </cell>
          <cell r="AG70">
            <v>0.36923056157209622</v>
          </cell>
          <cell r="AH70">
            <v>0.68762722284397437</v>
          </cell>
          <cell r="AI70">
            <v>1.5214310717934725</v>
          </cell>
          <cell r="AJ70">
            <v>1.1081928518448638</v>
          </cell>
          <cell r="AK70">
            <v>0.50928085157140834</v>
          </cell>
          <cell r="AL70">
            <v>1.7340641873106868</v>
          </cell>
          <cell r="AM70">
            <v>-2.1444855023641947</v>
          </cell>
          <cell r="AN70">
            <v>-3.6529639961277467</v>
          </cell>
          <cell r="AO70">
            <v>-3.5148492481422458</v>
          </cell>
          <cell r="AP70">
            <v>-1.6503692768384939</v>
          </cell>
          <cell r="AQ70">
            <v>-1.0683241426853871</v>
          </cell>
          <cell r="AR70">
            <v>-0.30447631223505084</v>
          </cell>
          <cell r="AS70">
            <v>-6.2948319511659412E-2</v>
          </cell>
          <cell r="AT70">
            <v>0.11387726875005627</v>
          </cell>
          <cell r="AU70">
            <v>0.21867304349781291</v>
          </cell>
          <cell r="AV70">
            <v>0.35167243044681246</v>
          </cell>
          <cell r="AW70">
            <v>0.60177210923136593</v>
          </cell>
          <cell r="AX70">
            <v>0.47651489033760991</v>
          </cell>
          <cell r="AY70">
            <v>0.424117002963731</v>
          </cell>
          <cell r="BA70" t="str">
            <v>NA</v>
          </cell>
          <cell r="BB70" t="str">
            <v>NA</v>
          </cell>
          <cell r="BC70" t="str">
            <v>NA</v>
          </cell>
          <cell r="BD70" t="str">
            <v>NA</v>
          </cell>
          <cell r="BE70" t="str">
            <v>NA</v>
          </cell>
          <cell r="BG70">
            <v>0.11931250000000006</v>
          </cell>
          <cell r="BH70">
            <v>7.2331160471355487</v>
          </cell>
        </row>
        <row r="71">
          <cell r="A71" t="str">
            <v>Change in Non-Housing Building &amp; Construction-to-GNI*</v>
          </cell>
          <cell r="B71" t="str">
            <v>NA</v>
          </cell>
          <cell r="C71" t="str">
            <v>NA</v>
          </cell>
          <cell r="D71">
            <v>-1.5861611177930819</v>
          </cell>
          <cell r="E71">
            <v>0.1278472678604948</v>
          </cell>
          <cell r="F71">
            <v>-0.57172146195949458</v>
          </cell>
          <cell r="G71">
            <v>2.7713427000313762E-2</v>
          </cell>
          <cell r="H71">
            <v>-4.5563787126605339E-2</v>
          </cell>
          <cell r="I71">
            <v>-0.47968594234312345</v>
          </cell>
          <cell r="J71">
            <v>0.80458049763832162</v>
          </cell>
          <cell r="K71">
            <v>1.807350725455799</v>
          </cell>
          <cell r="L71">
            <v>0.57579157825579064</v>
          </cell>
          <cell r="M71">
            <v>0.52730825576059204</v>
          </cell>
          <cell r="N71">
            <v>-0.35358167116259742</v>
          </cell>
          <cell r="O71">
            <v>-2.5346917673237166</v>
          </cell>
          <cell r="P71">
            <v>-0.82671457841327378</v>
          </cell>
          <cell r="Q71">
            <v>-0.99925267415172325</v>
          </cell>
          <cell r="R71">
            <v>-0.49144925566060177</v>
          </cell>
          <cell r="S71">
            <v>-0.83200020498113481</v>
          </cell>
          <cell r="T71">
            <v>0.41593691188150728</v>
          </cell>
          <cell r="U71">
            <v>0.23970028331917761</v>
          </cell>
          <cell r="V71">
            <v>1.3629522038706461</v>
          </cell>
          <cell r="W71">
            <v>-0.13195188831431559</v>
          </cell>
          <cell r="X71">
            <v>-0.66236802611365553</v>
          </cell>
          <cell r="Y71">
            <v>-0.90219988122898331</v>
          </cell>
          <cell r="Z71">
            <v>-0.17179359863585716</v>
          </cell>
          <cell r="AA71">
            <v>0.27084545100555013</v>
          </cell>
          <cell r="AB71">
            <v>0.91379265745000549</v>
          </cell>
          <cell r="AC71">
            <v>1.0254771025970715</v>
          </cell>
          <cell r="AD71">
            <v>0.61710312988021587</v>
          </cell>
          <cell r="AE71">
            <v>1.0101839542728235</v>
          </cell>
          <cell r="AF71">
            <v>4.9853711986740407E-2</v>
          </cell>
          <cell r="AG71">
            <v>6.0445218971218538E-2</v>
          </cell>
          <cell r="AH71">
            <v>-0.12975264909142298</v>
          </cell>
          <cell r="AI71">
            <v>-0.46106480425299728</v>
          </cell>
          <cell r="AJ71">
            <v>0.72697079441397994</v>
          </cell>
          <cell r="AK71">
            <v>0.52550605986703736</v>
          </cell>
          <cell r="AL71">
            <v>0.93967660478102466</v>
          </cell>
          <cell r="AM71">
            <v>0.25823748913787187</v>
          </cell>
          <cell r="AN71">
            <v>-0.94597846322764267</v>
          </cell>
          <cell r="AO71">
            <v>-2.965034349936996</v>
          </cell>
          <cell r="AP71">
            <v>-2.6518027156468316</v>
          </cell>
          <cell r="AQ71">
            <v>-0.27303701515893397</v>
          </cell>
          <cell r="AR71">
            <v>0.80372415799815533</v>
          </cell>
          <cell r="AS71">
            <v>0.61373788170876531</v>
          </cell>
          <cell r="AT71">
            <v>0.41247457619780081</v>
          </cell>
          <cell r="AU71">
            <v>0.2786976124903216</v>
          </cell>
          <cell r="AV71">
            <v>0.71011572879914153</v>
          </cell>
          <cell r="AW71">
            <v>0.72587280915897545</v>
          </cell>
          <cell r="AX71">
            <v>1.1140693485014148</v>
          </cell>
          <cell r="AY71">
            <v>1.0698404122622327</v>
          </cell>
          <cell r="BA71" t="str">
            <v>NA</v>
          </cell>
          <cell r="BB71" t="str">
            <v>NA</v>
          </cell>
          <cell r="BC71" t="str">
            <v>NA</v>
          </cell>
          <cell r="BD71" t="str">
            <v>NA</v>
          </cell>
          <cell r="BE71" t="str">
            <v>NA</v>
          </cell>
          <cell r="BG71">
            <v>4.3568025527152665E-2</v>
          </cell>
          <cell r="BH71">
            <v>0.79628891270866808</v>
          </cell>
        </row>
        <row r="72">
          <cell r="A72" t="str">
            <v>Change in Residential Property Prices</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BA72" t="str">
            <v>NA</v>
          </cell>
          <cell r="BB72" t="str">
            <v>NA</v>
          </cell>
          <cell r="BC72" t="str">
            <v>NA</v>
          </cell>
          <cell r="BD72" t="str">
            <v>NA</v>
          </cell>
          <cell r="BE72" t="str">
            <v>NA</v>
          </cell>
          <cell r="BG72" t="e">
            <v>#DIV/0!</v>
          </cell>
          <cell r="BH72" t="e">
            <v>#DIV/0!</v>
          </cell>
        </row>
        <row r="73">
          <cell r="A73" t="str">
            <v>Change in Residential Property Price-to-Cost Ratio 4</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BA73" t="str">
            <v>NA</v>
          </cell>
          <cell r="BB73" t="str">
            <v>NA</v>
          </cell>
          <cell r="BC73" t="str">
            <v>NA</v>
          </cell>
          <cell r="BD73" t="str">
            <v>NA</v>
          </cell>
          <cell r="BE73" t="str">
            <v>NA</v>
          </cell>
          <cell r="BG73" t="e">
            <v>#DIV/0!</v>
          </cell>
          <cell r="BH73" t="e">
            <v>#DIV/0!</v>
          </cell>
        </row>
        <row r="74">
          <cell r="A74" t="str">
            <v>Change in Price-to-Income Ratio 5</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BA74" t="str">
            <v>NA</v>
          </cell>
          <cell r="BB74" t="str">
            <v>NA</v>
          </cell>
          <cell r="BC74" t="str">
            <v>NA</v>
          </cell>
          <cell r="BD74" t="str">
            <v>NA</v>
          </cell>
          <cell r="BE74" t="str">
            <v>NA</v>
          </cell>
          <cell r="BG74" t="e">
            <v>#DIV/0!</v>
          </cell>
          <cell r="BH74" t="e">
            <v>#DIV/0!</v>
          </cell>
        </row>
        <row r="75">
          <cell r="A75" t="str">
            <v>Change in Price-to-Rent Ratio 6</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BA75" t="str">
            <v>NA</v>
          </cell>
          <cell r="BB75" t="str">
            <v>NA</v>
          </cell>
          <cell r="BC75" t="str">
            <v>NA</v>
          </cell>
          <cell r="BD75" t="str">
            <v>NA</v>
          </cell>
          <cell r="BE75" t="str">
            <v>NA</v>
          </cell>
          <cell r="BG75" t="e">
            <v>#DIV/0!</v>
          </cell>
          <cell r="BH75" t="e">
            <v>#DIV/0!</v>
          </cell>
        </row>
        <row r="77">
          <cell r="A77" t="str">
            <v>Financial (% GNI*)</v>
          </cell>
        </row>
        <row r="78">
          <cell r="A78" t="str">
            <v>New Mortgage Lending (value)</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v>0.67505455408659021</v>
          </cell>
          <cell r="AJ78">
            <v>1.1170838895331927</v>
          </cell>
          <cell r="AK78">
            <v>1.6559162122826623</v>
          </cell>
          <cell r="AL78">
            <v>2.023315885195665</v>
          </cell>
          <cell r="AM78">
            <v>1.3524701566439821</v>
          </cell>
          <cell r="AN78">
            <v>0.59980896586495547</v>
          </cell>
          <cell r="AO78">
            <v>-0.4339196472208055</v>
          </cell>
          <cell r="AP78">
            <v>-0.74763113099340583</v>
          </cell>
          <cell r="AQ78">
            <v>-0.83724831860252891</v>
          </cell>
          <cell r="AR78">
            <v>-0.72453391769208542</v>
          </cell>
          <cell r="AS78">
            <v>-0.85141460942733871</v>
          </cell>
          <cell r="AT78">
            <v>-0.8171280794600454</v>
          </cell>
          <cell r="AU78">
            <v>-0.80799184842085647</v>
          </cell>
          <cell r="AV78">
            <v>-0.69384028757166416</v>
          </cell>
          <cell r="AW78">
            <v>-0.5885169949176432</v>
          </cell>
          <cell r="AX78">
            <v>-0.47949814813541103</v>
          </cell>
          <cell r="AY78">
            <v>-0.44192668116526324</v>
          </cell>
          <cell r="BA78" t="str">
            <v>NA</v>
          </cell>
          <cell r="BB78" t="str">
            <v>NA</v>
          </cell>
          <cell r="BC78" t="str">
            <v>NA</v>
          </cell>
          <cell r="BD78" t="str">
            <v>NA</v>
          </cell>
          <cell r="BE78" t="str">
            <v>NA</v>
          </cell>
          <cell r="BG78">
            <v>5748</v>
          </cell>
          <cell r="BH78">
            <v>9741.4349109871891</v>
          </cell>
        </row>
        <row r="79">
          <cell r="A79" t="str">
            <v>New Mortgage Lending (% change)</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v>-0.21884614668014546</v>
          </cell>
          <cell r="AK79">
            <v>-0.22074688500810921</v>
          </cell>
          <cell r="AL79">
            <v>-0.22930638306628101</v>
          </cell>
          <cell r="AM79">
            <v>-0.25296509824488739</v>
          </cell>
          <cell r="AN79">
            <v>-0.26032639088441106</v>
          </cell>
          <cell r="AO79">
            <v>-0.28742086958532753</v>
          </cell>
          <cell r="AP79">
            <v>-0.35161881505086334</v>
          </cell>
          <cell r="AQ79">
            <v>-0.20649941873840619</v>
          </cell>
          <cell r="AR79">
            <v>-0.26418330349063673</v>
          </cell>
          <cell r="AS79">
            <v>-0.1854018625350535</v>
          </cell>
          <cell r="AT79">
            <v>-0.24589971225629964</v>
          </cell>
          <cell r="AU79">
            <v>-0.24077981115064576</v>
          </cell>
          <cell r="AV79">
            <v>-0.26800035793691201</v>
          </cell>
          <cell r="AW79">
            <v>-0.29564297141557588</v>
          </cell>
          <cell r="BG79">
            <v>423.70324963853301</v>
          </cell>
          <cell r="BH79">
            <v>1776.4228476296737</v>
          </cell>
        </row>
        <row r="80">
          <cell r="A80" t="str">
            <v>New Mortgage Lending</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v>0.94070668192560425</v>
          </cell>
          <cell r="AJ80">
            <v>1.3421435583856327</v>
          </cell>
          <cell r="AK80">
            <v>1.7266493360746435</v>
          </cell>
          <cell r="AL80">
            <v>1.9131083219536988</v>
          </cell>
          <cell r="AM80">
            <v>1.1238062787659129</v>
          </cell>
          <cell r="AN80">
            <v>0.39924603969553329</v>
          </cell>
          <cell r="AO80">
            <v>-0.45183466191047966</v>
          </cell>
          <cell r="AP80">
            <v>-0.73714193026439134</v>
          </cell>
          <cell r="AQ80">
            <v>-0.83528568578576035</v>
          </cell>
          <cell r="AR80">
            <v>-0.72019018311893246</v>
          </cell>
          <cell r="AS80">
            <v>-0.84245354377787796</v>
          </cell>
          <cell r="AT80">
            <v>-0.80501985588187586</v>
          </cell>
          <cell r="AU80">
            <v>-0.78837778336841347</v>
          </cell>
          <cell r="AV80">
            <v>-0.68160133471216078</v>
          </cell>
          <cell r="AW80">
            <v>-0.59081417416929016</v>
          </cell>
          <cell r="AX80">
            <v>-0.50745216853405473</v>
          </cell>
          <cell r="AY80">
            <v>-0.48548889527778971</v>
          </cell>
          <cell r="BA80" t="str">
            <v>NA</v>
          </cell>
          <cell r="BB80" t="str">
            <v>NA</v>
          </cell>
          <cell r="BC80" t="str">
            <v>NA</v>
          </cell>
          <cell r="BD80" t="str">
            <v>NA</v>
          </cell>
          <cell r="BE80" t="str">
            <v>NA</v>
          </cell>
          <cell r="BG80">
            <v>6.7593344687914305</v>
          </cell>
          <cell r="BH80">
            <v>11.416826069150046</v>
          </cell>
        </row>
        <row r="81">
          <cell r="A81" t="str">
            <v>Private Sector Credit</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v>-0.71528974496282971</v>
          </cell>
          <cell r="AJ81">
            <v>-0.40456203237100402</v>
          </cell>
          <cell r="AK81">
            <v>2.5304383254347015E-2</v>
          </cell>
          <cell r="AL81">
            <v>0.34534352563207488</v>
          </cell>
          <cell r="AM81">
            <v>0.73594352963106457</v>
          </cell>
          <cell r="AN81">
            <v>1.0956216844598134</v>
          </cell>
          <cell r="AO81">
            <v>1.504768472958778</v>
          </cell>
          <cell r="AP81">
            <v>1.2214486892298346</v>
          </cell>
          <cell r="AQ81">
            <v>1.1661850490155683</v>
          </cell>
          <cell r="AR81">
            <v>0.91412501700459747</v>
          </cell>
          <cell r="AS81">
            <v>0.38397667597027169</v>
          </cell>
          <cell r="AT81">
            <v>-0.37662292694320015</v>
          </cell>
          <cell r="AU81">
            <v>-0.81102167080523435</v>
          </cell>
          <cell r="AV81">
            <v>-1.0573198268518522</v>
          </cell>
          <cell r="AW81">
            <v>-1.2077326696679949</v>
          </cell>
          <cell r="AX81">
            <v>-1.3370975882505085</v>
          </cell>
          <cell r="AY81">
            <v>-1.4830705673037234</v>
          </cell>
          <cell r="BA81" t="str">
            <v>NA</v>
          </cell>
          <cell r="BB81" t="str">
            <v>NA</v>
          </cell>
          <cell r="BC81" t="str">
            <v>NA</v>
          </cell>
          <cell r="BD81" t="str">
            <v>NA</v>
          </cell>
          <cell r="BE81" t="str">
            <v>NA</v>
          </cell>
          <cell r="BG81">
            <v>177.42858412276269</v>
          </cell>
          <cell r="BH81">
            <v>67.255746331516406</v>
          </cell>
        </row>
        <row r="82">
          <cell r="A82" t="str">
            <v>Credit to Private Sector</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v>-0.7115243090547233</v>
          </cell>
          <cell r="AJ82">
            <v>-0.60692275272422336</v>
          </cell>
          <cell r="AK82">
            <v>-0.36265794612794777</v>
          </cell>
          <cell r="AL82">
            <v>-2.6221985092069227E-2</v>
          </cell>
          <cell r="AM82">
            <v>0.38732848868224745</v>
          </cell>
          <cell r="AN82">
            <v>1.0138440270489684</v>
          </cell>
          <cell r="AO82">
            <v>1.5502809242233095</v>
          </cell>
          <cell r="AP82">
            <v>1.2656711829169593</v>
          </cell>
          <cell r="AQ82">
            <v>1.2406040825328708</v>
          </cell>
          <cell r="AR82">
            <v>1.2158017716549576</v>
          </cell>
          <cell r="AS82">
            <v>0.6127328803077764</v>
          </cell>
          <cell r="AT82">
            <v>-7.0738654242946633E-2</v>
          </cell>
          <cell r="AU82">
            <v>-0.67191553218192779</v>
          </cell>
          <cell r="AV82">
            <v>-0.96257947666845978</v>
          </cell>
          <cell r="AW82">
            <v>-1.1626772665362068</v>
          </cell>
          <cell r="AX82">
            <v>-1.2939643373270584</v>
          </cell>
          <cell r="AY82">
            <v>-1.4170610974115281</v>
          </cell>
          <cell r="BA82" t="str">
            <v>NA</v>
          </cell>
          <cell r="BB82" t="str">
            <v>NA</v>
          </cell>
          <cell r="BC82" t="str">
            <v>NA</v>
          </cell>
          <cell r="BD82" t="str">
            <v>NA</v>
          </cell>
          <cell r="BE82" t="str">
            <v>NA</v>
          </cell>
          <cell r="BG82">
            <v>106.72140996423974</v>
          </cell>
          <cell r="BH82">
            <v>49.330926625935341</v>
          </cell>
        </row>
        <row r="83">
          <cell r="A83" t="str">
            <v>Total Credit to Private Sector</v>
          </cell>
          <cell r="B83" t="str">
            <v>NA</v>
          </cell>
          <cell r="C83" t="str">
            <v>NA</v>
          </cell>
          <cell r="D83" t="str">
            <v>NA</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v>-1.5168476474089996</v>
          </cell>
          <cell r="AI83">
            <v>-1.5504816093152827</v>
          </cell>
          <cell r="AJ83">
            <v>-1.3967297090085644</v>
          </cell>
          <cell r="AK83">
            <v>-1.2210932587722496</v>
          </cell>
          <cell r="AL83">
            <v>-0.88092863071514271</v>
          </cell>
          <cell r="AM83">
            <v>-0.64575127226832563</v>
          </cell>
          <cell r="AN83">
            <v>-0.15121142383109507</v>
          </cell>
          <cell r="AO83">
            <v>0.41859928924239642</v>
          </cell>
          <cell r="AP83">
            <v>0.47430555611459452</v>
          </cell>
          <cell r="AQ83">
            <v>0.70217388357124755</v>
          </cell>
          <cell r="AR83">
            <v>0.89455048413456451</v>
          </cell>
          <cell r="AS83">
            <v>0.41324977266563861</v>
          </cell>
          <cell r="AT83">
            <v>0.30943973064021207</v>
          </cell>
          <cell r="AU83">
            <v>1.4746432402616327</v>
          </cell>
          <cell r="AV83">
            <v>1.1601672973585657</v>
          </cell>
          <cell r="AW83">
            <v>0.82046880173526904</v>
          </cell>
          <cell r="AX83">
            <v>0.69544549559554047</v>
          </cell>
          <cell r="AY83" t="str">
            <v>NA</v>
          </cell>
          <cell r="BA83" t="str">
            <v>NA</v>
          </cell>
          <cell r="BB83" t="str">
            <v>NA</v>
          </cell>
          <cell r="BC83" t="str">
            <v>NA</v>
          </cell>
          <cell r="BD83" t="str">
            <v>NA</v>
          </cell>
          <cell r="BE83" t="str">
            <v>NA</v>
          </cell>
          <cell r="BG83">
            <v>342.3034746441524</v>
          </cell>
          <cell r="BH83">
            <v>121.21166576234002</v>
          </cell>
        </row>
        <row r="84">
          <cell r="A84" t="str">
            <v>Credit to Private Sector Ex FI</v>
          </cell>
          <cell r="B84" t="str">
            <v>NA</v>
          </cell>
          <cell r="C84" t="str">
            <v>NA</v>
          </cell>
          <cell r="D84" t="str">
            <v>NA</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v>-0.77902447368800543</v>
          </cell>
          <cell r="Z84">
            <v>-0.82706947052098412</v>
          </cell>
          <cell r="AA84">
            <v>-0.84758895058857575</v>
          </cell>
          <cell r="AB84">
            <v>-0.83394678343305961</v>
          </cell>
          <cell r="AC84">
            <v>-0.8027879464980936</v>
          </cell>
          <cell r="AD84">
            <v>-0.73406398146727425</v>
          </cell>
          <cell r="AE84">
            <v>-0.59738122287989603</v>
          </cell>
          <cell r="AF84">
            <v>-0.47354683128194269</v>
          </cell>
          <cell r="AG84">
            <v>-0.37539640069197855</v>
          </cell>
          <cell r="AH84">
            <v>-0.36704206986288029</v>
          </cell>
          <cell r="AI84">
            <v>-0.27533521009134065</v>
          </cell>
          <cell r="AJ84">
            <v>-1.119756300528296E-2</v>
          </cell>
          <cell r="AK84">
            <v>0.33662891633222941</v>
          </cell>
          <cell r="AL84">
            <v>0.87254379944496252</v>
          </cell>
          <cell r="AM84">
            <v>1.4379785892211112</v>
          </cell>
          <cell r="AN84">
            <v>2.0437771215137381</v>
          </cell>
          <cell r="AO84">
            <v>2.4077592385173383</v>
          </cell>
          <cell r="AP84">
            <v>1.5756819874499468</v>
          </cell>
          <cell r="AQ84">
            <v>0.99022969696466978</v>
          </cell>
          <cell r="AR84">
            <v>0.8875437924243087</v>
          </cell>
          <cell r="AS84">
            <v>0.57276235031769562</v>
          </cell>
          <cell r="AT84">
            <v>2.9148812605721574E-3</v>
          </cell>
          <cell r="AU84">
            <v>-0.53506678008191344</v>
          </cell>
          <cell r="AV84">
            <v>-0.7807864372792338</v>
          </cell>
          <cell r="AW84">
            <v>-0.9001076487526799</v>
          </cell>
          <cell r="AX84">
            <v>-0.96094085203696566</v>
          </cell>
          <cell r="AY84">
            <v>-1.0265377512864546</v>
          </cell>
          <cell r="BA84" t="str">
            <v>NA</v>
          </cell>
          <cell r="BB84" t="str">
            <v>NA</v>
          </cell>
          <cell r="BC84" t="str">
            <v>NA</v>
          </cell>
          <cell r="BD84" t="str">
            <v>NA</v>
          </cell>
          <cell r="BE84" t="str">
            <v>NA</v>
          </cell>
          <cell r="BG84">
            <v>49.460413342238382</v>
          </cell>
          <cell r="BH84">
            <v>29.24255046055697</v>
          </cell>
        </row>
        <row r="85">
          <cell r="A85" t="str">
            <v>Adjusted Private Sector Credit</v>
          </cell>
          <cell r="B85" t="str">
            <v>NA</v>
          </cell>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v>-0.95999144160673899</v>
          </cell>
          <cell r="AC85">
            <v>-0.97258274978132619</v>
          </cell>
          <cell r="AD85">
            <v>-0.95061938658028833</v>
          </cell>
          <cell r="AE85">
            <v>-0.92636856597874484</v>
          </cell>
          <cell r="AF85">
            <v>-0.9199723411635512</v>
          </cell>
          <cell r="AG85">
            <v>-0.79859039428506728</v>
          </cell>
          <cell r="AH85">
            <v>-0.74559166615767758</v>
          </cell>
          <cell r="AI85">
            <v>-0.63318952276208784</v>
          </cell>
          <cell r="AJ85">
            <v>-0.31833228207113928</v>
          </cell>
          <cell r="AK85">
            <v>5.6150844232829809E-2</v>
          </cell>
          <cell r="AL85">
            <v>0.50898984938142811</v>
          </cell>
          <cell r="AM85">
            <v>0.94436465589444429</v>
          </cell>
          <cell r="AN85">
            <v>1.5297706157084059</v>
          </cell>
          <cell r="AO85">
            <v>2.0688816067055313</v>
          </cell>
          <cell r="AP85">
            <v>1.6652176679412591</v>
          </cell>
          <cell r="AQ85">
            <v>1.3625001367801397</v>
          </cell>
          <cell r="AR85">
            <v>1.1929105270884099</v>
          </cell>
          <cell r="AS85">
            <v>0.79198168634682242</v>
          </cell>
          <cell r="AT85">
            <v>0.26541048144916823</v>
          </cell>
          <cell r="AU85">
            <v>-0.23372605856001952</v>
          </cell>
          <cell r="AV85">
            <v>-0.50050838486538285</v>
          </cell>
          <cell r="AW85">
            <v>-0.67290533236642369</v>
          </cell>
          <cell r="AX85">
            <v>-0.81379759510599659</v>
          </cell>
          <cell r="AY85">
            <v>-0.9400023502439917</v>
          </cell>
          <cell r="BA85" t="str">
            <v>NA</v>
          </cell>
          <cell r="BB85" t="str">
            <v>NA</v>
          </cell>
          <cell r="BC85" t="str">
            <v>NA</v>
          </cell>
          <cell r="BD85" t="str">
            <v>NA</v>
          </cell>
          <cell r="BE85" t="str">
            <v>NA</v>
          </cell>
          <cell r="BG85">
            <v>146.67690843526859</v>
          </cell>
          <cell r="BH85">
            <v>62.64550965812996</v>
          </cell>
        </row>
        <row r="86">
          <cell r="A86" t="str">
            <v>Adjusted Private Sector Credit Gap</v>
          </cell>
          <cell r="B86" t="str">
            <v>NA</v>
          </cell>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v>4.561000594739348E-3</v>
          </cell>
          <cell r="AI86">
            <v>3.1865668046440122E-2</v>
          </cell>
          <cell r="AJ86">
            <v>0.11841047782698486</v>
          </cell>
          <cell r="AK86">
            <v>0.1713363306764899</v>
          </cell>
          <cell r="AL86">
            <v>0.23688340419601392</v>
          </cell>
          <cell r="AM86">
            <v>0.18565031880733984</v>
          </cell>
          <cell r="AN86">
            <v>0.21168006257631236</v>
          </cell>
          <cell r="AO86">
            <v>2.9222126786143485E-2</v>
          </cell>
          <cell r="AP86">
            <v>-0.72602638331116975</v>
          </cell>
          <cell r="AQ86">
            <v>-1.4681147108086301</v>
          </cell>
          <cell r="AR86">
            <v>-1.5439277908465467</v>
          </cell>
          <cell r="AS86">
            <v>-1.5525956324040338</v>
          </cell>
          <cell r="AT86">
            <v>-1.7760577088948244</v>
          </cell>
          <cell r="AU86">
            <v>-2.3602196280861443</v>
          </cell>
          <cell r="AV86">
            <v>-2.2247649301601502</v>
          </cell>
          <cell r="AW86">
            <v>-1.8391357315986152</v>
          </cell>
          <cell r="AX86">
            <v>-1.8391357315986152</v>
          </cell>
          <cell r="AY86" t="str">
            <v>NA</v>
          </cell>
          <cell r="BA86" t="str">
            <v>NA</v>
          </cell>
          <cell r="BB86" t="str">
            <v>NA</v>
          </cell>
          <cell r="BC86" t="str">
            <v>NA</v>
          </cell>
          <cell r="BD86" t="str">
            <v>NA</v>
          </cell>
          <cell r="BE86" t="str">
            <v>NA</v>
          </cell>
          <cell r="BG86">
            <v>0</v>
          </cell>
          <cell r="BH86">
            <v>33.004732841555807</v>
          </cell>
        </row>
        <row r="87">
          <cell r="A87" t="str">
            <v>ECB Credit Gap</v>
          </cell>
          <cell r="B87" t="str">
            <v>NA</v>
          </cell>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v>0.10755103627708333</v>
          </cell>
          <cell r="AD87">
            <v>0.27865992437758708</v>
          </cell>
          <cell r="AE87">
            <v>0.25449757418472063</v>
          </cell>
          <cell r="AF87">
            <v>-0.46667461269420396</v>
          </cell>
          <cell r="AG87">
            <v>-0.86202490386013741</v>
          </cell>
          <cell r="AH87">
            <v>-0.92280061123301094</v>
          </cell>
          <cell r="AI87">
            <v>-0.90036414319677771</v>
          </cell>
          <cell r="AJ87">
            <v>-0.49626116395077519</v>
          </cell>
          <cell r="AK87">
            <v>6.4773814251957385E-2</v>
          </cell>
          <cell r="AL87">
            <v>0.80567036863526276</v>
          </cell>
          <cell r="AM87">
            <v>0.95686997328603207</v>
          </cell>
          <cell r="AN87">
            <v>1.3680613971039215</v>
          </cell>
          <cell r="AO87">
            <v>1.5746741467123107</v>
          </cell>
          <cell r="AP87">
            <v>1.2221010775715033</v>
          </cell>
          <cell r="AQ87">
            <v>0.93252270714781194</v>
          </cell>
          <cell r="AR87">
            <v>0.68418059253796693</v>
          </cell>
          <cell r="AS87">
            <v>-0.27614955033157523</v>
          </cell>
          <cell r="AT87">
            <v>-0.40830281261092688</v>
          </cell>
          <cell r="AU87">
            <v>0.74551104774690102</v>
          </cell>
          <cell r="AV87">
            <v>-0.70256572031690856</v>
          </cell>
          <cell r="AW87">
            <v>-1.7649694650216217</v>
          </cell>
          <cell r="AX87">
            <v>-2.1949606766171241</v>
          </cell>
          <cell r="AY87" t="str">
            <v>NA</v>
          </cell>
          <cell r="BA87" t="str">
            <v>NA</v>
          </cell>
          <cell r="BB87" t="str">
            <v>NA</v>
          </cell>
          <cell r="BC87" t="str">
            <v>NA</v>
          </cell>
          <cell r="BD87" t="str">
            <v>NA</v>
          </cell>
          <cell r="BE87" t="str">
            <v>NA</v>
          </cell>
          <cell r="BG87">
            <v>14.867840909090914</v>
          </cell>
          <cell r="BH87">
            <v>40.558968485165245</v>
          </cell>
        </row>
        <row r="88">
          <cell r="A88" t="str">
            <v>New SME Credit</v>
          </cell>
          <cell r="B88" t="str">
            <v>NA</v>
          </cell>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v>0.16826372467446815</v>
          </cell>
          <cell r="AQ88">
            <v>0.47688137707295009</v>
          </cell>
          <cell r="AR88">
            <v>-0.73449732008218227</v>
          </cell>
          <cell r="AS88">
            <v>-1.8702401468970971</v>
          </cell>
          <cell r="AT88">
            <v>-1.1863820160350489</v>
          </cell>
          <cell r="AU88">
            <v>-0.34300301962910545</v>
          </cell>
          <cell r="AV88">
            <v>0.91110256476010598</v>
          </cell>
          <cell r="AW88">
            <v>1.0273499433968647</v>
          </cell>
          <cell r="AX88">
            <v>0.99230400947234176</v>
          </cell>
          <cell r="AY88">
            <v>0.55822088326671448</v>
          </cell>
          <cell r="BA88" t="str">
            <v>NA</v>
          </cell>
          <cell r="BB88" t="str">
            <v>NA</v>
          </cell>
          <cell r="BC88" t="str">
            <v>NA</v>
          </cell>
          <cell r="BD88" t="str">
            <v>NA</v>
          </cell>
          <cell r="BE88" t="str">
            <v>NA</v>
          </cell>
          <cell r="BG88">
            <v>2.3120766653884806</v>
          </cell>
          <cell r="BH88">
            <v>0.38132547501827962</v>
          </cell>
        </row>
      </sheetData>
      <sheetData sheetId="6">
        <row r="1">
          <cell r="C1" t="str">
            <v>Employment Rate (15-64)</v>
          </cell>
          <cell r="D1" t="str">
            <v xml:space="preserve">   Agri</v>
          </cell>
          <cell r="E1" t="str">
            <v xml:space="preserve">   Industry</v>
          </cell>
          <cell r="F1" t="str">
            <v xml:space="preserve">   Construction</v>
          </cell>
          <cell r="G1" t="str">
            <v>Education</v>
          </cell>
          <cell r="H1" t="str">
            <v>Health</v>
          </cell>
          <cell r="I1" t="str">
            <v>Public Admin and Defence</v>
          </cell>
          <cell r="J1" t="str">
            <v>Total Employment</v>
          </cell>
          <cell r="K1" t="str">
            <v>Vacancies</v>
          </cell>
          <cell r="L1" t="str">
            <v>Net Migration</v>
          </cell>
          <cell r="M1" t="str">
            <v>Inflation (HICP)</v>
          </cell>
          <cell r="N1" t="str">
            <v>Inflation (HICP ex food and energy)</v>
          </cell>
          <cell r="O1" t="str">
            <v>Wage Inflation AMECO</v>
          </cell>
          <cell r="P1" t="str">
            <v>Wage Inflation ECB</v>
          </cell>
          <cell r="Q1" t="str">
            <v>LF</v>
          </cell>
          <cell r="R1" t="str">
            <v>Comp</v>
          </cell>
          <cell r="S1" t="str">
            <v>EHECS Earnings</v>
          </cell>
          <cell r="T1" t="str">
            <v>Compensation of Employees</v>
          </cell>
          <cell r="U1" t="str">
            <v>CSO RPPI</v>
          </cell>
          <cell r="V1" t="str">
            <v>Res_Prod_val</v>
          </cell>
          <cell r="W1" t="str">
            <v>Res_Prod_vol</v>
          </cell>
          <cell r="X1" t="str">
            <v>DoE_cost_index</v>
          </cell>
          <cell r="Y1" t="str">
            <v>DoE_price_index</v>
          </cell>
          <cell r="AB1" t="str">
            <v>OECD</v>
          </cell>
          <cell r="AC1" t="str">
            <v>PSC</v>
          </cell>
          <cell r="AD1" t="str">
            <v>RPPI_H</v>
          </cell>
          <cell r="AF1" t="str">
            <v>1.6 Use of disposable income account : Gross saving (B.8g)</v>
          </cell>
          <cell r="AG1" t="str">
            <v>1.6 Use of disposable income account : Gross disposable income (B.6g)</v>
          </cell>
          <cell r="AH1" t="str">
            <v>1.6 Use of disposable income account : Adjustment for the change in pension entitlements (D.8)</v>
          </cell>
          <cell r="AL1" t="str">
            <v>Household Net Lending/Borrowing</v>
          </cell>
          <cell r="AM1" t="str">
            <v>Domestic Demand Volume</v>
          </cell>
          <cell r="AN1" t="str">
            <v>Other Transport Equipment Volume</v>
          </cell>
          <cell r="AO1" t="str">
            <v>Intangibles Volume</v>
          </cell>
          <cell r="AP1" t="str">
            <v>Exports Value</v>
          </cell>
          <cell r="AQ1" t="str">
            <v>Exports Volume</v>
          </cell>
          <cell r="AR1" t="str">
            <v>Imports Value</v>
          </cell>
          <cell r="AS1" t="str">
            <v>Imports Volume</v>
          </cell>
          <cell r="BA1" t="str">
            <v xml:space="preserve">   Other Services</v>
          </cell>
          <cell r="BB1" t="str">
            <v xml:space="preserve">   Edu, Health, Public Admin &amp; Defence</v>
          </cell>
          <cell r="BD1" t="str">
            <v>Vacancy Rates (Private Sector)</v>
          </cell>
          <cell r="BE1" t="str">
            <v>Compensation of Employees</v>
          </cell>
          <cell r="BF1" t="str">
            <v>Average Hours</v>
          </cell>
          <cell r="BG1" t="str">
            <v>Average Employees</v>
          </cell>
          <cell r="BH1" t="str">
            <v>Wage Inflation 1</v>
          </cell>
          <cell r="BI1" t="str">
            <v>Real Wage Inflation 1</v>
          </cell>
          <cell r="BJ1" t="str">
            <v>Real Wage Inflation</v>
          </cell>
          <cell r="BK1" t="str">
            <v>CSO</v>
          </cell>
          <cell r="BL1" t="str">
            <v>AMECO</v>
          </cell>
          <cell r="BM1" t="str">
            <v>ECB</v>
          </cell>
          <cell r="BN1" t="str">
            <v>CoE Euro Area</v>
          </cell>
          <cell r="BO1" t="str">
            <v>Average hours per week Euro Area</v>
          </cell>
          <cell r="BP1" t="str">
            <v>Employees Euro Area</v>
          </cell>
          <cell r="BQ1" t="str">
            <v>Wage Inflation Euro Area 1</v>
          </cell>
          <cell r="BR1" t="str">
            <v>Real Wage Inflation Euro Area 1</v>
          </cell>
          <cell r="BS1" t="str">
            <v>Real Wage Inflation Euro Area</v>
          </cell>
          <cell r="BT1" t="str">
            <v>Ireland / Euro Area CEHR</v>
          </cell>
          <cell r="BU1" t="str">
            <v>Ireland / Euro Area Real CEHR</v>
          </cell>
          <cell r="BW1" t="str">
            <v>Adjusted NIIP (% GNI*)</v>
          </cell>
          <cell r="BY1" t="str">
            <v>Residential Property Prices</v>
          </cell>
          <cell r="BZ1" t="str">
            <v>Underlying Investment</v>
          </cell>
          <cell r="CA1" t="str">
            <v>Underlying Investment-to-GNI* 3</v>
          </cell>
          <cell r="CC1" t="str">
            <v>Total Investment-to-GNI*</v>
          </cell>
          <cell r="CE1" t="str">
            <v>Residential Property Prices € thousand</v>
          </cell>
          <cell r="CF1" t="str">
            <v>Residential Property Prices Index</v>
          </cell>
          <cell r="CG1" t="str">
            <v>Residential Property Cost € thousand</v>
          </cell>
          <cell r="CI1" t="str">
            <v>Residential Property Price-to-Cost Ratio 4</v>
          </cell>
          <cell r="CJ1" t="str">
            <v>Price-to-Income Ratio 5</v>
          </cell>
          <cell r="CM1" t="str">
            <v>Rental Yield 6</v>
          </cell>
          <cell r="CN1" t="str">
            <v>Price-to-Rent Ratio 6</v>
          </cell>
          <cell r="CO1" t="str">
            <v>New Mortgage Lending (value)</v>
          </cell>
          <cell r="CP1" t="str">
            <v>New Mortgage Lending (% change)</v>
          </cell>
          <cell r="CQ1" t="str">
            <v>New Mortgage Lending</v>
          </cell>
          <cell r="CS1" t="str">
            <v>Private Sector Credit</v>
          </cell>
          <cell r="CU1" t="str">
            <v>New SME Credit</v>
          </cell>
          <cell r="CW1" t="str">
            <v>Credit to Private Sector Ex FI</v>
          </cell>
          <cell r="CY1" t="str">
            <v>Credit to Private Sector</v>
          </cell>
          <cell r="DA1" t="str">
            <v>Total Credit to Private Sector</v>
          </cell>
          <cell r="DB1" t="str">
            <v>Adjusted Private Sector Credit</v>
          </cell>
          <cell r="DC1" t="str">
            <v>Adjusted Private Sector Credit Gap</v>
          </cell>
          <cell r="DD1" t="str">
            <v>ECB Credit Gap</v>
          </cell>
          <cell r="DG1" t="str">
            <v>NIIP</v>
          </cell>
          <cell r="DH1" t="str">
            <v>Residential Property Cost Index</v>
          </cell>
          <cell r="DI1" t="str">
            <v>Personal Consumption Deflator</v>
          </cell>
          <cell r="DJ1" t="str">
            <v>Housing Completions</v>
          </cell>
          <cell r="DK1" t="str">
            <v>Apartments</v>
          </cell>
          <cell r="DL1" t="str">
            <v>Unemployment Rate</v>
          </cell>
          <cell r="DM1" t="str">
            <v>Unemployment Rate (over one year)</v>
          </cell>
          <cell r="DN1" t="str">
            <v>Total Building &amp; Construction-to-GNI*</v>
          </cell>
          <cell r="DO1" t="str">
            <v>Housing Building &amp; Construction-to-GNI*</v>
          </cell>
          <cell r="DP1" t="str">
            <v>Non-Housing Building &amp; Construction-to-GNI*</v>
          </cell>
          <cell r="DS1" t="str">
            <v>Net Migration (% labour force)</v>
          </cell>
          <cell r="DT1" t="str">
            <v>Current Account (CA)</v>
          </cell>
          <cell r="DU1" t="str">
            <v>Modified Current Account (% GNI*)</v>
          </cell>
          <cell r="DV1" t="str">
            <v>Savings Ratio (% disposable income)</v>
          </cell>
          <cell r="DW1" t="str">
            <v>Nominal GNI* Growth</v>
          </cell>
          <cell r="EA1" t="str">
            <v>Real Domestic GVA Growth</v>
          </cell>
          <cell r="EB1" t="str">
            <v>Employment</v>
          </cell>
          <cell r="EC1" t="str">
            <v>Employment Growth</v>
          </cell>
          <cell r="ED1" t="str">
            <v>Underlying Domestic Demand</v>
          </cell>
          <cell r="EE1" t="str">
            <v>Underlying Domestic Demand Growth</v>
          </cell>
          <cell r="EF1" t="str">
            <v>Terms of Trade</v>
          </cell>
          <cell r="EG1" t="str">
            <v>Household Net Lending/Borrowing (% GNI*)</v>
          </cell>
        </row>
        <row r="2">
          <cell r="B2" t="str">
            <v>IRUN%TOTQ</v>
          </cell>
          <cell r="C2" t="str">
            <v>IREMPTT%R</v>
          </cell>
          <cell r="D2" t="str">
            <v>IRLFAFF.P</v>
          </cell>
          <cell r="E2" t="str">
            <v>IRLFOPG.P</v>
          </cell>
          <cell r="F2" t="str">
            <v>IRLFCON.P</v>
          </cell>
          <cell r="G2" t="str">
            <v>IRLFEDU.P</v>
          </cell>
          <cell r="H2" t="str">
            <v>IRLFHLH.P</v>
          </cell>
          <cell r="I2" t="str">
            <v>IRLFPUB.P</v>
          </cell>
          <cell r="J2" t="str">
            <v>IREMPTOTP</v>
          </cell>
          <cell r="K2" t="str">
            <v>IRES7P08P</v>
          </cell>
          <cell r="L2" t="str">
            <v>IRPOPNETP</v>
          </cell>
          <cell r="M2" t="str">
            <v>IRCPHARMF</v>
          </cell>
          <cell r="N2" t="str">
            <v>IRES16GHF</v>
          </cell>
          <cell r="O2" t="str">
            <v>IRAHWCDE</v>
          </cell>
          <cell r="P2" t="str">
            <v>IREBCOMNF</v>
          </cell>
          <cell r="Q2" t="str">
            <v>IRLABFRCP</v>
          </cell>
          <cell r="R2" t="str">
            <v>IRESVHA6A</v>
          </cell>
          <cell r="S2" t="str">
            <v>IRWECONSA</v>
          </cell>
          <cell r="T2" t="str">
            <v>IRES9EO1</v>
          </cell>
          <cell r="U2" t="str">
            <v>IRRPPNAHF</v>
          </cell>
          <cell r="V2" t="str">
            <v>IRBCRSBDF</v>
          </cell>
          <cell r="W2" t="str">
            <v>IRBCRSBDH</v>
          </cell>
          <cell r="X2" t="str">
            <v>IRHOUSEBF</v>
          </cell>
          <cell r="Y2" t="str">
            <v>IRHOUSEPF</v>
          </cell>
          <cell r="Z2" t="str">
            <v>IROHNOMI</v>
          </cell>
          <cell r="AA2" t="str">
            <v>IRDINGRT</v>
          </cell>
          <cell r="AB2" t="str">
            <v>IROHRENT</v>
          </cell>
          <cell r="AC2" t="str">
            <v>IRBANKLPA</v>
          </cell>
          <cell r="AD2" t="str">
            <v>IRRPPNAHF</v>
          </cell>
          <cell r="AE2" t="str">
            <v>IRPVHOUCF</v>
          </cell>
          <cell r="AF2" t="str">
            <v>IRESAY0DA</v>
          </cell>
          <cell r="AG2" t="str">
            <v>IRES5SQ6A</v>
          </cell>
          <cell r="AH2" t="str">
            <v>IRESNHFVA</v>
          </cell>
          <cell r="AI2" t="str">
            <v>IRCNPER.A</v>
          </cell>
          <cell r="AJ2" t="str">
            <v>IRCNPER.C</v>
          </cell>
          <cell r="AK2" t="str">
            <v>IRCPHPRRF</v>
          </cell>
          <cell r="AL2" t="str">
            <v>IRES9S8DA</v>
          </cell>
          <cell r="AM2" t="str">
            <v>IRFDDMNDD</v>
          </cell>
          <cell r="AN2" t="str">
            <v>IRGCMEOTC</v>
          </cell>
          <cell r="AO2" t="str">
            <v>IRGCINT.c</v>
          </cell>
          <cell r="AP2" t="str">
            <v>IREXNGS.A</v>
          </cell>
          <cell r="AQ2" t="str">
            <v>IREXNGS.C</v>
          </cell>
          <cell r="AR2" t="str">
            <v>IRIMNGS.A</v>
          </cell>
          <cell r="AS2" t="str">
            <v>IRIMNGS.C</v>
          </cell>
          <cell r="AT2" t="str">
            <v>EMCPHARMF</v>
          </cell>
          <cell r="BV2" t="str">
            <v>CA** (% GNI*)</v>
          </cell>
          <cell r="BW2" t="str">
            <v>Adjusted NIIP (% GNI*)</v>
          </cell>
          <cell r="BX2" t="str">
            <v>KBC House Price Index</v>
          </cell>
          <cell r="CA2" t="str">
            <v>Nom GNI*</v>
          </cell>
          <cell r="CC2" t="str">
            <v>Nom GNI*</v>
          </cell>
          <cell r="CD2" t="str">
            <v>ESRI_PTSB</v>
          </cell>
          <cell r="CE2" t="str">
            <v>RPPI_Median</v>
          </cell>
          <cell r="CF2" t="str">
            <v>Comp_Price</v>
          </cell>
          <cell r="CG2" t="str">
            <v>Comp_Cost</v>
          </cell>
          <cell r="CH2" t="str">
            <v>Comp_Cost</v>
          </cell>
          <cell r="CI2" t="str">
            <v>Price_Cost_ratio</v>
          </cell>
          <cell r="CK2" t="str">
            <v>Rents</v>
          </cell>
          <cell r="CL2" t="str">
            <v>Rents</v>
          </cell>
          <cell r="CR2" t="str">
            <v>Private Sector Credit</v>
          </cell>
          <cell r="CS2" t="str">
            <v>Nom GNI*</v>
          </cell>
          <cell r="CT2" t="str">
            <v>New SME Credit</v>
          </cell>
          <cell r="CU2" t="str">
            <v>Nom GNI*</v>
          </cell>
          <cell r="CV2" t="str">
            <v>Credit to Private Sector Ex FI</v>
          </cell>
          <cell r="CW2" t="str">
            <v>Nom GNI*</v>
          </cell>
          <cell r="CX2" t="str">
            <v>Credit to Private Sector</v>
          </cell>
          <cell r="CY2" t="str">
            <v>Nom GNI*</v>
          </cell>
          <cell r="CZ2" t="str">
            <v>Private Sector Credit</v>
          </cell>
          <cell r="DA2" t="str">
            <v>Nom GNI*</v>
          </cell>
          <cell r="DB2" t="str">
            <v>Adjusted Private Sector Credit</v>
          </cell>
          <cell r="DC2" t="str">
            <v>Adjusted Private Sector Credit Gap</v>
          </cell>
          <cell r="DD2" t="str">
            <v>ECB Credit Gap</v>
          </cell>
          <cell r="DE2" t="str">
            <v>CSO Private Rents</v>
          </cell>
          <cell r="DF2" t="str">
            <v>CA % GNI*</v>
          </cell>
          <cell r="DG2" t="str">
            <v>NIIP (% GDP)</v>
          </cell>
          <cell r="DI2" t="str">
            <v>Personal Consumption Deflator</v>
          </cell>
          <cell r="DL2" t="str">
            <v>Unemployment</v>
          </cell>
          <cell r="DM2" t="str">
            <v>Unemployment Rate (over one year)</v>
          </cell>
          <cell r="DN2" t="str">
            <v>B&amp;C (% GNI*)</v>
          </cell>
          <cell r="DO2" t="str">
            <v>Housing Building &amp; Construction-to-GNI*</v>
          </cell>
          <cell r="DP2" t="str">
            <v>Non-Housing Building &amp; Construction-to-GNI*</v>
          </cell>
          <cell r="DQ2" t="str">
            <v>Labour Force</v>
          </cell>
          <cell r="DR2" t="str">
            <v>Net Migration</v>
          </cell>
          <cell r="DT2" t="str">
            <v>CA % GNI*</v>
          </cell>
          <cell r="DU2" t="str">
            <v>CA** (% GNI*)</v>
          </cell>
          <cell r="DV2" t="str">
            <v>Savings Ratio</v>
          </cell>
          <cell r="DW2" t="str">
            <v>Nom GNI*</v>
          </cell>
          <cell r="DX2" t="str">
            <v>Foreign-owned multinational enterprise dominated</v>
          </cell>
          <cell r="DY2" t="str">
            <v>Other sectors excluding the foreign-owned multinational enterprise dominated sector</v>
          </cell>
          <cell r="DZ2" t="str">
            <v>All sectors</v>
          </cell>
          <cell r="EF2" t="str">
            <v>Goods and Services</v>
          </cell>
          <cell r="EG2" t="str">
            <v>Nom GNI*</v>
          </cell>
          <cell r="EI2" t="str">
            <v>Total Investment to GDP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v>-5</v>
          </cell>
          <cell r="M3" t="str">
            <v>NA</v>
          </cell>
          <cell r="N3" t="str">
            <v>NA</v>
          </cell>
          <cell r="O3">
            <v>2.4780000000000002</v>
          </cell>
          <cell r="P3" t="str">
            <v>NA</v>
          </cell>
          <cell r="Q3" t="str">
            <v>NA</v>
          </cell>
          <cell r="R3" t="str">
            <v>NA</v>
          </cell>
          <cell r="S3" t="str">
            <v>NA</v>
          </cell>
          <cell r="T3" t="str">
            <v>NA</v>
          </cell>
          <cell r="U3" t="str">
            <v>NA</v>
          </cell>
          <cell r="V3" t="str">
            <v>NA</v>
          </cell>
          <cell r="W3" t="str">
            <v>NA</v>
          </cell>
          <cell r="X3" t="str">
            <v>NA</v>
          </cell>
          <cell r="Y3" t="str">
            <v>NA</v>
          </cell>
          <cell r="Z3">
            <v>2.758</v>
          </cell>
          <cell r="AA3">
            <v>0</v>
          </cell>
          <cell r="AB3">
            <v>9.9850999999999992</v>
          </cell>
          <cell r="AC3" t="str">
            <v>NA</v>
          </cell>
          <cell r="AD3" t="str">
            <v>NA</v>
          </cell>
          <cell r="AE3">
            <v>13887</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BA3" t="str">
            <v>NA</v>
          </cell>
          <cell r="BB3" t="str">
            <v>NA</v>
          </cell>
          <cell r="BC3" t="str">
            <v>NA</v>
          </cell>
          <cell r="BD3" t="str">
            <v>NA</v>
          </cell>
          <cell r="BE3">
            <v>1077.6184650075161</v>
          </cell>
          <cell r="BF3" t="str">
            <v>NA</v>
          </cell>
          <cell r="BG3" t="str">
            <v>NA</v>
          </cell>
          <cell r="BH3" t="str">
            <v>NA</v>
          </cell>
          <cell r="BI3" t="str">
            <v>NA</v>
          </cell>
          <cell r="BJ3" t="str">
            <v>NA</v>
          </cell>
          <cell r="BK3" t="str">
            <v>NA</v>
          </cell>
          <cell r="BL3" t="str">
            <v>NA</v>
          </cell>
          <cell r="BM3" t="str">
            <v>NA</v>
          </cell>
          <cell r="BN3" t="str">
            <v>NA</v>
          </cell>
          <cell r="BO3" t="str">
            <v>NA</v>
          </cell>
          <cell r="BP3" t="str">
            <v>NA</v>
          </cell>
          <cell r="BQ3" t="str">
            <v>NA</v>
          </cell>
          <cell r="BR3" t="str">
            <v>NA</v>
          </cell>
          <cell r="BS3" t="str">
            <v>NA</v>
          </cell>
          <cell r="BT3" t="str">
            <v>NA</v>
          </cell>
          <cell r="BV3" t="e">
            <v>#N/A</v>
          </cell>
          <cell r="BW3" t="e">
            <v>#N/A</v>
          </cell>
          <cell r="BX3" t="str">
            <v>NA</v>
          </cell>
          <cell r="BY3" t="str">
            <v>NA</v>
          </cell>
          <cell r="BZ3">
            <v>405</v>
          </cell>
          <cell r="CA3" t="str">
            <v>NA</v>
          </cell>
          <cell r="CB3">
            <v>482</v>
          </cell>
          <cell r="CC3" t="str">
            <v>NA</v>
          </cell>
          <cell r="CD3" t="str">
            <v>NA</v>
          </cell>
          <cell r="CE3" t="str">
            <v>NA</v>
          </cell>
          <cell r="CF3" t="str">
            <v>NA</v>
          </cell>
          <cell r="CG3" t="str">
            <v>NA</v>
          </cell>
          <cell r="CH3" t="str">
            <v>NA</v>
          </cell>
          <cell r="CI3" t="str">
            <v>NA</v>
          </cell>
          <cell r="CJ3" t="str">
            <v>NA</v>
          </cell>
          <cell r="CK3" t="str">
            <v>NA</v>
          </cell>
          <cell r="CL3">
            <v>1092.5069634139941</v>
          </cell>
          <cell r="CM3" t="str">
            <v>NA</v>
          </cell>
          <cell r="CN3" t="str">
            <v>NA</v>
          </cell>
          <cell r="CO3" t="str">
            <v>NA</v>
          </cell>
          <cell r="CP3" t="str">
            <v>NA</v>
          </cell>
          <cell r="CQ3" t="str">
            <v>NA</v>
          </cell>
          <cell r="CR3" t="str">
            <v>NA</v>
          </cell>
          <cell r="CS3" t="str">
            <v>NA</v>
          </cell>
          <cell r="CT3" t="str">
            <v>NA</v>
          </cell>
          <cell r="CU3" t="str">
            <v>NA</v>
          </cell>
          <cell r="CV3" t="str">
            <v>NA</v>
          </cell>
          <cell r="CW3" t="str">
            <v>NA</v>
          </cell>
          <cell r="CX3" t="str">
            <v>NA</v>
          </cell>
          <cell r="CY3" t="str">
            <v>NA</v>
          </cell>
          <cell r="CZ3" t="str">
            <v>NA</v>
          </cell>
          <cell r="DA3" t="str">
            <v>NA</v>
          </cell>
          <cell r="DB3" t="e">
            <v>#N/A</v>
          </cell>
          <cell r="DC3" t="e">
            <v>#N/A</v>
          </cell>
          <cell r="DD3" t="e">
            <v>#N/A</v>
          </cell>
          <cell r="DE3" t="str">
            <v>NA</v>
          </cell>
          <cell r="DF3" t="str">
            <v>NA</v>
          </cell>
          <cell r="DG3" t="e">
            <v>#N/A</v>
          </cell>
          <cell r="DH3" t="str">
            <v>NA</v>
          </cell>
          <cell r="DI3" t="str">
            <v>NA</v>
          </cell>
          <cell r="DJ3">
            <v>13887</v>
          </cell>
          <cell r="DK3" t="str">
            <v>NA</v>
          </cell>
          <cell r="DL3">
            <v>6.3</v>
          </cell>
          <cell r="DM3" t="e">
            <v>#N/A</v>
          </cell>
          <cell r="DN3" t="e">
            <v>#N/A</v>
          </cell>
          <cell r="DO3" t="e">
            <v>#N/A</v>
          </cell>
          <cell r="DP3" t="e">
            <v>#N/A</v>
          </cell>
          <cell r="DQ3" t="str">
            <v>NA</v>
          </cell>
          <cell r="DR3">
            <v>-5</v>
          </cell>
          <cell r="DS3" t="e">
            <v>#N/A</v>
          </cell>
          <cell r="DT3" t="str">
            <v>NA</v>
          </cell>
          <cell r="DU3" t="e">
            <v>#N/A</v>
          </cell>
          <cell r="DV3" t="str">
            <v>NA</v>
          </cell>
          <cell r="DW3" t="e">
            <v>#N/A</v>
          </cell>
          <cell r="DX3" t="str">
            <v>NA</v>
          </cell>
          <cell r="DY3" t="str">
            <v>NA</v>
          </cell>
          <cell r="DZ3" t="str">
            <v>NA</v>
          </cell>
          <cell r="EA3" t="str">
            <v>NA</v>
          </cell>
          <cell r="EB3" t="str">
            <v>NA</v>
          </cell>
          <cell r="EC3" t="str">
            <v>NA</v>
          </cell>
          <cell r="ED3" t="str">
            <v>NA</v>
          </cell>
          <cell r="EE3" t="str">
            <v>NA</v>
          </cell>
          <cell r="EF3" t="str">
            <v>NA</v>
          </cell>
          <cell r="EG3" t="str">
            <v>NA</v>
          </cell>
          <cell r="EI3" t="str">
            <v>NA</v>
          </cell>
        </row>
        <row r="4">
          <cell r="A4">
            <v>1971</v>
          </cell>
          <cell r="B4" t="str">
            <v>NA</v>
          </cell>
          <cell r="C4" t="str">
            <v>NA</v>
          </cell>
          <cell r="D4" t="str">
            <v>NA</v>
          </cell>
          <cell r="E4" t="str">
            <v>NA</v>
          </cell>
          <cell r="F4" t="str">
            <v>NA</v>
          </cell>
          <cell r="G4" t="str">
            <v>NA</v>
          </cell>
          <cell r="H4" t="str">
            <v>NA</v>
          </cell>
          <cell r="I4" t="str">
            <v>NA</v>
          </cell>
          <cell r="J4" t="str">
            <v>NA</v>
          </cell>
          <cell r="K4" t="str">
            <v>NA</v>
          </cell>
          <cell r="L4">
            <v>-5</v>
          </cell>
          <cell r="M4" t="str">
            <v>NA</v>
          </cell>
          <cell r="N4" t="str">
            <v>NA</v>
          </cell>
          <cell r="O4">
            <v>2.827</v>
          </cell>
          <cell r="P4" t="str">
            <v>NA</v>
          </cell>
          <cell r="Q4" t="str">
            <v>NA</v>
          </cell>
          <cell r="R4" t="str">
            <v>NA</v>
          </cell>
          <cell r="S4" t="str">
            <v>NA</v>
          </cell>
          <cell r="T4" t="str">
            <v>NA</v>
          </cell>
          <cell r="U4" t="str">
            <v>NA</v>
          </cell>
          <cell r="V4" t="str">
            <v>NA</v>
          </cell>
          <cell r="W4" t="str">
            <v>NA</v>
          </cell>
          <cell r="X4" t="str">
            <v>NA</v>
          </cell>
          <cell r="Y4" t="str">
            <v>NA</v>
          </cell>
          <cell r="Z4">
            <v>3.0998000000000001</v>
          </cell>
          <cell r="AA4" t="str">
            <v>NA</v>
          </cell>
          <cell r="AB4">
            <v>11.021800000000001</v>
          </cell>
          <cell r="AC4" t="str">
            <v>NA</v>
          </cell>
          <cell r="AD4" t="str">
            <v>NA</v>
          </cell>
          <cell r="AE4">
            <v>15380</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BA4" t="str">
            <v>NA</v>
          </cell>
          <cell r="BB4" t="str">
            <v>NA</v>
          </cell>
          <cell r="BC4" t="str">
            <v>NA</v>
          </cell>
          <cell r="BD4">
            <v>0</v>
          </cell>
          <cell r="BE4">
            <v>1250.7538416569232</v>
          </cell>
          <cell r="BF4" t="str">
            <v>NA</v>
          </cell>
          <cell r="BG4" t="str">
            <v>NA</v>
          </cell>
          <cell r="BH4" t="str">
            <v>NA</v>
          </cell>
          <cell r="BI4" t="str">
            <v>NA</v>
          </cell>
          <cell r="BJ4" t="str">
            <v>NA</v>
          </cell>
          <cell r="BK4" t="str">
            <v>NA</v>
          </cell>
          <cell r="BL4">
            <v>14.083938660209828</v>
          </cell>
          <cell r="BM4" t="str">
            <v>NA</v>
          </cell>
          <cell r="BN4" t="str">
            <v>NA</v>
          </cell>
          <cell r="BO4" t="str">
            <v>NA</v>
          </cell>
          <cell r="BP4" t="str">
            <v>NA</v>
          </cell>
          <cell r="BQ4" t="str">
            <v>NA</v>
          </cell>
          <cell r="BR4" t="str">
            <v>NA</v>
          </cell>
          <cell r="BS4" t="str">
            <v>NA</v>
          </cell>
          <cell r="BT4" t="str">
            <v>NA</v>
          </cell>
          <cell r="BV4">
            <v>-6.1423674998870199</v>
          </cell>
          <cell r="BW4" t="str">
            <v>NA</v>
          </cell>
          <cell r="BX4" t="str">
            <v>NA</v>
          </cell>
          <cell r="BY4" t="str">
            <v>NA</v>
          </cell>
          <cell r="BZ4">
            <v>481</v>
          </cell>
          <cell r="CA4">
            <v>17.79806486413046</v>
          </cell>
          <cell r="CB4">
            <v>574</v>
          </cell>
          <cell r="CC4">
            <v>21.23927075262138</v>
          </cell>
          <cell r="CD4" t="str">
            <v>NA</v>
          </cell>
          <cell r="CE4" t="str">
            <v>NA</v>
          </cell>
          <cell r="CF4" t="str">
            <v>NA</v>
          </cell>
          <cell r="CG4" t="str">
            <v>NA</v>
          </cell>
          <cell r="CH4" t="str">
            <v>NA</v>
          </cell>
          <cell r="CI4" t="str">
            <v>NA</v>
          </cell>
          <cell r="CJ4" t="str">
            <v>NA</v>
          </cell>
          <cell r="CK4" t="str">
            <v>NA</v>
          </cell>
          <cell r="CL4">
            <v>1205.9361698286809</v>
          </cell>
          <cell r="CM4" t="str">
            <v>NA</v>
          </cell>
          <cell r="CN4" t="str">
            <v>NA</v>
          </cell>
          <cell r="CO4" t="str">
            <v>NA</v>
          </cell>
          <cell r="CP4" t="str">
            <v>NA</v>
          </cell>
          <cell r="CQ4" t="str">
            <v>NA</v>
          </cell>
          <cell r="CR4" t="str">
            <v>NA</v>
          </cell>
          <cell r="CS4" t="str">
            <v>NA</v>
          </cell>
          <cell r="CT4" t="str">
            <v>NA</v>
          </cell>
          <cell r="CU4" t="str">
            <v>NA</v>
          </cell>
          <cell r="CV4" t="str">
            <v>NA</v>
          </cell>
          <cell r="CW4" t="str">
            <v>NA</v>
          </cell>
          <cell r="CX4" t="str">
            <v>NA</v>
          </cell>
          <cell r="CY4" t="str">
            <v>NA</v>
          </cell>
          <cell r="CZ4" t="str">
            <v>NA</v>
          </cell>
          <cell r="DA4" t="str">
            <v>NA</v>
          </cell>
          <cell r="DB4" t="str">
            <v>NA</v>
          </cell>
          <cell r="DC4" t="str">
            <v>NA</v>
          </cell>
          <cell r="DD4" t="str">
            <v>NA</v>
          </cell>
          <cell r="DE4" t="str">
            <v>NA</v>
          </cell>
          <cell r="DF4">
            <v>-6.1423674998870199</v>
          </cell>
          <cell r="DG4" t="str">
            <v>NA</v>
          </cell>
          <cell r="DH4" t="str">
            <v>NA</v>
          </cell>
          <cell r="DI4" t="str">
            <v>NA</v>
          </cell>
          <cell r="DJ4">
            <v>15380</v>
          </cell>
          <cell r="DK4" t="str">
            <v>NA</v>
          </cell>
          <cell r="DL4">
            <v>6</v>
          </cell>
          <cell r="DM4" t="e">
            <v>#N/A</v>
          </cell>
          <cell r="DN4">
            <v>10.530978071914729</v>
          </cell>
          <cell r="DO4">
            <v>3.8112280270383314</v>
          </cell>
          <cell r="DP4">
            <v>7.6224560540766628</v>
          </cell>
          <cell r="DQ4" t="str">
            <v>NA</v>
          </cell>
          <cell r="DR4">
            <v>-5</v>
          </cell>
          <cell r="DS4" t="e">
            <v>#N/A</v>
          </cell>
          <cell r="DT4">
            <v>-6.1423674998870199</v>
          </cell>
          <cell r="DU4">
            <v>-6.1423674998870199</v>
          </cell>
          <cell r="DV4" t="str">
            <v>NA</v>
          </cell>
          <cell r="DW4">
            <v>13.971880492091394</v>
          </cell>
          <cell r="DX4" t="str">
            <v>NA</v>
          </cell>
          <cell r="DY4" t="str">
            <v>NA</v>
          </cell>
          <cell r="DZ4" t="str">
            <v>NA</v>
          </cell>
          <cell r="EA4" t="str">
            <v>NA</v>
          </cell>
          <cell r="EB4" t="str">
            <v>NA</v>
          </cell>
          <cell r="EC4" t="str">
            <v>NA</v>
          </cell>
          <cell r="ED4" t="str">
            <v>NA</v>
          </cell>
          <cell r="EE4" t="str">
            <v>NA</v>
          </cell>
          <cell r="EF4" t="str">
            <v>NA</v>
          </cell>
          <cell r="EG4" t="str">
            <v>NA</v>
          </cell>
          <cell r="EI4">
            <v>22.386895475819031</v>
          </cell>
        </row>
        <row r="5">
          <cell r="A5">
            <v>1972</v>
          </cell>
          <cell r="B5" t="str">
            <v>NA</v>
          </cell>
          <cell r="C5" t="str">
            <v>NA</v>
          </cell>
          <cell r="D5" t="str">
            <v>NA</v>
          </cell>
          <cell r="E5" t="str">
            <v>NA</v>
          </cell>
          <cell r="F5" t="str">
            <v>NA</v>
          </cell>
          <cell r="G5" t="str">
            <v>NA</v>
          </cell>
          <cell r="H5" t="str">
            <v>NA</v>
          </cell>
          <cell r="I5" t="str">
            <v>NA</v>
          </cell>
          <cell r="J5" t="str">
            <v>NA</v>
          </cell>
          <cell r="K5" t="str">
            <v>NA</v>
          </cell>
          <cell r="L5">
            <v>11</v>
          </cell>
          <cell r="M5" t="str">
            <v>NA</v>
          </cell>
          <cell r="N5" t="str">
            <v>NA</v>
          </cell>
          <cell r="O5">
            <v>3.1240000000000001</v>
          </cell>
          <cell r="P5" t="str">
            <v>NA</v>
          </cell>
          <cell r="Q5" t="str">
            <v>NA</v>
          </cell>
          <cell r="R5" t="str">
            <v>NA</v>
          </cell>
          <cell r="S5" t="str">
            <v>NA</v>
          </cell>
          <cell r="T5" t="str">
            <v>NA</v>
          </cell>
          <cell r="U5" t="str">
            <v>NA</v>
          </cell>
          <cell r="V5" t="str">
            <v>NA</v>
          </cell>
          <cell r="W5" t="str">
            <v>NA</v>
          </cell>
          <cell r="X5" t="str">
            <v>NA</v>
          </cell>
          <cell r="Y5" t="str">
            <v>NA</v>
          </cell>
          <cell r="Z5">
            <v>3.3982000000000001</v>
          </cell>
          <cell r="AA5" t="str">
            <v>NA</v>
          </cell>
          <cell r="AB5">
            <v>12.2981</v>
          </cell>
          <cell r="AC5" t="str">
            <v>NA</v>
          </cell>
          <cell r="AD5" t="str">
            <v>NA</v>
          </cell>
          <cell r="AE5">
            <v>21572</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BA5" t="str">
            <v>NA</v>
          </cell>
          <cell r="BB5" t="str">
            <v>NA</v>
          </cell>
          <cell r="BC5" t="str">
            <v>NA</v>
          </cell>
          <cell r="BD5">
            <v>0</v>
          </cell>
          <cell r="BE5">
            <v>1460.7053616168364</v>
          </cell>
          <cell r="BF5" t="str">
            <v>NA</v>
          </cell>
          <cell r="BG5" t="str">
            <v>NA</v>
          </cell>
          <cell r="BH5" t="str">
            <v>NA</v>
          </cell>
          <cell r="BI5" t="str">
            <v>NA</v>
          </cell>
          <cell r="BJ5" t="str">
            <v>NA</v>
          </cell>
          <cell r="BK5" t="str">
            <v>NA</v>
          </cell>
          <cell r="BL5">
            <v>10.505836575875493</v>
          </cell>
          <cell r="BM5" t="str">
            <v>NA</v>
          </cell>
          <cell r="BN5" t="str">
            <v>NA</v>
          </cell>
          <cell r="BO5" t="str">
            <v>NA</v>
          </cell>
          <cell r="BP5" t="str">
            <v>NA</v>
          </cell>
          <cell r="BQ5" t="str">
            <v>NA</v>
          </cell>
          <cell r="BR5" t="str">
            <v>NA</v>
          </cell>
          <cell r="BS5" t="str">
            <v>NA</v>
          </cell>
          <cell r="BT5" t="str">
            <v>NA</v>
          </cell>
          <cell r="BV5">
            <v>-3.2929619491211639</v>
          </cell>
          <cell r="BW5" t="str">
            <v>NA</v>
          </cell>
          <cell r="BX5" t="str">
            <v>NA</v>
          </cell>
          <cell r="BY5" t="str">
            <v>NA</v>
          </cell>
          <cell r="BZ5">
            <v>596</v>
          </cell>
          <cell r="CA5">
            <v>18.172271497001979</v>
          </cell>
          <cell r="CB5">
            <v>670</v>
          </cell>
          <cell r="CC5">
            <v>20.42856023991833</v>
          </cell>
          <cell r="CD5" t="str">
            <v>NA</v>
          </cell>
          <cell r="CE5" t="str">
            <v>NA</v>
          </cell>
          <cell r="CF5" t="str">
            <v>NA</v>
          </cell>
          <cell r="CG5" t="str">
            <v>NA</v>
          </cell>
          <cell r="CH5" t="str">
            <v>NA</v>
          </cell>
          <cell r="CI5" t="str">
            <v>NA</v>
          </cell>
          <cell r="CJ5" t="str">
            <v>NA</v>
          </cell>
          <cell r="CK5" t="str">
            <v>NA</v>
          </cell>
          <cell r="CL5">
            <v>1345.5809042234573</v>
          </cell>
          <cell r="CM5" t="str">
            <v>NA</v>
          </cell>
          <cell r="CN5" t="str">
            <v>NA</v>
          </cell>
          <cell r="CO5" t="str">
            <v>NA</v>
          </cell>
          <cell r="CP5" t="str">
            <v>NA</v>
          </cell>
          <cell r="CQ5" t="str">
            <v>NA</v>
          </cell>
          <cell r="CR5" t="str">
            <v>NA</v>
          </cell>
          <cell r="CS5" t="str">
            <v>NA</v>
          </cell>
          <cell r="CT5" t="str">
            <v>NA</v>
          </cell>
          <cell r="CU5" t="str">
            <v>NA</v>
          </cell>
          <cell r="CV5" t="str">
            <v>NA</v>
          </cell>
          <cell r="CW5" t="str">
            <v>NA</v>
          </cell>
          <cell r="CX5" t="str">
            <v>NA</v>
          </cell>
          <cell r="CY5" t="str">
            <v>NA</v>
          </cell>
          <cell r="CZ5" t="str">
            <v>NA</v>
          </cell>
          <cell r="DA5" t="str">
            <v>NA</v>
          </cell>
          <cell r="DB5" t="str">
            <v>NA</v>
          </cell>
          <cell r="DC5" t="str">
            <v>NA</v>
          </cell>
          <cell r="DD5" t="str">
            <v>NA</v>
          </cell>
          <cell r="DE5" t="str">
            <v>NA</v>
          </cell>
          <cell r="DF5">
            <v>-3.2929619491211639</v>
          </cell>
          <cell r="DG5" t="str">
            <v>NA</v>
          </cell>
          <cell r="DH5" t="str">
            <v>NA</v>
          </cell>
          <cell r="DI5" t="str">
            <v>NA</v>
          </cell>
          <cell r="DJ5">
            <v>21572</v>
          </cell>
          <cell r="DK5" t="str">
            <v>NA</v>
          </cell>
          <cell r="DL5">
            <v>6.7</v>
          </cell>
          <cell r="DM5" t="e">
            <v>#N/A</v>
          </cell>
          <cell r="DN5">
            <v>10.165861383151716</v>
          </cell>
          <cell r="DO5">
            <v>4.6650294279216489</v>
          </cell>
          <cell r="DP5">
            <v>6.4029815677355968</v>
          </cell>
          <cell r="DQ5" t="str">
            <v>NA</v>
          </cell>
          <cell r="DR5">
            <v>11</v>
          </cell>
          <cell r="DS5" t="e">
            <v>#N/A</v>
          </cell>
          <cell r="DT5">
            <v>-3.2929619491211639</v>
          </cell>
          <cell r="DU5">
            <v>-3.2929619491211639</v>
          </cell>
          <cell r="DV5" t="str">
            <v>NA</v>
          </cell>
          <cell r="DW5">
            <v>21.356977640709317</v>
          </cell>
          <cell r="DX5" t="str">
            <v>NA</v>
          </cell>
          <cell r="DY5" t="str">
            <v>NA</v>
          </cell>
          <cell r="DZ5" t="str">
            <v>NA</v>
          </cell>
          <cell r="EA5" t="str">
            <v>NA</v>
          </cell>
          <cell r="EB5" t="str">
            <v>NA</v>
          </cell>
          <cell r="EC5" t="str">
            <v>NA</v>
          </cell>
          <cell r="ED5" t="str">
            <v>NA</v>
          </cell>
          <cell r="EE5" t="str">
            <v>NA</v>
          </cell>
          <cell r="EF5" t="str">
            <v>NA</v>
          </cell>
          <cell r="EG5" t="str">
            <v>NA</v>
          </cell>
          <cell r="EI5">
            <v>21.501925545571247</v>
          </cell>
        </row>
        <row r="6">
          <cell r="A6">
            <v>1973</v>
          </cell>
          <cell r="B6" t="str">
            <v>NA</v>
          </cell>
          <cell r="C6" t="str">
            <v>NA</v>
          </cell>
          <cell r="D6" t="str">
            <v>NA</v>
          </cell>
          <cell r="E6" t="str">
            <v>NA</v>
          </cell>
          <cell r="F6" t="str">
            <v>NA</v>
          </cell>
          <cell r="G6" t="str">
            <v>NA</v>
          </cell>
          <cell r="H6" t="str">
            <v>NA</v>
          </cell>
          <cell r="I6" t="str">
            <v>NA</v>
          </cell>
          <cell r="J6" t="str">
            <v>NA</v>
          </cell>
          <cell r="K6" t="str">
            <v>NA</v>
          </cell>
          <cell r="L6">
            <v>13</v>
          </cell>
          <cell r="M6" t="str">
            <v>NA</v>
          </cell>
          <cell r="N6" t="str">
            <v>NA</v>
          </cell>
          <cell r="O6">
            <v>3.3180000000000001</v>
          </cell>
          <cell r="P6" t="str">
            <v>NA</v>
          </cell>
          <cell r="Q6" t="str">
            <v>NA</v>
          </cell>
          <cell r="R6" t="str">
            <v>NA</v>
          </cell>
          <cell r="S6" t="str">
            <v>NA</v>
          </cell>
          <cell r="T6" t="str">
            <v>NA</v>
          </cell>
          <cell r="U6" t="str">
            <v>NA</v>
          </cell>
          <cell r="V6" t="str">
            <v>NA</v>
          </cell>
          <cell r="W6" t="str">
            <v>NA</v>
          </cell>
          <cell r="X6" t="str">
            <v>NA</v>
          </cell>
          <cell r="Y6" t="str">
            <v>NA</v>
          </cell>
          <cell r="Z6">
            <v>3.6907999999999999</v>
          </cell>
          <cell r="AA6" t="str">
            <v>NA</v>
          </cell>
          <cell r="AB6">
            <v>13.1486</v>
          </cell>
          <cell r="AC6" t="str">
            <v>NA</v>
          </cell>
          <cell r="AD6" t="str">
            <v>NA</v>
          </cell>
          <cell r="AE6">
            <v>24659</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BA6" t="str">
            <v>NA</v>
          </cell>
          <cell r="BB6" t="str">
            <v>NA</v>
          </cell>
          <cell r="BC6" t="str">
            <v>NA</v>
          </cell>
          <cell r="BD6">
            <v>0</v>
          </cell>
          <cell r="BE6">
            <v>1778.120218807416</v>
          </cell>
          <cell r="BF6" t="str">
            <v>NA</v>
          </cell>
          <cell r="BG6" t="str">
            <v>NA</v>
          </cell>
          <cell r="BH6" t="str">
            <v>NA</v>
          </cell>
          <cell r="BI6" t="str">
            <v>NA</v>
          </cell>
          <cell r="BJ6" t="str">
            <v>NA</v>
          </cell>
          <cell r="BK6" t="str">
            <v>NA</v>
          </cell>
          <cell r="BL6">
            <v>6.2099871959026887</v>
          </cell>
          <cell r="BM6" t="str">
            <v>NA</v>
          </cell>
          <cell r="BN6" t="str">
            <v>NA</v>
          </cell>
          <cell r="BO6" t="str">
            <v>NA</v>
          </cell>
          <cell r="BP6" t="str">
            <v>NA</v>
          </cell>
          <cell r="BQ6" t="str">
            <v>NA</v>
          </cell>
          <cell r="BR6" t="str">
            <v>NA</v>
          </cell>
          <cell r="BS6" t="str">
            <v>NA</v>
          </cell>
          <cell r="BT6" t="str">
            <v>NA</v>
          </cell>
          <cell r="BV6">
            <v>-4.6845909602442664</v>
          </cell>
          <cell r="BW6" t="str">
            <v>NA</v>
          </cell>
          <cell r="BX6" t="str">
            <v>NA</v>
          </cell>
          <cell r="BY6" t="str">
            <v>NA</v>
          </cell>
          <cell r="BZ6">
            <v>757</v>
          </cell>
          <cell r="CA6">
            <v>19.065781488736071</v>
          </cell>
          <cell r="CB6">
            <v>886</v>
          </cell>
          <cell r="CC6">
            <v>22.314771993421612</v>
          </cell>
          <cell r="CD6" t="str">
            <v>NA</v>
          </cell>
          <cell r="CE6" t="str">
            <v>NA</v>
          </cell>
          <cell r="CF6" t="str">
            <v>NA</v>
          </cell>
          <cell r="CG6" t="str">
            <v>NA</v>
          </cell>
          <cell r="CH6" t="str">
            <v>NA</v>
          </cell>
          <cell r="CI6" t="str">
            <v>NA</v>
          </cell>
          <cell r="CJ6" t="str">
            <v>NA</v>
          </cell>
          <cell r="CK6" t="str">
            <v>NA</v>
          </cell>
          <cell r="CL6">
            <v>1438.6372754549525</v>
          </cell>
          <cell r="CM6" t="str">
            <v>NA</v>
          </cell>
          <cell r="CN6" t="str">
            <v>NA</v>
          </cell>
          <cell r="CO6" t="str">
            <v>NA</v>
          </cell>
          <cell r="CP6" t="str">
            <v>NA</v>
          </cell>
          <cell r="CQ6" t="str">
            <v>NA</v>
          </cell>
          <cell r="CR6" t="str">
            <v>NA</v>
          </cell>
          <cell r="CS6" t="str">
            <v>NA</v>
          </cell>
          <cell r="CT6" t="str">
            <v>NA</v>
          </cell>
          <cell r="CU6" t="str">
            <v>NA</v>
          </cell>
          <cell r="CV6" t="str">
            <v>NA</v>
          </cell>
          <cell r="CW6" t="str">
            <v>NA</v>
          </cell>
          <cell r="CX6" t="str">
            <v>NA</v>
          </cell>
          <cell r="CY6" t="str">
            <v>NA</v>
          </cell>
          <cell r="CZ6" t="str">
            <v>NA</v>
          </cell>
          <cell r="DA6" t="str">
            <v>NA</v>
          </cell>
          <cell r="DB6" t="str">
            <v>NA</v>
          </cell>
          <cell r="DC6" t="str">
            <v>NA</v>
          </cell>
          <cell r="DD6" t="str">
            <v>NA</v>
          </cell>
          <cell r="DE6" t="str">
            <v>NA</v>
          </cell>
          <cell r="DF6">
            <v>-4.6845909602442664</v>
          </cell>
          <cell r="DG6" t="str">
            <v>NA</v>
          </cell>
          <cell r="DH6" t="str">
            <v>NA</v>
          </cell>
          <cell r="DI6" t="str">
            <v>NA</v>
          </cell>
          <cell r="DJ6">
            <v>24659</v>
          </cell>
          <cell r="DK6" t="str">
            <v>NA</v>
          </cell>
          <cell r="DL6">
            <v>6.2</v>
          </cell>
          <cell r="DM6" t="e">
            <v>#N/A</v>
          </cell>
          <cell r="DN6">
            <v>10.425229764375855</v>
          </cell>
          <cell r="DO6">
            <v>4.7853348518624221</v>
          </cell>
          <cell r="DP6">
            <v>6.5483529551801567</v>
          </cell>
          <cell r="DQ6" t="str">
            <v>NA</v>
          </cell>
          <cell r="DR6">
            <v>13</v>
          </cell>
          <cell r="DS6" t="e">
            <v>#N/A</v>
          </cell>
          <cell r="DT6">
            <v>-4.6845909602442664</v>
          </cell>
          <cell r="DU6">
            <v>-4.6845909602442664</v>
          </cell>
          <cell r="DV6" t="str">
            <v>NA</v>
          </cell>
          <cell r="DW6">
            <v>21.060991105463778</v>
          </cell>
          <cell r="DX6" t="str">
            <v>NA</v>
          </cell>
          <cell r="DY6" t="str">
            <v>NA</v>
          </cell>
          <cell r="DZ6" t="str">
            <v>NA</v>
          </cell>
          <cell r="EA6" t="str">
            <v>NA</v>
          </cell>
          <cell r="EB6" t="str">
            <v>NA</v>
          </cell>
          <cell r="EC6" t="str">
            <v>NA</v>
          </cell>
          <cell r="ED6" t="str">
            <v>NA</v>
          </cell>
          <cell r="EE6" t="str">
            <v>NA</v>
          </cell>
          <cell r="EF6" t="str">
            <v>NA</v>
          </cell>
          <cell r="EG6" t="str">
            <v>NA</v>
          </cell>
          <cell r="EI6">
            <v>23.545043847993622</v>
          </cell>
        </row>
        <row r="7">
          <cell r="A7">
            <v>1974</v>
          </cell>
          <cell r="B7" t="str">
            <v>NA</v>
          </cell>
          <cell r="C7" t="str">
            <v>NA</v>
          </cell>
          <cell r="D7" t="str">
            <v>NA</v>
          </cell>
          <cell r="E7" t="str">
            <v>NA</v>
          </cell>
          <cell r="F7" t="str">
            <v>NA</v>
          </cell>
          <cell r="G7" t="str">
            <v>NA</v>
          </cell>
          <cell r="H7" t="str">
            <v>NA</v>
          </cell>
          <cell r="I7" t="str">
            <v>NA</v>
          </cell>
          <cell r="J7" t="str">
            <v>NA</v>
          </cell>
          <cell r="K7" t="str">
            <v>NA</v>
          </cell>
          <cell r="L7">
            <v>16</v>
          </cell>
          <cell r="M7" t="str">
            <v>NA</v>
          </cell>
          <cell r="N7" t="str">
            <v>NA</v>
          </cell>
          <cell r="O7">
            <v>3.8290000000000002</v>
          </cell>
          <cell r="P7" t="str">
            <v>NA</v>
          </cell>
          <cell r="Q7" t="str">
            <v>NA</v>
          </cell>
          <cell r="R7" t="str">
            <v>NA</v>
          </cell>
          <cell r="S7" t="str">
            <v>NA</v>
          </cell>
          <cell r="T7" t="str">
            <v>NA</v>
          </cell>
          <cell r="U7" t="str">
            <v>NA</v>
          </cell>
          <cell r="V7" t="str">
            <v>NA</v>
          </cell>
          <cell r="W7" t="str">
            <v>NA</v>
          </cell>
          <cell r="X7" t="str">
            <v>NA</v>
          </cell>
          <cell r="Y7" t="str">
            <v>NA</v>
          </cell>
          <cell r="Z7">
            <v>4.4669999999999996</v>
          </cell>
          <cell r="AA7" t="str">
            <v>NA</v>
          </cell>
          <cell r="AB7">
            <v>14.314</v>
          </cell>
          <cell r="AC7" t="str">
            <v>NA</v>
          </cell>
          <cell r="AD7" t="str">
            <v>NA</v>
          </cell>
          <cell r="AE7">
            <v>26256</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BA7" t="str">
            <v>NA</v>
          </cell>
          <cell r="BB7" t="str">
            <v>NA</v>
          </cell>
          <cell r="BC7" t="str">
            <v>NA</v>
          </cell>
          <cell r="BD7">
            <v>0</v>
          </cell>
          <cell r="BE7">
            <v>2152.2518373141806</v>
          </cell>
          <cell r="BF7" t="str">
            <v>NA</v>
          </cell>
          <cell r="BG7" t="str">
            <v>NA</v>
          </cell>
          <cell r="BH7" t="str">
            <v>NA</v>
          </cell>
          <cell r="BI7" t="str">
            <v>NA</v>
          </cell>
          <cell r="BJ7" t="str">
            <v>NA</v>
          </cell>
          <cell r="BK7" t="str">
            <v>NA</v>
          </cell>
          <cell r="BL7">
            <v>15.400843881856542</v>
          </cell>
          <cell r="BM7" t="str">
            <v>NA</v>
          </cell>
          <cell r="BN7" t="str">
            <v>NA</v>
          </cell>
          <cell r="BO7" t="str">
            <v>NA</v>
          </cell>
          <cell r="BP7" t="str">
            <v>NA</v>
          </cell>
          <cell r="BQ7" t="str">
            <v>NA</v>
          </cell>
          <cell r="BR7" t="str">
            <v>NA</v>
          </cell>
          <cell r="BS7" t="str">
            <v>NA</v>
          </cell>
          <cell r="BT7" t="str">
            <v>NA</v>
          </cell>
          <cell r="BV7">
            <v>-12.880254002239036</v>
          </cell>
          <cell r="BW7" t="str">
            <v>NA</v>
          </cell>
          <cell r="BX7" t="str">
            <v>NA</v>
          </cell>
          <cell r="BY7" t="str">
            <v>NA</v>
          </cell>
          <cell r="BZ7">
            <v>887</v>
          </cell>
          <cell r="CA7">
            <v>19.938543280952921</v>
          </cell>
          <cell r="CB7">
            <v>1004</v>
          </cell>
          <cell r="CC7">
            <v>22.56854278926351</v>
          </cell>
          <cell r="CD7" t="str">
            <v>NA</v>
          </cell>
          <cell r="CE7" t="str">
            <v>NA</v>
          </cell>
          <cell r="CF7" t="str">
            <v>NA</v>
          </cell>
          <cell r="CG7" t="str">
            <v>NA</v>
          </cell>
          <cell r="CH7" t="str">
            <v>NA</v>
          </cell>
          <cell r="CI7" t="str">
            <v>NA</v>
          </cell>
          <cell r="CJ7" t="str">
            <v>NA</v>
          </cell>
          <cell r="CK7" t="str">
            <v>NA</v>
          </cell>
          <cell r="CL7">
            <v>1566.1480279925004</v>
          </cell>
          <cell r="CM7" t="str">
            <v>NA</v>
          </cell>
          <cell r="CN7" t="str">
            <v>NA</v>
          </cell>
          <cell r="CO7" t="str">
            <v>NA</v>
          </cell>
          <cell r="CP7" t="str">
            <v>NA</v>
          </cell>
          <cell r="CQ7" t="str">
            <v>NA</v>
          </cell>
          <cell r="CR7" t="str">
            <v>NA</v>
          </cell>
          <cell r="CS7" t="str">
            <v>NA</v>
          </cell>
          <cell r="CT7" t="str">
            <v>NA</v>
          </cell>
          <cell r="CU7" t="str">
            <v>NA</v>
          </cell>
          <cell r="CV7" t="str">
            <v>NA</v>
          </cell>
          <cell r="CW7" t="str">
            <v>NA</v>
          </cell>
          <cell r="CX7" t="str">
            <v>NA</v>
          </cell>
          <cell r="CY7" t="str">
            <v>NA</v>
          </cell>
          <cell r="CZ7" t="str">
            <v>NA</v>
          </cell>
          <cell r="DA7" t="str">
            <v>NA</v>
          </cell>
          <cell r="DB7" t="str">
            <v>NA</v>
          </cell>
          <cell r="DC7" t="str">
            <v>NA</v>
          </cell>
          <cell r="DD7" t="str">
            <v>NA</v>
          </cell>
          <cell r="DE7" t="str">
            <v>NA</v>
          </cell>
          <cell r="DF7">
            <v>-12.880254002239036</v>
          </cell>
          <cell r="DG7" t="str">
            <v>NA</v>
          </cell>
          <cell r="DH7" t="str">
            <v>NA</v>
          </cell>
          <cell r="DI7" t="str">
            <v>NA</v>
          </cell>
          <cell r="DJ7">
            <v>26256</v>
          </cell>
          <cell r="DK7" t="str">
            <v>NA</v>
          </cell>
          <cell r="DL7">
            <v>5.8</v>
          </cell>
          <cell r="DM7" t="e">
            <v>#N/A</v>
          </cell>
          <cell r="DN7">
            <v>11.09001108906919</v>
          </cell>
          <cell r="DO7">
            <v>5.7320502104205131</v>
          </cell>
          <cell r="DP7">
            <v>6.1366655193913733</v>
          </cell>
          <cell r="DQ7" t="str">
            <v>NA</v>
          </cell>
          <cell r="DR7">
            <v>16</v>
          </cell>
          <cell r="DS7" t="e">
            <v>#N/A</v>
          </cell>
          <cell r="DT7">
            <v>-12.880254002239036</v>
          </cell>
          <cell r="DU7">
            <v>-12.880254002239036</v>
          </cell>
          <cell r="DV7" t="str">
            <v>NA</v>
          </cell>
          <cell r="DW7">
            <v>12.044082917869314</v>
          </cell>
          <cell r="DX7" t="str">
            <v>NA</v>
          </cell>
          <cell r="DY7" t="str">
            <v>NA</v>
          </cell>
          <cell r="DZ7" t="str">
            <v>NA</v>
          </cell>
          <cell r="EA7" t="str">
            <v>NA</v>
          </cell>
          <cell r="EB7" t="str">
            <v>NA</v>
          </cell>
          <cell r="EC7" t="str">
            <v>NA</v>
          </cell>
          <cell r="ED7" t="str">
            <v>NA</v>
          </cell>
          <cell r="EE7" t="str">
            <v>NA</v>
          </cell>
          <cell r="EF7" t="str">
            <v>NA</v>
          </cell>
          <cell r="EG7" t="str">
            <v>NA</v>
          </cell>
          <cell r="EI7">
            <v>24.013393924898349</v>
          </cell>
        </row>
        <row r="8">
          <cell r="A8">
            <v>1975</v>
          </cell>
          <cell r="B8" t="str">
            <v>NA</v>
          </cell>
          <cell r="C8" t="str">
            <v>NA</v>
          </cell>
          <cell r="D8" t="str">
            <v>NA</v>
          </cell>
          <cell r="E8" t="str">
            <v>NA</v>
          </cell>
          <cell r="F8" t="str">
            <v>NA</v>
          </cell>
          <cell r="G8" t="str">
            <v>NA</v>
          </cell>
          <cell r="H8" t="str">
            <v>NA</v>
          </cell>
          <cell r="I8" t="str">
            <v>NA</v>
          </cell>
          <cell r="J8" t="str">
            <v>NA</v>
          </cell>
          <cell r="K8" t="str">
            <v>NA</v>
          </cell>
          <cell r="L8">
            <v>20</v>
          </cell>
          <cell r="M8" t="str">
            <v>NA</v>
          </cell>
          <cell r="N8" t="str">
            <v>NA</v>
          </cell>
          <cell r="O8">
            <v>4.5279999999999996</v>
          </cell>
          <cell r="P8" t="str">
            <v>NA</v>
          </cell>
          <cell r="Q8" t="str">
            <v>NA</v>
          </cell>
          <cell r="R8" t="str">
            <v>NA</v>
          </cell>
          <cell r="S8" t="str">
            <v>NA</v>
          </cell>
          <cell r="T8" t="str">
            <v>NA</v>
          </cell>
          <cell r="U8" t="str">
            <v>NA</v>
          </cell>
          <cell r="V8" t="str">
            <v>NA</v>
          </cell>
          <cell r="W8" t="str">
            <v>NA</v>
          </cell>
          <cell r="X8">
            <v>20</v>
          </cell>
          <cell r="Y8" t="str">
            <v>NA</v>
          </cell>
          <cell r="Z8">
            <v>5.4635999999999996</v>
          </cell>
          <cell r="AA8" t="str">
            <v>NA</v>
          </cell>
          <cell r="AB8">
            <v>15.9057</v>
          </cell>
          <cell r="AC8" t="str">
            <v>NA</v>
          </cell>
          <cell r="AD8" t="str">
            <v>NA</v>
          </cell>
          <cell r="AE8">
            <v>26892</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BA8" t="str">
            <v>NA</v>
          </cell>
          <cell r="BB8" t="str">
            <v>NA</v>
          </cell>
          <cell r="BC8" t="str">
            <v>NA</v>
          </cell>
          <cell r="BD8">
            <v>0</v>
          </cell>
          <cell r="BE8">
            <v>2752.2554701854015</v>
          </cell>
          <cell r="BF8" t="str">
            <v>NA</v>
          </cell>
          <cell r="BG8" t="str">
            <v>NA</v>
          </cell>
          <cell r="BH8" t="str">
            <v>NA</v>
          </cell>
          <cell r="BI8" t="str">
            <v>NA</v>
          </cell>
          <cell r="BJ8" t="str">
            <v>NA</v>
          </cell>
          <cell r="BK8" t="str">
            <v>NA</v>
          </cell>
          <cell r="BL8">
            <v>18.255419169495934</v>
          </cell>
          <cell r="BM8" t="str">
            <v>NA</v>
          </cell>
          <cell r="BN8" t="str">
            <v>NA</v>
          </cell>
          <cell r="BO8" t="str">
            <v>NA</v>
          </cell>
          <cell r="BP8" t="str">
            <v>NA</v>
          </cell>
          <cell r="BQ8" t="str">
            <v>NA</v>
          </cell>
          <cell r="BR8" t="str">
            <v>NA</v>
          </cell>
          <cell r="BS8" t="str">
            <v>NA</v>
          </cell>
          <cell r="BT8" t="str">
            <v>NA</v>
          </cell>
          <cell r="BV8">
            <v>-1.8410289575674923</v>
          </cell>
          <cell r="BW8" t="str">
            <v>NA</v>
          </cell>
          <cell r="BX8" t="str">
            <v>NA</v>
          </cell>
          <cell r="BY8" t="str">
            <v>NA</v>
          </cell>
          <cell r="BZ8">
            <v>1052</v>
          </cell>
          <cell r="CA8">
            <v>18.803519061757299</v>
          </cell>
          <cell r="CB8">
            <v>1166</v>
          </cell>
          <cell r="CC8">
            <v>20.841162762365983</v>
          </cell>
          <cell r="CD8" t="str">
            <v>NA</v>
          </cell>
          <cell r="CE8" t="str">
            <v>NA</v>
          </cell>
          <cell r="CF8" t="str">
            <v>NA</v>
          </cell>
          <cell r="CG8" t="str">
            <v>NA</v>
          </cell>
          <cell r="CH8">
            <v>17217.515417943832</v>
          </cell>
          <cell r="CI8" t="str">
            <v>NA</v>
          </cell>
          <cell r="CJ8" t="str">
            <v>NA</v>
          </cell>
          <cell r="CK8" t="str">
            <v>NA</v>
          </cell>
          <cell r="CL8">
            <v>1740.3018505547234</v>
          </cell>
          <cell r="CM8" t="str">
            <v>NA</v>
          </cell>
          <cell r="CN8" t="str">
            <v>NA</v>
          </cell>
          <cell r="CO8" t="str">
            <v>NA</v>
          </cell>
          <cell r="CP8" t="str">
            <v>NA</v>
          </cell>
          <cell r="CQ8" t="str">
            <v>NA</v>
          </cell>
          <cell r="CR8" t="str">
            <v>NA</v>
          </cell>
          <cell r="CS8" t="str">
            <v>NA</v>
          </cell>
          <cell r="CT8" t="str">
            <v>NA</v>
          </cell>
          <cell r="CU8" t="str">
            <v>NA</v>
          </cell>
          <cell r="CV8" t="str">
            <v>NA</v>
          </cell>
          <cell r="CW8" t="str">
            <v>NA</v>
          </cell>
          <cell r="CX8" t="str">
            <v>NA</v>
          </cell>
          <cell r="CY8" t="str">
            <v>NA</v>
          </cell>
          <cell r="CZ8" t="str">
            <v>NA</v>
          </cell>
          <cell r="DA8" t="str">
            <v>NA</v>
          </cell>
          <cell r="DB8" t="str">
            <v>NA</v>
          </cell>
          <cell r="DC8" t="str">
            <v>NA</v>
          </cell>
          <cell r="DD8" t="str">
            <v>NA</v>
          </cell>
          <cell r="DE8" t="str">
            <v>NA</v>
          </cell>
          <cell r="DF8">
            <v>-1.8410289575674923</v>
          </cell>
          <cell r="DG8" t="str">
            <v>NA</v>
          </cell>
          <cell r="DH8" t="str">
            <v>NA</v>
          </cell>
          <cell r="DI8" t="str">
            <v>NA</v>
          </cell>
          <cell r="DJ8">
            <v>26892</v>
          </cell>
          <cell r="DK8" t="str">
            <v>NA</v>
          </cell>
          <cell r="DL8">
            <v>7.9</v>
          </cell>
          <cell r="DM8" t="e">
            <v>#N/A</v>
          </cell>
          <cell r="DN8">
            <v>10.054145122356863</v>
          </cell>
          <cell r="DO8">
            <v>4.754501968086922</v>
          </cell>
          <cell r="DP8">
            <v>6.2023014395720368</v>
          </cell>
          <cell r="DQ8" t="str">
            <v>NA</v>
          </cell>
          <cell r="DR8">
            <v>20</v>
          </cell>
          <cell r="DS8" t="e">
            <v>#N/A</v>
          </cell>
          <cell r="DT8">
            <v>-1.8410289575674923</v>
          </cell>
          <cell r="DU8">
            <v>-1.8410289575674923</v>
          </cell>
          <cell r="DV8" t="str">
            <v>NA</v>
          </cell>
          <cell r="DW8">
            <v>25.761124121779865</v>
          </cell>
          <cell r="DX8" t="str">
            <v>NA</v>
          </cell>
          <cell r="DY8" t="str">
            <v>NA</v>
          </cell>
          <cell r="DZ8" t="str">
            <v>NA</v>
          </cell>
          <cell r="EA8" t="str">
            <v>NA</v>
          </cell>
          <cell r="EB8" t="str">
            <v>NA</v>
          </cell>
          <cell r="EC8" t="str">
            <v>NA</v>
          </cell>
          <cell r="ED8" t="str">
            <v>NA</v>
          </cell>
          <cell r="EE8" t="str">
            <v>NA</v>
          </cell>
          <cell r="EF8" t="str">
            <v>NA</v>
          </cell>
          <cell r="EG8" t="str">
            <v>NA</v>
          </cell>
          <cell r="EI8">
            <v>22.179950542134296</v>
          </cell>
        </row>
        <row r="9">
          <cell r="A9">
            <v>1976</v>
          </cell>
          <cell r="B9" t="str">
            <v>NA</v>
          </cell>
          <cell r="C9" t="str">
            <v>NA</v>
          </cell>
          <cell r="D9" t="str">
            <v>NA</v>
          </cell>
          <cell r="E9" t="str">
            <v>NA</v>
          </cell>
          <cell r="F9" t="str">
            <v>NA</v>
          </cell>
          <cell r="G9" t="str">
            <v>NA</v>
          </cell>
          <cell r="H9" t="str">
            <v>NA</v>
          </cell>
          <cell r="I9" t="str">
            <v>NA</v>
          </cell>
          <cell r="J9" t="str">
            <v>NA</v>
          </cell>
          <cell r="K9" t="str">
            <v>NA</v>
          </cell>
          <cell r="L9">
            <v>16</v>
          </cell>
          <cell r="M9" t="str">
            <v>NA</v>
          </cell>
          <cell r="N9" t="str">
            <v>NA</v>
          </cell>
          <cell r="O9">
            <v>4.8730000000000002</v>
          </cell>
          <cell r="P9" t="str">
            <v>NA</v>
          </cell>
          <cell r="Q9" t="str">
            <v>NA</v>
          </cell>
          <cell r="R9" t="str">
            <v>NA</v>
          </cell>
          <cell r="S9" t="str">
            <v>NA</v>
          </cell>
          <cell r="T9" t="str">
            <v>NA</v>
          </cell>
          <cell r="U9" t="str">
            <v>NA</v>
          </cell>
          <cell r="V9" t="str">
            <v>NA</v>
          </cell>
          <cell r="W9" t="str">
            <v>NA</v>
          </cell>
          <cell r="X9">
            <v>22.9</v>
          </cell>
          <cell r="Y9" t="str">
            <v>NA</v>
          </cell>
          <cell r="Z9">
            <v>6.5292000000000003</v>
          </cell>
          <cell r="AA9" t="str">
            <v>NA</v>
          </cell>
          <cell r="AB9">
            <v>18.179099999999998</v>
          </cell>
          <cell r="AC9" t="str">
            <v>NA</v>
          </cell>
          <cell r="AD9" t="str">
            <v>NA</v>
          </cell>
          <cell r="AE9">
            <v>24000</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BA9" t="str">
            <v>NA</v>
          </cell>
          <cell r="BB9" t="str">
            <v>NA</v>
          </cell>
          <cell r="BC9" t="str">
            <v>NA</v>
          </cell>
          <cell r="BD9">
            <v>0</v>
          </cell>
          <cell r="BE9">
            <v>3273.6516619341901</v>
          </cell>
          <cell r="BF9" t="str">
            <v>NA</v>
          </cell>
          <cell r="BG9" t="str">
            <v>NA</v>
          </cell>
          <cell r="BH9" t="str">
            <v>NA</v>
          </cell>
          <cell r="BI9" t="str">
            <v>NA</v>
          </cell>
          <cell r="BJ9" t="str">
            <v>NA</v>
          </cell>
          <cell r="BK9" t="str">
            <v>NA</v>
          </cell>
          <cell r="BL9">
            <v>7.6192579505300451</v>
          </cell>
          <cell r="BM9" t="str">
            <v>NA</v>
          </cell>
          <cell r="BN9" t="str">
            <v>NA</v>
          </cell>
          <cell r="BO9" t="str">
            <v>NA</v>
          </cell>
          <cell r="BP9" t="str">
            <v>NA</v>
          </cell>
          <cell r="BQ9" t="str">
            <v>NA</v>
          </cell>
          <cell r="BR9" t="str">
            <v>NA</v>
          </cell>
          <cell r="BS9" t="str">
            <v>NA</v>
          </cell>
          <cell r="BT9" t="str">
            <v>NA</v>
          </cell>
          <cell r="BV9">
            <v>-5.8417209669571912</v>
          </cell>
          <cell r="BW9" t="str">
            <v>NA</v>
          </cell>
          <cell r="BX9" t="str">
            <v>NA</v>
          </cell>
          <cell r="BY9" t="str">
            <v>NA</v>
          </cell>
          <cell r="BZ9">
            <v>1343</v>
          </cell>
          <cell r="CA9">
            <v>19.761791583434526</v>
          </cell>
          <cell r="CB9">
            <v>1524</v>
          </cell>
          <cell r="CC9">
            <v>22.425145475170677</v>
          </cell>
          <cell r="CD9" t="str">
            <v>NA</v>
          </cell>
          <cell r="CE9" t="str">
            <v>NA</v>
          </cell>
          <cell r="CF9" t="str">
            <v>NA</v>
          </cell>
          <cell r="CG9" t="str">
            <v>NA</v>
          </cell>
          <cell r="CH9">
            <v>19714.055153545687</v>
          </cell>
          <cell r="CI9" t="str">
            <v>NA</v>
          </cell>
          <cell r="CJ9" t="str">
            <v>NA</v>
          </cell>
          <cell r="CK9" t="str">
            <v>NA</v>
          </cell>
          <cell r="CL9">
            <v>1989.0430079417674</v>
          </cell>
          <cell r="CM9" t="str">
            <v>NA</v>
          </cell>
          <cell r="CN9" t="str">
            <v>NA</v>
          </cell>
          <cell r="CO9" t="str">
            <v>NA</v>
          </cell>
          <cell r="CP9" t="str">
            <v>NA</v>
          </cell>
          <cell r="CQ9" t="str">
            <v>NA</v>
          </cell>
          <cell r="CR9" t="str">
            <v>NA</v>
          </cell>
          <cell r="CS9" t="str">
            <v>NA</v>
          </cell>
          <cell r="CT9" t="str">
            <v>NA</v>
          </cell>
          <cell r="CU9" t="str">
            <v>NA</v>
          </cell>
          <cell r="CV9" t="str">
            <v>NA</v>
          </cell>
          <cell r="CW9" t="str">
            <v>NA</v>
          </cell>
          <cell r="CX9" t="str">
            <v>NA</v>
          </cell>
          <cell r="CY9" t="str">
            <v>NA</v>
          </cell>
          <cell r="CZ9" t="str">
            <v>NA</v>
          </cell>
          <cell r="DA9" t="str">
            <v>NA</v>
          </cell>
          <cell r="DB9" t="str">
            <v>NA</v>
          </cell>
          <cell r="DC9" t="str">
            <v>NA</v>
          </cell>
          <cell r="DD9" t="str">
            <v>NA</v>
          </cell>
          <cell r="DE9" t="str">
            <v>NA</v>
          </cell>
          <cell r="DF9">
            <v>-5.8417209669571912</v>
          </cell>
          <cell r="DG9" t="str">
            <v>NA</v>
          </cell>
          <cell r="DH9" t="str">
            <v>NA</v>
          </cell>
          <cell r="DI9" t="str">
            <v>NA</v>
          </cell>
          <cell r="DJ9">
            <v>24000</v>
          </cell>
          <cell r="DK9" t="str">
            <v>NA</v>
          </cell>
          <cell r="DL9">
            <v>9.8000000000000007</v>
          </cell>
          <cell r="DM9" t="e">
            <v>#N/A</v>
          </cell>
          <cell r="DN9">
            <v>10.10096828235155</v>
          </cell>
          <cell r="DO9">
            <v>4.6939773009051482</v>
          </cell>
          <cell r="DP9">
            <v>6.2095875265892557</v>
          </cell>
          <cell r="DQ9" t="str">
            <v>NA</v>
          </cell>
          <cell r="DR9">
            <v>16</v>
          </cell>
          <cell r="DS9" t="e">
            <v>#N/A</v>
          </cell>
          <cell r="DT9">
            <v>-5.8417209669571912</v>
          </cell>
          <cell r="DU9">
            <v>-5.8417209669571912</v>
          </cell>
          <cell r="DV9" t="str">
            <v>NA</v>
          </cell>
          <cell r="DW9">
            <v>21.471135940409681</v>
          </cell>
          <cell r="DX9" t="str">
            <v>NA</v>
          </cell>
          <cell r="DY9" t="str">
            <v>NA</v>
          </cell>
          <cell r="DZ9" t="str">
            <v>NA</v>
          </cell>
          <cell r="EA9" t="str">
            <v>NA</v>
          </cell>
          <cell r="EB9" t="str">
            <v>NA</v>
          </cell>
          <cell r="EC9" t="str">
            <v>NA</v>
          </cell>
          <cell r="ED9" t="str">
            <v>NA</v>
          </cell>
          <cell r="EE9" t="str">
            <v>NA</v>
          </cell>
          <cell r="EF9" t="str">
            <v>NA</v>
          </cell>
          <cell r="EG9" t="str">
            <v>NA</v>
          </cell>
          <cell r="EI9">
            <v>23.533045089561455</v>
          </cell>
        </row>
        <row r="10">
          <cell r="A10">
            <v>1977</v>
          </cell>
          <cell r="B10" t="str">
            <v>NA</v>
          </cell>
          <cell r="C10" t="str">
            <v>NA</v>
          </cell>
          <cell r="D10" t="str">
            <v>NA</v>
          </cell>
          <cell r="E10" t="str">
            <v>NA</v>
          </cell>
          <cell r="F10" t="str">
            <v>NA</v>
          </cell>
          <cell r="G10" t="str">
            <v>NA</v>
          </cell>
          <cell r="H10" t="str">
            <v>NA</v>
          </cell>
          <cell r="I10" t="str">
            <v>NA</v>
          </cell>
          <cell r="J10" t="str">
            <v>NA</v>
          </cell>
          <cell r="K10" t="str">
            <v>NA</v>
          </cell>
          <cell r="L10">
            <v>10</v>
          </cell>
          <cell r="M10" t="str">
            <v>NA</v>
          </cell>
          <cell r="N10" t="str">
            <v>NA</v>
          </cell>
          <cell r="O10">
            <v>5.3250000000000002</v>
          </cell>
          <cell r="P10" t="str">
            <v>NA</v>
          </cell>
          <cell r="Q10" t="str">
            <v>NA</v>
          </cell>
          <cell r="R10" t="str">
            <v>NA</v>
          </cell>
          <cell r="S10" t="str">
            <v>NA</v>
          </cell>
          <cell r="T10" t="str">
            <v>NA</v>
          </cell>
          <cell r="U10" t="str">
            <v>NA</v>
          </cell>
          <cell r="V10" t="str">
            <v>NA</v>
          </cell>
          <cell r="W10" t="str">
            <v>NA</v>
          </cell>
          <cell r="X10">
            <v>26.9</v>
          </cell>
          <cell r="Y10" t="str">
            <v>NA</v>
          </cell>
          <cell r="Z10">
            <v>7.7925000000000004</v>
          </cell>
          <cell r="AA10" t="str">
            <v>NA</v>
          </cell>
          <cell r="AB10">
            <v>19.6951</v>
          </cell>
          <cell r="AC10" t="str">
            <v>NA</v>
          </cell>
          <cell r="AD10" t="str">
            <v>NA</v>
          </cell>
          <cell r="AE10">
            <v>24548</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BA10" t="str">
            <v>NA</v>
          </cell>
          <cell r="BB10" t="str">
            <v>NA</v>
          </cell>
          <cell r="BC10" t="str">
            <v>NA</v>
          </cell>
          <cell r="BD10">
            <v>0</v>
          </cell>
          <cell r="BE10">
            <v>3868.6801403039913</v>
          </cell>
          <cell r="BF10" t="str">
            <v>NA</v>
          </cell>
          <cell r="BG10" t="str">
            <v>NA</v>
          </cell>
          <cell r="BH10" t="str">
            <v>NA</v>
          </cell>
          <cell r="BI10" t="str">
            <v>NA</v>
          </cell>
          <cell r="BJ10" t="str">
            <v>NA</v>
          </cell>
          <cell r="BK10" t="str">
            <v>NA</v>
          </cell>
          <cell r="BL10">
            <v>9.2756002462548679</v>
          </cell>
          <cell r="BM10" t="str">
            <v>NA</v>
          </cell>
          <cell r="BN10" t="str">
            <v>NA</v>
          </cell>
          <cell r="BO10" t="str">
            <v>NA</v>
          </cell>
          <cell r="BP10" t="str">
            <v>NA</v>
          </cell>
          <cell r="BQ10" t="str">
            <v>NA</v>
          </cell>
          <cell r="BR10" t="str">
            <v>NA</v>
          </cell>
          <cell r="BS10" t="str">
            <v>NA</v>
          </cell>
          <cell r="BT10" t="str">
            <v>NA</v>
          </cell>
          <cell r="BV10">
            <v>-5.6439923474400944</v>
          </cell>
          <cell r="BW10" t="str">
            <v>NA</v>
          </cell>
          <cell r="BX10" t="str">
            <v>NA</v>
          </cell>
          <cell r="BY10" t="str">
            <v>NA</v>
          </cell>
          <cell r="BZ10">
            <v>1609</v>
          </cell>
          <cell r="CA10">
            <v>19.239795947099815</v>
          </cell>
          <cell r="CB10">
            <v>1873</v>
          </cell>
          <cell r="CC10">
            <v>22.396605226176476</v>
          </cell>
          <cell r="CD10" t="str">
            <v>NA</v>
          </cell>
          <cell r="CE10" t="str">
            <v>NA</v>
          </cell>
          <cell r="CF10" t="str">
            <v>NA</v>
          </cell>
          <cell r="CG10" t="str">
            <v>NA</v>
          </cell>
          <cell r="CH10">
            <v>23157.558237134454</v>
          </cell>
          <cell r="CI10" t="str">
            <v>NA</v>
          </cell>
          <cell r="CJ10" t="str">
            <v>NA</v>
          </cell>
          <cell r="CK10" t="str">
            <v>NA</v>
          </cell>
          <cell r="CL10">
            <v>2154.9142116889125</v>
          </cell>
          <cell r="CM10" t="str">
            <v>NA</v>
          </cell>
          <cell r="CN10" t="str">
            <v>NA</v>
          </cell>
          <cell r="CO10" t="str">
            <v>NA</v>
          </cell>
          <cell r="CP10" t="str">
            <v>NA</v>
          </cell>
          <cell r="CQ10" t="str">
            <v>NA</v>
          </cell>
          <cell r="CR10" t="str">
            <v>NA</v>
          </cell>
          <cell r="CS10" t="str">
            <v>NA</v>
          </cell>
          <cell r="CT10" t="str">
            <v>NA</v>
          </cell>
          <cell r="CU10" t="str">
            <v>NA</v>
          </cell>
          <cell r="CV10" t="str">
            <v>NA</v>
          </cell>
          <cell r="CW10" t="str">
            <v>NA</v>
          </cell>
          <cell r="CX10" t="str">
            <v>NA</v>
          </cell>
          <cell r="CY10" t="str">
            <v>NA</v>
          </cell>
          <cell r="CZ10" t="str">
            <v>NA</v>
          </cell>
          <cell r="DA10" t="str">
            <v>NA</v>
          </cell>
          <cell r="DB10" t="str">
            <v>NA</v>
          </cell>
          <cell r="DC10" t="str">
            <v>NA</v>
          </cell>
          <cell r="DD10" t="str">
            <v>NA</v>
          </cell>
          <cell r="DE10" t="str">
            <v>NA</v>
          </cell>
          <cell r="DF10">
            <v>-5.6439923474400944</v>
          </cell>
          <cell r="DG10" t="str">
            <v>NA</v>
          </cell>
          <cell r="DH10" t="str">
            <v>NA</v>
          </cell>
          <cell r="DI10" t="str">
            <v>NA</v>
          </cell>
          <cell r="DJ10">
            <v>24548</v>
          </cell>
          <cell r="DK10" t="str">
            <v>NA</v>
          </cell>
          <cell r="DL10">
            <v>9.6999999999999993</v>
          </cell>
          <cell r="DM10" t="e">
            <v>#N/A</v>
          </cell>
          <cell r="DN10">
            <v>9.5204465236480882</v>
          </cell>
          <cell r="DO10">
            <v>4.6156378095590602</v>
          </cell>
          <cell r="DP10">
            <v>5.8711869546463697</v>
          </cell>
          <cell r="DQ10" t="str">
            <v>NA</v>
          </cell>
          <cell r="DR10">
            <v>10</v>
          </cell>
          <cell r="DS10" t="e">
            <v>#N/A</v>
          </cell>
          <cell r="DT10">
            <v>-5.6439923474400944</v>
          </cell>
          <cell r="DU10">
            <v>-5.6439923474400944</v>
          </cell>
          <cell r="DV10" t="str">
            <v>NA</v>
          </cell>
          <cell r="DW10">
            <v>23.056875670703647</v>
          </cell>
          <cell r="DX10" t="str">
            <v>NA</v>
          </cell>
          <cell r="DY10" t="str">
            <v>NA</v>
          </cell>
          <cell r="DZ10" t="str">
            <v>NA</v>
          </cell>
          <cell r="EA10" t="str">
            <v>NA</v>
          </cell>
          <cell r="EB10" t="str">
            <v>NA</v>
          </cell>
          <cell r="EC10" t="str">
            <v>NA</v>
          </cell>
          <cell r="ED10" t="str">
            <v>NA</v>
          </cell>
          <cell r="EE10" t="str">
            <v>NA</v>
          </cell>
          <cell r="EF10" t="str">
            <v>NA</v>
          </cell>
          <cell r="EG10" t="str">
            <v>NA</v>
          </cell>
          <cell r="EI10">
            <v>23.759989851579348</v>
          </cell>
        </row>
        <row r="11">
          <cell r="A11">
            <v>1978</v>
          </cell>
          <cell r="B11" t="str">
            <v>NA</v>
          </cell>
          <cell r="C11" t="str">
            <v>NA</v>
          </cell>
          <cell r="D11" t="str">
            <v>NA</v>
          </cell>
          <cell r="E11" t="str">
            <v>NA</v>
          </cell>
          <cell r="F11" t="str">
            <v>NA</v>
          </cell>
          <cell r="G11" t="str">
            <v>NA</v>
          </cell>
          <cell r="H11" t="str">
            <v>NA</v>
          </cell>
          <cell r="I11" t="str">
            <v>NA</v>
          </cell>
          <cell r="J11" t="str">
            <v>NA</v>
          </cell>
          <cell r="K11" t="str">
            <v>NA</v>
          </cell>
          <cell r="L11">
            <v>7</v>
          </cell>
          <cell r="M11" t="str">
            <v>NA</v>
          </cell>
          <cell r="N11" t="str">
            <v>NA</v>
          </cell>
          <cell r="O11">
            <v>6.0540000000000003</v>
          </cell>
          <cell r="P11" t="str">
            <v>NA</v>
          </cell>
          <cell r="Q11" t="str">
            <v>NA</v>
          </cell>
          <cell r="R11" t="str">
            <v>NA</v>
          </cell>
          <cell r="S11" t="str">
            <v>NA</v>
          </cell>
          <cell r="T11" t="str">
            <v>NA</v>
          </cell>
          <cell r="U11" t="str">
            <v>NA</v>
          </cell>
          <cell r="V11" t="str">
            <v>NA</v>
          </cell>
          <cell r="W11" t="str">
            <v>NA</v>
          </cell>
          <cell r="X11">
            <v>29.6</v>
          </cell>
          <cell r="Y11" t="str">
            <v>NA</v>
          </cell>
          <cell r="Z11">
            <v>10.4206</v>
          </cell>
          <cell r="AA11" t="str">
            <v>NA</v>
          </cell>
          <cell r="AB11">
            <v>17.5626</v>
          </cell>
          <cell r="AC11" t="str">
            <v>NA</v>
          </cell>
          <cell r="AD11" t="str">
            <v>NA</v>
          </cell>
          <cell r="AE11">
            <v>25444</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BA11" t="str">
            <v>NA</v>
          </cell>
          <cell r="BB11" t="str">
            <v>NA</v>
          </cell>
          <cell r="BC11" t="str">
            <v>NA</v>
          </cell>
          <cell r="BD11">
            <v>0</v>
          </cell>
          <cell r="BE11">
            <v>4619.9284700183725</v>
          </cell>
          <cell r="BF11" t="str">
            <v>NA</v>
          </cell>
          <cell r="BG11" t="str">
            <v>NA</v>
          </cell>
          <cell r="BH11" t="str">
            <v>NA</v>
          </cell>
          <cell r="BI11" t="str">
            <v>NA</v>
          </cell>
          <cell r="BJ11" t="str">
            <v>NA</v>
          </cell>
          <cell r="BK11" t="str">
            <v>NA</v>
          </cell>
          <cell r="BL11">
            <v>13.690140845070431</v>
          </cell>
          <cell r="BM11" t="str">
            <v>NA</v>
          </cell>
          <cell r="BN11" t="str">
            <v>NA</v>
          </cell>
          <cell r="BO11" t="str">
            <v>NA</v>
          </cell>
          <cell r="BP11" t="str">
            <v>NA</v>
          </cell>
          <cell r="BQ11" t="str">
            <v>NA</v>
          </cell>
          <cell r="BR11" t="str">
            <v>NA</v>
          </cell>
          <cell r="BS11" t="str">
            <v>NA</v>
          </cell>
          <cell r="BT11" t="str">
            <v>NA</v>
          </cell>
          <cell r="BV11">
            <v>-7.0331162617032277</v>
          </cell>
          <cell r="BW11" t="str">
            <v>NA</v>
          </cell>
          <cell r="BX11" t="str">
            <v>NA</v>
          </cell>
          <cell r="BY11" t="str">
            <v>NA</v>
          </cell>
          <cell r="BZ11">
            <v>2110</v>
          </cell>
          <cell r="CA11">
            <v>21.444906520511289</v>
          </cell>
          <cell r="CB11">
            <v>2479</v>
          </cell>
          <cell r="CC11">
            <v>25.19522429589928</v>
          </cell>
          <cell r="CD11" t="str">
            <v>NA</v>
          </cell>
          <cell r="CE11" t="str">
            <v>NA</v>
          </cell>
          <cell r="CF11" t="str">
            <v>NA</v>
          </cell>
          <cell r="CG11" t="str">
            <v>NA</v>
          </cell>
          <cell r="CH11">
            <v>25481.922818556875</v>
          </cell>
          <cell r="CI11" t="str">
            <v>NA</v>
          </cell>
          <cell r="CJ11" t="str">
            <v>NA</v>
          </cell>
          <cell r="CK11" t="str">
            <v>NA</v>
          </cell>
          <cell r="CL11">
            <v>1921.5894478427476</v>
          </cell>
          <cell r="CM11" t="str">
            <v>NA</v>
          </cell>
          <cell r="CN11" t="str">
            <v>NA</v>
          </cell>
          <cell r="CO11" t="str">
            <v>NA</v>
          </cell>
          <cell r="CP11" t="str">
            <v>NA</v>
          </cell>
          <cell r="CQ11" t="str">
            <v>NA</v>
          </cell>
          <cell r="CR11" t="str">
            <v>NA</v>
          </cell>
          <cell r="CS11" t="str">
            <v>NA</v>
          </cell>
          <cell r="CT11" t="str">
            <v>NA</v>
          </cell>
          <cell r="CU11" t="str">
            <v>NA</v>
          </cell>
          <cell r="CV11" t="str">
            <v>NA</v>
          </cell>
          <cell r="CW11" t="str">
            <v>NA</v>
          </cell>
          <cell r="CX11" t="str">
            <v>NA</v>
          </cell>
          <cell r="CY11" t="str">
            <v>NA</v>
          </cell>
          <cell r="CZ11" t="str">
            <v>NA</v>
          </cell>
          <cell r="DA11" t="str">
            <v>NA</v>
          </cell>
          <cell r="DB11" t="str">
            <v>NA</v>
          </cell>
          <cell r="DC11" t="str">
            <v>NA</v>
          </cell>
          <cell r="DD11" t="str">
            <v>NA</v>
          </cell>
          <cell r="DE11" t="str">
            <v>NA</v>
          </cell>
          <cell r="DF11">
            <v>-7.0331162617032277</v>
          </cell>
          <cell r="DG11" t="str">
            <v>NA</v>
          </cell>
          <cell r="DH11" t="str">
            <v>NA</v>
          </cell>
          <cell r="DI11" t="str">
            <v>NA</v>
          </cell>
          <cell r="DJ11">
            <v>25444</v>
          </cell>
          <cell r="DK11" t="str">
            <v>NA</v>
          </cell>
          <cell r="DL11">
            <v>9</v>
          </cell>
          <cell r="DM11" t="e">
            <v>#N/A</v>
          </cell>
          <cell r="DN11">
            <v>10.509792964504374</v>
          </cell>
          <cell r="DO11">
            <v>5.1732025682181257</v>
          </cell>
          <cell r="DP11">
            <v>6.5554335098245406</v>
          </cell>
          <cell r="DQ11" t="str">
            <v>NA</v>
          </cell>
          <cell r="DR11">
            <v>7</v>
          </cell>
          <cell r="DS11" t="e">
            <v>#N/A</v>
          </cell>
          <cell r="DT11">
            <v>-7.0331162617032277</v>
          </cell>
          <cell r="DU11">
            <v>-7.0331162617032277</v>
          </cell>
          <cell r="DV11" t="str">
            <v>NA</v>
          </cell>
          <cell r="DW11">
            <v>17.652921390307718</v>
          </cell>
          <cell r="DX11" t="str">
            <v>NA</v>
          </cell>
          <cell r="DY11" t="str">
            <v>NA</v>
          </cell>
          <cell r="DZ11" t="str">
            <v>NA</v>
          </cell>
          <cell r="EA11" t="str">
            <v>NA</v>
          </cell>
          <cell r="EB11" t="str">
            <v>NA</v>
          </cell>
          <cell r="EC11" t="str">
            <v>NA</v>
          </cell>
          <cell r="ED11" t="str">
            <v>NA</v>
          </cell>
          <cell r="EE11" t="str">
            <v>NA</v>
          </cell>
          <cell r="EF11" t="str">
            <v>NA</v>
          </cell>
          <cell r="EG11" t="str">
            <v>NA</v>
          </cell>
          <cell r="EI11">
            <v>26.610133104336626</v>
          </cell>
        </row>
        <row r="12">
          <cell r="A12">
            <v>1979</v>
          </cell>
          <cell r="B12" t="str">
            <v>NA</v>
          </cell>
          <cell r="C12" t="str">
            <v>NA</v>
          </cell>
          <cell r="D12" t="str">
            <v>NA</v>
          </cell>
          <cell r="E12" t="str">
            <v>NA</v>
          </cell>
          <cell r="F12" t="str">
            <v>NA</v>
          </cell>
          <cell r="G12" t="str">
            <v>NA</v>
          </cell>
          <cell r="H12" t="str">
            <v>NA</v>
          </cell>
          <cell r="I12" t="str">
            <v>NA</v>
          </cell>
          <cell r="J12" t="str">
            <v>NA</v>
          </cell>
          <cell r="K12" t="str">
            <v>NA</v>
          </cell>
          <cell r="L12">
            <v>16</v>
          </cell>
          <cell r="M12" t="str">
            <v>NA</v>
          </cell>
          <cell r="N12" t="str">
            <v>NA</v>
          </cell>
          <cell r="O12">
            <v>7.1379999999999999</v>
          </cell>
          <cell r="P12" t="str">
            <v>NA</v>
          </cell>
          <cell r="Q12" t="str">
            <v>NA</v>
          </cell>
          <cell r="R12" t="str">
            <v>NA</v>
          </cell>
          <cell r="S12" t="str">
            <v>NA</v>
          </cell>
          <cell r="T12" t="str">
            <v>NA</v>
          </cell>
          <cell r="U12" t="str">
            <v>NA</v>
          </cell>
          <cell r="V12" t="str">
            <v>NA</v>
          </cell>
          <cell r="W12" t="str">
            <v>NA</v>
          </cell>
          <cell r="X12">
            <v>34.200000000000003</v>
          </cell>
          <cell r="Y12" t="str">
            <v>NA</v>
          </cell>
          <cell r="Z12">
            <v>13.014200000000001</v>
          </cell>
          <cell r="AA12" t="str">
            <v>NA</v>
          </cell>
          <cell r="AB12">
            <v>19.184200000000001</v>
          </cell>
          <cell r="AC12">
            <v>5525</v>
          </cell>
          <cell r="AD12" t="str">
            <v>NA</v>
          </cell>
          <cell r="AE12">
            <v>26544</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BA12" t="str">
            <v>NA</v>
          </cell>
          <cell r="BB12" t="str">
            <v>NA</v>
          </cell>
          <cell r="BC12" t="str">
            <v>NA</v>
          </cell>
          <cell r="BD12">
            <v>0</v>
          </cell>
          <cell r="BE12">
            <v>5735.3581092366794</v>
          </cell>
          <cell r="BF12" t="str">
            <v>NA</v>
          </cell>
          <cell r="BG12" t="str">
            <v>NA</v>
          </cell>
          <cell r="BH12" t="str">
            <v>NA</v>
          </cell>
          <cell r="BI12" t="str">
            <v>NA</v>
          </cell>
          <cell r="BJ12" t="str">
            <v>NA</v>
          </cell>
          <cell r="BK12" t="str">
            <v>NA</v>
          </cell>
          <cell r="BL12">
            <v>17.905517013544745</v>
          </cell>
          <cell r="BM12" t="str">
            <v>NA</v>
          </cell>
          <cell r="BN12" t="str">
            <v>NA</v>
          </cell>
          <cell r="BO12" t="str">
            <v>NA</v>
          </cell>
          <cell r="BP12" t="str">
            <v>NA</v>
          </cell>
          <cell r="BQ12" t="str">
            <v>NA</v>
          </cell>
          <cell r="BR12" t="str">
            <v>NA</v>
          </cell>
          <cell r="BS12" t="str">
            <v>NA</v>
          </cell>
          <cell r="BT12" t="str">
            <v>NA</v>
          </cell>
          <cell r="BV12">
            <v>-13.644198132214203</v>
          </cell>
          <cell r="BW12" t="str">
            <v>NA</v>
          </cell>
          <cell r="BX12" t="str">
            <v>NA</v>
          </cell>
          <cell r="BY12" t="str">
            <v>NA</v>
          </cell>
          <cell r="BZ12">
            <v>2753</v>
          </cell>
          <cell r="CA12">
            <v>23.743664638423326</v>
          </cell>
          <cell r="CB12">
            <v>3204</v>
          </cell>
          <cell r="CC12">
            <v>27.633382310754936</v>
          </cell>
          <cell r="CD12" t="str">
            <v>NA</v>
          </cell>
          <cell r="CE12" t="str">
            <v>NA</v>
          </cell>
          <cell r="CF12" t="str">
            <v>NA</v>
          </cell>
          <cell r="CG12" t="str">
            <v>NA</v>
          </cell>
          <cell r="CH12">
            <v>29441.951364683959</v>
          </cell>
          <cell r="CI12" t="str">
            <v>NA</v>
          </cell>
          <cell r="CJ12" t="str">
            <v>NA</v>
          </cell>
          <cell r="CK12" t="str">
            <v>NA</v>
          </cell>
          <cell r="CL12">
            <v>2099.0147407163427</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v>-13.644198132214203</v>
          </cell>
          <cell r="DG12" t="str">
            <v>NA</v>
          </cell>
          <cell r="DH12" t="str">
            <v>NA</v>
          </cell>
          <cell r="DI12" t="str">
            <v>NA</v>
          </cell>
          <cell r="DJ12">
            <v>26544</v>
          </cell>
          <cell r="DK12" t="str">
            <v>NA</v>
          </cell>
          <cell r="DL12">
            <v>7.8</v>
          </cell>
          <cell r="DM12" t="e">
            <v>#N/A</v>
          </cell>
          <cell r="DN12">
            <v>12.944704424682536</v>
          </cell>
          <cell r="DO12">
            <v>5.9251353456581271</v>
          </cell>
          <cell r="DP12">
            <v>8.038174879408114</v>
          </cell>
          <cell r="DQ12" t="str">
            <v>NA</v>
          </cell>
          <cell r="DR12">
            <v>16</v>
          </cell>
          <cell r="DS12" t="e">
            <v>#N/A</v>
          </cell>
          <cell r="DT12">
            <v>-13.644198132214203</v>
          </cell>
          <cell r="DU12">
            <v>-13.644198132214203</v>
          </cell>
          <cell r="DV12" t="str">
            <v>NA</v>
          </cell>
          <cell r="DW12">
            <v>17.842016094875035</v>
          </cell>
          <cell r="DX12" t="str">
            <v>NA</v>
          </cell>
          <cell r="DY12" t="str">
            <v>NA</v>
          </cell>
          <cell r="DZ12" t="str">
            <v>NA</v>
          </cell>
          <cell r="EA12" t="str">
            <v>NA</v>
          </cell>
          <cell r="EB12" t="str">
            <v>NA</v>
          </cell>
          <cell r="EC12" t="str">
            <v>NA</v>
          </cell>
          <cell r="ED12" t="str">
            <v>NA</v>
          </cell>
          <cell r="EE12" t="str">
            <v>NA</v>
          </cell>
          <cell r="EF12" t="str">
            <v>NA</v>
          </cell>
          <cell r="EG12" t="str">
            <v>NA</v>
          </cell>
          <cell r="EI12">
            <v>29.032258064516128</v>
          </cell>
        </row>
        <row r="13">
          <cell r="A13">
            <v>1980</v>
          </cell>
          <cell r="B13" t="str">
            <v>NA</v>
          </cell>
          <cell r="C13" t="str">
            <v>NA</v>
          </cell>
          <cell r="D13" t="str">
            <v>NA</v>
          </cell>
          <cell r="E13" t="str">
            <v>NA</v>
          </cell>
          <cell r="F13" t="str">
            <v>NA</v>
          </cell>
          <cell r="G13" t="str">
            <v>NA</v>
          </cell>
          <cell r="H13" t="str">
            <v>NA</v>
          </cell>
          <cell r="I13" t="str">
            <v>NA</v>
          </cell>
          <cell r="J13" t="str">
            <v>NA</v>
          </cell>
          <cell r="K13" t="str">
            <v>NA</v>
          </cell>
          <cell r="L13">
            <v>-8</v>
          </cell>
          <cell r="M13" t="str">
            <v>NA</v>
          </cell>
          <cell r="N13" t="str">
            <v>NA</v>
          </cell>
          <cell r="O13">
            <v>8.5619999999999994</v>
          </cell>
          <cell r="P13" t="str">
            <v>NA</v>
          </cell>
          <cell r="Q13" t="str">
            <v>NA</v>
          </cell>
          <cell r="R13" t="str">
            <v>NA</v>
          </cell>
          <cell r="S13" t="str">
            <v>NA</v>
          </cell>
          <cell r="T13" t="str">
            <v>NA</v>
          </cell>
          <cell r="U13" t="str">
            <v>NA</v>
          </cell>
          <cell r="V13" t="str">
            <v>NA</v>
          </cell>
          <cell r="W13" t="str">
            <v>NA</v>
          </cell>
          <cell r="X13">
            <v>42.3</v>
          </cell>
          <cell r="Y13" t="str">
            <v>NA</v>
          </cell>
          <cell r="Z13">
            <v>14.597200000000001</v>
          </cell>
          <cell r="AA13" t="str">
            <v>NA</v>
          </cell>
          <cell r="AB13">
            <v>22.948</v>
          </cell>
          <cell r="AC13">
            <v>6413</v>
          </cell>
          <cell r="AD13" t="str">
            <v>NA</v>
          </cell>
          <cell r="AE13">
            <v>27785</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BA13" t="str">
            <v>NA</v>
          </cell>
          <cell r="BB13" t="str">
            <v>NA</v>
          </cell>
          <cell r="BC13" t="str">
            <v>NA</v>
          </cell>
          <cell r="BD13">
            <v>0</v>
          </cell>
          <cell r="BE13">
            <v>7125.4162769333552</v>
          </cell>
          <cell r="BF13" t="str">
            <v>NA</v>
          </cell>
          <cell r="BG13" t="str">
            <v>NA</v>
          </cell>
          <cell r="BH13" t="str">
            <v>NA</v>
          </cell>
          <cell r="BI13" t="str">
            <v>NA</v>
          </cell>
          <cell r="BJ13" t="str">
            <v>NA</v>
          </cell>
          <cell r="BK13" t="str">
            <v>NA</v>
          </cell>
          <cell r="BL13">
            <v>19.949565704679184</v>
          </cell>
          <cell r="BM13" t="str">
            <v>NA</v>
          </cell>
          <cell r="BN13" t="str">
            <v>NA</v>
          </cell>
          <cell r="BO13" t="str">
            <v>NA</v>
          </cell>
          <cell r="BP13" t="str">
            <v>NA</v>
          </cell>
          <cell r="BQ13" t="str">
            <v>NA</v>
          </cell>
          <cell r="BR13" t="str">
            <v>NA</v>
          </cell>
          <cell r="BS13" t="str">
            <v>NA</v>
          </cell>
          <cell r="BT13" t="str">
            <v>NA</v>
          </cell>
          <cell r="BV13">
            <v>-12.003494313078011</v>
          </cell>
          <cell r="BW13" t="str">
            <v>NA</v>
          </cell>
          <cell r="BX13" t="str">
            <v>NA</v>
          </cell>
          <cell r="BY13" t="str">
            <v>NA</v>
          </cell>
          <cell r="BZ13">
            <v>3207</v>
          </cell>
          <cell r="CA13">
            <v>23.631188620037559</v>
          </cell>
          <cell r="CB13">
            <v>3602</v>
          </cell>
          <cell r="CC13">
            <v>26.541796510562921</v>
          </cell>
          <cell r="CD13" t="str">
            <v>NA</v>
          </cell>
          <cell r="CE13" t="str">
            <v>NA</v>
          </cell>
          <cell r="CF13" t="str">
            <v>NA</v>
          </cell>
          <cell r="CG13" t="str">
            <v>NA</v>
          </cell>
          <cell r="CH13">
            <v>36415.045108951206</v>
          </cell>
          <cell r="CI13" t="str">
            <v>NA</v>
          </cell>
          <cell r="CJ13" t="str">
            <v>NA</v>
          </cell>
          <cell r="CK13" t="str">
            <v>NA</v>
          </cell>
          <cell r="CL13">
            <v>2510.8261105471497</v>
          </cell>
          <cell r="CM13" t="str">
            <v>NA</v>
          </cell>
          <cell r="CN13" t="str">
            <v>NA</v>
          </cell>
          <cell r="CO13" t="str">
            <v>NA</v>
          </cell>
          <cell r="CP13" t="str">
            <v>NA</v>
          </cell>
          <cell r="CQ13" t="str">
            <v>NA</v>
          </cell>
          <cell r="CR13" t="str">
            <v>NA</v>
          </cell>
          <cell r="CS13" t="str">
            <v>NA</v>
          </cell>
          <cell r="CT13" t="str">
            <v>NA</v>
          </cell>
          <cell r="CU13" t="str">
            <v>NA</v>
          </cell>
          <cell r="CV13" t="str">
            <v>NA</v>
          </cell>
          <cell r="CW13" t="str">
            <v>NA</v>
          </cell>
          <cell r="CX13" t="str">
            <v>NA</v>
          </cell>
          <cell r="CY13" t="str">
            <v>NA</v>
          </cell>
          <cell r="CZ13" t="str">
            <v>NA</v>
          </cell>
          <cell r="DA13" t="str">
            <v>NA</v>
          </cell>
          <cell r="DB13" t="str">
            <v>NA</v>
          </cell>
          <cell r="DC13" t="str">
            <v>NA</v>
          </cell>
          <cell r="DD13" t="str">
            <v>NA</v>
          </cell>
          <cell r="DE13" t="str">
            <v>NA</v>
          </cell>
          <cell r="DF13">
            <v>-12.003494313078011</v>
          </cell>
          <cell r="DG13" t="str">
            <v>NA</v>
          </cell>
          <cell r="DH13" t="str">
            <v>NA</v>
          </cell>
          <cell r="DI13" t="str">
            <v>NA</v>
          </cell>
          <cell r="DJ13">
            <v>27785</v>
          </cell>
          <cell r="DK13" t="str">
            <v>NA</v>
          </cell>
          <cell r="DL13">
            <v>8</v>
          </cell>
          <cell r="DM13" t="e">
            <v>#N/A</v>
          </cell>
          <cell r="DN13">
            <v>12.835419734465871</v>
          </cell>
          <cell r="DO13">
            <v>5.3864667543646574</v>
          </cell>
          <cell r="DP13">
            <v>8.5402393547313782</v>
          </cell>
          <cell r="DQ13" t="str">
            <v>NA</v>
          </cell>
          <cell r="DR13">
            <v>-8</v>
          </cell>
          <cell r="DS13" t="e">
            <v>#N/A</v>
          </cell>
          <cell r="DT13">
            <v>-12.003494313078011</v>
          </cell>
          <cell r="DU13">
            <v>-12.003494313078011</v>
          </cell>
          <cell r="DV13" t="str">
            <v>NA</v>
          </cell>
          <cell r="DW13">
            <v>17.045556653787397</v>
          </cell>
          <cell r="DX13" t="str">
            <v>NA</v>
          </cell>
          <cell r="DY13" t="str">
            <v>NA</v>
          </cell>
          <cell r="DZ13" t="str">
            <v>NA</v>
          </cell>
          <cell r="EA13" t="str">
            <v>NA</v>
          </cell>
          <cell r="EB13" t="str">
            <v>NA</v>
          </cell>
          <cell r="EC13" t="str">
            <v>NA</v>
          </cell>
          <cell r="ED13" t="str">
            <v>NA</v>
          </cell>
          <cell r="EE13" t="str">
            <v>NA</v>
          </cell>
          <cell r="EF13" t="str">
            <v>NA</v>
          </cell>
          <cell r="EG13" t="str">
            <v>NA</v>
          </cell>
          <cell r="EI13">
            <v>27.502481484309385</v>
          </cell>
        </row>
        <row r="14">
          <cell r="A14">
            <v>1981</v>
          </cell>
          <cell r="B14" t="str">
            <v>NA</v>
          </cell>
          <cell r="C14" t="str">
            <v>NA</v>
          </cell>
          <cell r="D14" t="str">
            <v>NA</v>
          </cell>
          <cell r="E14" t="str">
            <v>NA</v>
          </cell>
          <cell r="F14" t="str">
            <v>NA</v>
          </cell>
          <cell r="G14" t="str">
            <v>NA</v>
          </cell>
          <cell r="H14" t="str">
            <v>NA</v>
          </cell>
          <cell r="I14" t="str">
            <v>NA</v>
          </cell>
          <cell r="J14" t="str">
            <v>NA</v>
          </cell>
          <cell r="K14" t="str">
            <v>NA</v>
          </cell>
          <cell r="L14">
            <v>2</v>
          </cell>
          <cell r="M14" t="str">
            <v>NA</v>
          </cell>
          <cell r="N14" t="str">
            <v>NA</v>
          </cell>
          <cell r="O14">
            <v>9.891</v>
          </cell>
          <cell r="P14" t="str">
            <v>NA</v>
          </cell>
          <cell r="Q14" t="str">
            <v>NA</v>
          </cell>
          <cell r="R14" t="str">
            <v>NA</v>
          </cell>
          <cell r="S14" t="str">
            <v>NA</v>
          </cell>
          <cell r="T14" t="str">
            <v>NA</v>
          </cell>
          <cell r="U14" t="str">
            <v>NA</v>
          </cell>
          <cell r="V14" t="str">
            <v>NA</v>
          </cell>
          <cell r="W14" t="str">
            <v>NA</v>
          </cell>
          <cell r="X14">
            <v>50.4</v>
          </cell>
          <cell r="Y14" t="str">
            <v>NA</v>
          </cell>
          <cell r="Z14">
            <v>17.72</v>
          </cell>
          <cell r="AA14" t="str">
            <v>NA</v>
          </cell>
          <cell r="AB14">
            <v>26.5702</v>
          </cell>
          <cell r="AC14">
            <v>7687</v>
          </cell>
          <cell r="AD14" t="str">
            <v>NA</v>
          </cell>
          <cell r="AE14">
            <v>28917</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BA14" t="str">
            <v>NA</v>
          </cell>
          <cell r="BB14" t="str">
            <v>NA</v>
          </cell>
          <cell r="BC14" t="str">
            <v>NA</v>
          </cell>
          <cell r="BD14">
            <v>0</v>
          </cell>
          <cell r="BE14">
            <v>8442.8371889093032</v>
          </cell>
          <cell r="BF14" t="str">
            <v>NA</v>
          </cell>
          <cell r="BG14" t="str">
            <v>NA</v>
          </cell>
          <cell r="BH14" t="str">
            <v>NA</v>
          </cell>
          <cell r="BI14" t="str">
            <v>NA</v>
          </cell>
          <cell r="BJ14" t="str">
            <v>NA</v>
          </cell>
          <cell r="BK14" t="str">
            <v>NA</v>
          </cell>
          <cell r="BL14">
            <v>15.522074281709886</v>
          </cell>
          <cell r="BM14" t="str">
            <v>NA</v>
          </cell>
          <cell r="BN14" t="str">
            <v>NA</v>
          </cell>
          <cell r="BO14" t="str">
            <v>NA</v>
          </cell>
          <cell r="BP14" t="str">
            <v>NA</v>
          </cell>
          <cell r="BQ14" t="str">
            <v>NA</v>
          </cell>
          <cell r="BR14" t="str">
            <v>NA</v>
          </cell>
          <cell r="BS14" t="str">
            <v>NA</v>
          </cell>
          <cell r="BT14" t="str">
            <v>NA</v>
          </cell>
          <cell r="BV14">
            <v>0</v>
          </cell>
          <cell r="BW14" t="str">
            <v>NA</v>
          </cell>
          <cell r="BX14" t="str">
            <v>NA</v>
          </cell>
          <cell r="BY14" t="str">
            <v>NA</v>
          </cell>
          <cell r="BZ14">
            <v>3979</v>
          </cell>
          <cell r="CA14">
            <v>24.62248161686999</v>
          </cell>
          <cell r="CB14">
            <v>4492</v>
          </cell>
          <cell r="CC14">
            <v>27.796981006026641</v>
          </cell>
          <cell r="CD14" t="str">
            <v>NA</v>
          </cell>
          <cell r="CE14" t="str">
            <v>NA</v>
          </cell>
          <cell r="CF14" t="str">
            <v>NA</v>
          </cell>
          <cell r="CG14" t="str">
            <v>NA</v>
          </cell>
          <cell r="CH14">
            <v>43388.138853218457</v>
          </cell>
          <cell r="CI14" t="str">
            <v>NA</v>
          </cell>
          <cell r="CJ14" t="str">
            <v>NA</v>
          </cell>
          <cell r="CK14" t="str">
            <v>NA</v>
          </cell>
          <cell r="CL14">
            <v>2907.144497231126</v>
          </cell>
          <cell r="CM14" t="str">
            <v>NA</v>
          </cell>
          <cell r="CN14" t="str">
            <v>NA</v>
          </cell>
          <cell r="CO14" t="str">
            <v>NA</v>
          </cell>
          <cell r="CP14" t="str">
            <v>NA</v>
          </cell>
          <cell r="CQ14" t="str">
            <v>NA</v>
          </cell>
          <cell r="CR14" t="str">
            <v>NA</v>
          </cell>
          <cell r="CS14" t="str">
            <v>NA</v>
          </cell>
          <cell r="CT14" t="str">
            <v>NA</v>
          </cell>
          <cell r="CU14" t="str">
            <v>NA</v>
          </cell>
          <cell r="CV14" t="str">
            <v>NA</v>
          </cell>
          <cell r="CW14" t="str">
            <v>NA</v>
          </cell>
          <cell r="CX14" t="str">
            <v>NA</v>
          </cell>
          <cell r="CY14" t="str">
            <v>NA</v>
          </cell>
          <cell r="CZ14" t="str">
            <v>NA</v>
          </cell>
          <cell r="DA14" t="str">
            <v>NA</v>
          </cell>
          <cell r="DB14" t="str">
            <v>NA</v>
          </cell>
          <cell r="DC14" t="str">
            <v>NA</v>
          </cell>
          <cell r="DD14" t="str">
            <v>NA</v>
          </cell>
          <cell r="DE14" t="str">
            <v>NA</v>
          </cell>
          <cell r="DF14">
            <v>0</v>
          </cell>
          <cell r="DG14" t="str">
            <v>NA</v>
          </cell>
          <cell r="DH14" t="str">
            <v>NA</v>
          </cell>
          <cell r="DI14" t="str">
            <v>NA</v>
          </cell>
          <cell r="DJ14">
            <v>28917</v>
          </cell>
          <cell r="DK14" t="str">
            <v>NA</v>
          </cell>
          <cell r="DL14">
            <v>10.8</v>
          </cell>
          <cell r="DM14" t="e">
            <v>#N/A</v>
          </cell>
          <cell r="DN14">
            <v>13.472773427035893</v>
          </cell>
          <cell r="DO14">
            <v>5.8663263565701813</v>
          </cell>
          <cell r="DP14">
            <v>9.0036970979004369</v>
          </cell>
          <cell r="DQ14" t="str">
            <v>NA</v>
          </cell>
          <cell r="DR14">
            <v>2</v>
          </cell>
          <cell r="DS14" t="e">
            <v>#N/A</v>
          </cell>
          <cell r="DT14">
            <v>0</v>
          </cell>
          <cell r="DU14">
            <v>0</v>
          </cell>
          <cell r="DV14" t="str">
            <v>NA</v>
          </cell>
          <cell r="DW14">
            <v>19.077230155074453</v>
          </cell>
          <cell r="DX14" t="str">
            <v>NA</v>
          </cell>
          <cell r="DY14" t="str">
            <v>NA</v>
          </cell>
          <cell r="DZ14" t="str">
            <v>NA</v>
          </cell>
          <cell r="EA14" t="str">
            <v>NA</v>
          </cell>
          <cell r="EB14" t="str">
            <v>NA</v>
          </cell>
          <cell r="EC14" t="str">
            <v>NA</v>
          </cell>
          <cell r="ED14" t="str">
            <v>NA</v>
          </cell>
          <cell r="EE14" t="str">
            <v>NA</v>
          </cell>
          <cell r="EF14" t="str">
            <v>NA</v>
          </cell>
          <cell r="EG14" t="str">
            <v>NA</v>
          </cell>
          <cell r="EI14">
            <v>28.265794110244151</v>
          </cell>
        </row>
        <row r="15">
          <cell r="A15">
            <v>1982</v>
          </cell>
          <cell r="B15" t="str">
            <v>NA</v>
          </cell>
          <cell r="C15" t="str">
            <v>NA</v>
          </cell>
          <cell r="D15" t="str">
            <v>NA</v>
          </cell>
          <cell r="E15" t="str">
            <v>NA</v>
          </cell>
          <cell r="F15" t="str">
            <v>NA</v>
          </cell>
          <cell r="G15" t="str">
            <v>NA</v>
          </cell>
          <cell r="H15" t="str">
            <v>NA</v>
          </cell>
          <cell r="I15" t="str">
            <v>NA</v>
          </cell>
          <cell r="J15" t="str">
            <v>NA</v>
          </cell>
          <cell r="K15" t="str">
            <v>NA</v>
          </cell>
          <cell r="L15">
            <v>-1</v>
          </cell>
          <cell r="M15" t="str">
            <v>NA</v>
          </cell>
          <cell r="N15" t="str">
            <v>NA</v>
          </cell>
          <cell r="O15">
            <v>11.321999999999999</v>
          </cell>
          <cell r="P15" t="str">
            <v>NA</v>
          </cell>
          <cell r="Q15" t="str">
            <v>NA</v>
          </cell>
          <cell r="R15" t="str">
            <v>NA</v>
          </cell>
          <cell r="S15" t="str">
            <v>NA</v>
          </cell>
          <cell r="T15" t="str">
            <v>NA</v>
          </cell>
          <cell r="U15" t="str">
            <v>NA</v>
          </cell>
          <cell r="V15" t="str">
            <v>NA</v>
          </cell>
          <cell r="W15" t="str">
            <v>NA</v>
          </cell>
          <cell r="X15">
            <v>57.4</v>
          </cell>
          <cell r="Y15" t="str">
            <v>NA</v>
          </cell>
          <cell r="Z15">
            <v>18.996700000000001</v>
          </cell>
          <cell r="AA15" t="str">
            <v>NA</v>
          </cell>
          <cell r="AB15">
            <v>30.950500000000002</v>
          </cell>
          <cell r="AC15">
            <v>8708</v>
          </cell>
          <cell r="AD15" t="str">
            <v>NA</v>
          </cell>
          <cell r="AE15">
            <v>26798</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BA15" t="str">
            <v>NA</v>
          </cell>
          <cell r="BB15" t="str">
            <v>NA</v>
          </cell>
          <cell r="BC15" t="str">
            <v>NA</v>
          </cell>
          <cell r="BD15">
            <v>0</v>
          </cell>
          <cell r="BE15">
            <v>9633.8891765491899</v>
          </cell>
          <cell r="BF15" t="str">
            <v>NA</v>
          </cell>
          <cell r="BG15" t="str">
            <v>NA</v>
          </cell>
          <cell r="BH15" t="str">
            <v>NA</v>
          </cell>
          <cell r="BI15" t="str">
            <v>NA</v>
          </cell>
          <cell r="BJ15" t="str">
            <v>NA</v>
          </cell>
          <cell r="BK15" t="str">
            <v>NA</v>
          </cell>
          <cell r="BL15">
            <v>14.467697907188338</v>
          </cell>
          <cell r="BM15" t="str">
            <v>NA</v>
          </cell>
          <cell r="BN15" t="str">
            <v>NA</v>
          </cell>
          <cell r="BO15" t="str">
            <v>NA</v>
          </cell>
          <cell r="BP15" t="str">
            <v>NA</v>
          </cell>
          <cell r="BQ15" t="str">
            <v>NA</v>
          </cell>
          <cell r="BR15" t="str">
            <v>NA</v>
          </cell>
          <cell r="BS15" t="str">
            <v>NA</v>
          </cell>
          <cell r="BT15" t="str">
            <v>NA</v>
          </cell>
          <cell r="BV15">
            <v>-8.9477731725077021</v>
          </cell>
          <cell r="BW15" t="str">
            <v>NA</v>
          </cell>
          <cell r="BX15" t="str">
            <v>NA</v>
          </cell>
          <cell r="BY15" t="str">
            <v>NA</v>
          </cell>
          <cell r="BZ15">
            <v>4229</v>
          </cell>
          <cell r="CA15">
            <v>22.645202122402793</v>
          </cell>
          <cell r="CB15">
            <v>4681</v>
          </cell>
          <cell r="CC15">
            <v>25.065545314487462</v>
          </cell>
          <cell r="CD15" t="str">
            <v>NA</v>
          </cell>
          <cell r="CE15" t="str">
            <v>NA</v>
          </cell>
          <cell r="CF15" t="str">
            <v>NA</v>
          </cell>
          <cell r="CG15" t="str">
            <v>NA</v>
          </cell>
          <cell r="CH15">
            <v>49414.269249498793</v>
          </cell>
          <cell r="CI15" t="str">
            <v>NA</v>
          </cell>
          <cell r="CJ15" t="str">
            <v>NA</v>
          </cell>
          <cell r="CK15" t="str">
            <v>NA</v>
          </cell>
          <cell r="CL15">
            <v>3386.4094271609538</v>
          </cell>
          <cell r="CM15" t="str">
            <v>NA</v>
          </cell>
          <cell r="CN15" t="str">
            <v>NA</v>
          </cell>
          <cell r="CO15" t="str">
            <v>NA</v>
          </cell>
          <cell r="CP15" t="str">
            <v>NA</v>
          </cell>
          <cell r="CQ15" t="str">
            <v>NA</v>
          </cell>
          <cell r="CR15" t="str">
            <v>NA</v>
          </cell>
          <cell r="CS15" t="str">
            <v>NA</v>
          </cell>
          <cell r="CT15" t="str">
            <v>NA</v>
          </cell>
          <cell r="CU15" t="str">
            <v>NA</v>
          </cell>
          <cell r="CV15" t="str">
            <v>NA</v>
          </cell>
          <cell r="CW15" t="str">
            <v>NA</v>
          </cell>
          <cell r="CX15" t="str">
            <v>NA</v>
          </cell>
          <cell r="CY15" t="str">
            <v>NA</v>
          </cell>
          <cell r="CZ15" t="str">
            <v>NA</v>
          </cell>
          <cell r="DA15" t="str">
            <v>NA</v>
          </cell>
          <cell r="DB15" t="str">
            <v>NA</v>
          </cell>
          <cell r="DC15" t="str">
            <v>NA</v>
          </cell>
          <cell r="DD15" t="str">
            <v>NA</v>
          </cell>
          <cell r="DE15" t="str">
            <v>NA</v>
          </cell>
          <cell r="DF15">
            <v>-8.9477731725077021</v>
          </cell>
          <cell r="DG15" t="str">
            <v>NA</v>
          </cell>
          <cell r="DH15" t="str">
            <v>NA</v>
          </cell>
          <cell r="DI15" t="str">
            <v>NA</v>
          </cell>
          <cell r="DJ15">
            <v>26798</v>
          </cell>
          <cell r="DK15" t="str">
            <v>NA</v>
          </cell>
          <cell r="DL15">
            <v>12.5</v>
          </cell>
          <cell r="DM15" t="e">
            <v>#N/A</v>
          </cell>
          <cell r="DN15">
            <v>13.050560103361013</v>
          </cell>
          <cell r="DO15">
            <v>5.1619708786938503</v>
          </cell>
          <cell r="DP15">
            <v>8.7657119589438111</v>
          </cell>
          <cell r="DQ15" t="str">
            <v>NA</v>
          </cell>
          <cell r="DR15">
            <v>-1</v>
          </cell>
          <cell r="DS15" t="e">
            <v>#N/A</v>
          </cell>
          <cell r="DT15">
            <v>-8.9477731725077021</v>
          </cell>
          <cell r="DU15">
            <v>-8.9477731725077021</v>
          </cell>
          <cell r="DV15" t="str">
            <v>NA</v>
          </cell>
          <cell r="DW15">
            <v>15.563148733157117</v>
          </cell>
          <cell r="DX15" t="str">
            <v>NA</v>
          </cell>
          <cell r="DY15" t="str">
            <v>NA</v>
          </cell>
          <cell r="DZ15" t="str">
            <v>NA</v>
          </cell>
          <cell r="EA15" t="str">
            <v>NA</v>
          </cell>
          <cell r="EB15" t="str">
            <v>NA</v>
          </cell>
          <cell r="EC15" t="str">
            <v>NA</v>
          </cell>
          <cell r="ED15" t="str">
            <v>NA</v>
          </cell>
          <cell r="EE15" t="str">
            <v>NA</v>
          </cell>
          <cell r="EF15" t="str">
            <v>NA</v>
          </cell>
          <cell r="EG15" t="str">
            <v>NA</v>
          </cell>
          <cell r="EI15">
            <v>24.776372201344412</v>
          </cell>
        </row>
        <row r="16">
          <cell r="A16">
            <v>1983</v>
          </cell>
          <cell r="B16" t="str">
            <v>NA</v>
          </cell>
          <cell r="C16" t="str">
            <v>NA</v>
          </cell>
          <cell r="D16" t="str">
            <v>NA</v>
          </cell>
          <cell r="E16" t="str">
            <v>NA</v>
          </cell>
          <cell r="F16" t="str">
            <v>NA</v>
          </cell>
          <cell r="G16" t="str">
            <v>NA</v>
          </cell>
          <cell r="H16" t="str">
            <v>NA</v>
          </cell>
          <cell r="I16" t="str">
            <v>NA</v>
          </cell>
          <cell r="J16" t="str">
            <v>NA</v>
          </cell>
          <cell r="K16" t="str">
            <v>NA</v>
          </cell>
          <cell r="L16">
            <v>-14</v>
          </cell>
          <cell r="M16" t="str">
            <v>NA</v>
          </cell>
          <cell r="N16" t="str">
            <v>NA</v>
          </cell>
          <cell r="O16">
            <v>12.316000000000001</v>
          </cell>
          <cell r="P16" t="str">
            <v>NA</v>
          </cell>
          <cell r="Q16" t="str">
            <v>NA</v>
          </cell>
          <cell r="R16" t="str">
            <v>NA</v>
          </cell>
          <cell r="S16" t="str">
            <v>NA</v>
          </cell>
          <cell r="T16" t="str">
            <v>NA</v>
          </cell>
          <cell r="U16" t="str">
            <v>NA</v>
          </cell>
          <cell r="V16" t="str">
            <v>NA</v>
          </cell>
          <cell r="W16" t="str">
            <v>NA</v>
          </cell>
          <cell r="X16">
            <v>57.4</v>
          </cell>
          <cell r="Y16" t="str">
            <v>NA</v>
          </cell>
          <cell r="Z16">
            <v>20.465599999999998</v>
          </cell>
          <cell r="AA16" t="str">
            <v>NA</v>
          </cell>
          <cell r="AB16">
            <v>32.5124</v>
          </cell>
          <cell r="AC16">
            <v>10262</v>
          </cell>
          <cell r="AD16" t="str">
            <v>NA</v>
          </cell>
          <cell r="AE16">
            <v>26138</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BA16" t="str">
            <v>NA</v>
          </cell>
          <cell r="BB16" t="str">
            <v>NA</v>
          </cell>
          <cell r="BC16" t="str">
            <v>NA</v>
          </cell>
          <cell r="BD16">
            <v>0</v>
          </cell>
          <cell r="BE16">
            <v>10549.317604810423</v>
          </cell>
          <cell r="BF16">
            <v>42.105280470278863</v>
          </cell>
          <cell r="BG16">
            <v>868.03125291177787</v>
          </cell>
          <cell r="BH16">
            <v>5.5355097070607977</v>
          </cell>
          <cell r="BI16" t="str">
            <v>NA</v>
          </cell>
          <cell r="BJ16" t="str">
            <v>NA</v>
          </cell>
          <cell r="BK16" t="str">
            <v>NA</v>
          </cell>
          <cell r="BL16">
            <v>8.779367602897036</v>
          </cell>
          <cell r="BM16" t="str">
            <v>NA</v>
          </cell>
          <cell r="BN16" t="str">
            <v>NA</v>
          </cell>
          <cell r="BO16" t="str">
            <v>NA</v>
          </cell>
          <cell r="BP16" t="str">
            <v>NA</v>
          </cell>
          <cell r="BQ16" t="str">
            <v>NA</v>
          </cell>
          <cell r="BR16" t="str">
            <v>NA</v>
          </cell>
          <cell r="BS16" t="str">
            <v>NA</v>
          </cell>
          <cell r="BT16" t="str">
            <v>NA</v>
          </cell>
          <cell r="BV16">
            <v>-5.7529533625055151</v>
          </cell>
          <cell r="BW16" t="str">
            <v>NA</v>
          </cell>
          <cell r="BX16" t="str">
            <v>NA</v>
          </cell>
          <cell r="BY16" t="str">
            <v>NA</v>
          </cell>
          <cell r="BZ16">
            <v>4093</v>
          </cell>
          <cell r="CA16">
            <v>20.03986222360432</v>
          </cell>
          <cell r="CB16">
            <v>4569</v>
          </cell>
          <cell r="CC16">
            <v>22.370420351734214</v>
          </cell>
          <cell r="CD16" t="str">
            <v>NA</v>
          </cell>
          <cell r="CE16" t="str">
            <v>NA</v>
          </cell>
          <cell r="CF16" t="str">
            <v>NA</v>
          </cell>
          <cell r="CG16" t="str">
            <v>NA</v>
          </cell>
          <cell r="CH16">
            <v>49414.269249498793</v>
          </cell>
          <cell r="CI16" t="str">
            <v>NA</v>
          </cell>
          <cell r="CJ16" t="str">
            <v>NA</v>
          </cell>
          <cell r="CK16" t="str">
            <v>NA</v>
          </cell>
          <cell r="CL16">
            <v>3557.3027207840842</v>
          </cell>
          <cell r="CM16" t="str">
            <v>NA</v>
          </cell>
          <cell r="CN16" t="str">
            <v>NA</v>
          </cell>
          <cell r="CO16" t="str">
            <v>NA</v>
          </cell>
          <cell r="CP16" t="str">
            <v>NA</v>
          </cell>
          <cell r="CQ16" t="str">
            <v>NA</v>
          </cell>
          <cell r="CR16" t="str">
            <v>NA</v>
          </cell>
          <cell r="CS16" t="str">
            <v>NA</v>
          </cell>
          <cell r="CT16" t="str">
            <v>NA</v>
          </cell>
          <cell r="CU16" t="str">
            <v>NA</v>
          </cell>
          <cell r="CV16" t="str">
            <v>NA</v>
          </cell>
          <cell r="CW16" t="str">
            <v>NA</v>
          </cell>
          <cell r="CX16" t="str">
            <v>NA</v>
          </cell>
          <cell r="CY16" t="str">
            <v>NA</v>
          </cell>
          <cell r="CZ16" t="str">
            <v>NA</v>
          </cell>
          <cell r="DA16" t="str">
            <v>NA</v>
          </cell>
          <cell r="DB16" t="str">
            <v>NA</v>
          </cell>
          <cell r="DC16" t="str">
            <v>NA</v>
          </cell>
          <cell r="DD16" t="str">
            <v>NA</v>
          </cell>
          <cell r="DE16" t="str">
            <v>NA</v>
          </cell>
          <cell r="DF16">
            <v>-5.7529533625055151</v>
          </cell>
          <cell r="DG16" t="str">
            <v>NA</v>
          </cell>
          <cell r="DH16" t="str">
            <v>NA</v>
          </cell>
          <cell r="DI16" t="str">
            <v>NA</v>
          </cell>
          <cell r="DJ16">
            <v>26138</v>
          </cell>
          <cell r="DK16" t="str">
            <v>NA</v>
          </cell>
          <cell r="DL16">
            <v>13.9</v>
          </cell>
          <cell r="DM16" t="e">
            <v>#N/A</v>
          </cell>
          <cell r="DN16">
            <v>10.784608776615871</v>
          </cell>
          <cell r="DO16">
            <v>4.998949262228197</v>
          </cell>
          <cell r="DP16">
            <v>6.7909330330171489</v>
          </cell>
          <cell r="DQ16" t="str">
            <v>NA</v>
          </cell>
          <cell r="DR16">
            <v>-14</v>
          </cell>
          <cell r="DS16" t="e">
            <v>#N/A</v>
          </cell>
          <cell r="DT16">
            <v>-5.7529533625055151</v>
          </cell>
          <cell r="DU16">
            <v>-5.7529533625055151</v>
          </cell>
          <cell r="DV16" t="str">
            <v>NA</v>
          </cell>
          <cell r="DW16">
            <v>9.3668061366806157</v>
          </cell>
          <cell r="DX16" t="str">
            <v>NA</v>
          </cell>
          <cell r="DY16" t="str">
            <v>NA</v>
          </cell>
          <cell r="DZ16" t="str">
            <v>NA</v>
          </cell>
          <cell r="EA16" t="str">
            <v>NA</v>
          </cell>
          <cell r="EB16" t="str">
            <v>NA</v>
          </cell>
          <cell r="EC16" t="str">
            <v>NA</v>
          </cell>
          <cell r="ED16" t="str">
            <v>NA</v>
          </cell>
          <cell r="EE16" t="str">
            <v>NA</v>
          </cell>
          <cell r="EF16" t="str">
            <v>NA</v>
          </cell>
          <cell r="EG16" t="str">
            <v>NA</v>
          </cell>
          <cell r="EI16">
            <v>21.987487969201155</v>
          </cell>
        </row>
        <row r="17">
          <cell r="A17">
            <v>1984</v>
          </cell>
          <cell r="B17" t="str">
            <v>NA</v>
          </cell>
          <cell r="C17" t="str">
            <v>NA</v>
          </cell>
          <cell r="D17" t="str">
            <v>NA</v>
          </cell>
          <cell r="E17" t="str">
            <v>NA</v>
          </cell>
          <cell r="F17" t="str">
            <v>NA</v>
          </cell>
          <cell r="G17" t="str">
            <v>NA</v>
          </cell>
          <cell r="H17" t="str">
            <v>NA</v>
          </cell>
          <cell r="I17" t="str">
            <v>NA</v>
          </cell>
          <cell r="J17" t="str">
            <v>NA</v>
          </cell>
          <cell r="K17" t="str">
            <v>NA</v>
          </cell>
          <cell r="L17">
            <v>-9</v>
          </cell>
          <cell r="M17" t="str">
            <v>NA</v>
          </cell>
          <cell r="N17" t="str">
            <v>NA</v>
          </cell>
          <cell r="O17">
            <v>13.432</v>
          </cell>
          <cell r="P17" t="str">
            <v>NA</v>
          </cell>
          <cell r="Q17" t="str">
            <v>NA</v>
          </cell>
          <cell r="R17" t="str">
            <v>NA</v>
          </cell>
          <cell r="S17" t="str">
            <v>NA</v>
          </cell>
          <cell r="T17" t="str">
            <v>NA</v>
          </cell>
          <cell r="U17" t="str">
            <v>NA</v>
          </cell>
          <cell r="V17" t="str">
            <v>NA</v>
          </cell>
          <cell r="W17" t="str">
            <v>NA</v>
          </cell>
          <cell r="X17">
            <v>68.400000000000006</v>
          </cell>
          <cell r="Y17" t="str">
            <v>NA</v>
          </cell>
          <cell r="Z17">
            <v>21.340900000000001</v>
          </cell>
          <cell r="AA17" t="str">
            <v>NA</v>
          </cell>
          <cell r="AB17">
            <v>35.5959</v>
          </cell>
          <cell r="AC17">
            <v>10583</v>
          </cell>
          <cell r="AD17" t="str">
            <v>NA</v>
          </cell>
          <cell r="AE17">
            <v>24944</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BA17" t="str">
            <v>NA</v>
          </cell>
          <cell r="BB17" t="str">
            <v>NA</v>
          </cell>
          <cell r="BC17" t="str">
            <v>NA</v>
          </cell>
          <cell r="BD17">
            <v>0</v>
          </cell>
          <cell r="BE17">
            <v>11460.76590947052</v>
          </cell>
          <cell r="BF17">
            <v>42.105280470278863</v>
          </cell>
          <cell r="BG17">
            <v>853.24473204883725</v>
          </cell>
          <cell r="BH17">
            <v>6.1179882326120509</v>
          </cell>
          <cell r="BI17" t="str">
            <v>NA</v>
          </cell>
          <cell r="BJ17" t="str">
            <v>NA</v>
          </cell>
          <cell r="BK17">
            <v>10.522581593674651</v>
          </cell>
          <cell r="BL17">
            <v>9.0613835660928732</v>
          </cell>
          <cell r="BM17" t="str">
            <v>NA</v>
          </cell>
          <cell r="BN17" t="str">
            <v>NA</v>
          </cell>
          <cell r="BO17" t="str">
            <v>NA</v>
          </cell>
          <cell r="BP17" t="str">
            <v>NA</v>
          </cell>
          <cell r="BQ17" t="str">
            <v>NA</v>
          </cell>
          <cell r="BR17" t="str">
            <v>NA</v>
          </cell>
          <cell r="BS17" t="str">
            <v>NA</v>
          </cell>
          <cell r="BT17" t="str">
            <v>NA</v>
          </cell>
          <cell r="BV17">
            <v>-5.366717514073156</v>
          </cell>
          <cell r="BW17" t="str">
            <v>NA</v>
          </cell>
          <cell r="BX17" t="str">
            <v>NA</v>
          </cell>
          <cell r="BY17" t="str">
            <v>NA</v>
          </cell>
          <cell r="BZ17">
            <v>4155</v>
          </cell>
          <cell r="CA17">
            <v>18.582259392478303</v>
          </cell>
          <cell r="CB17">
            <v>4669</v>
          </cell>
          <cell r="CC17">
            <v>20.88100339433964</v>
          </cell>
          <cell r="CD17" t="str">
            <v>NA</v>
          </cell>
          <cell r="CE17" t="str">
            <v>NA</v>
          </cell>
          <cell r="CF17" t="str">
            <v>NA</v>
          </cell>
          <cell r="CG17" t="str">
            <v>NA</v>
          </cell>
          <cell r="CH17">
            <v>58883.90272936791</v>
          </cell>
          <cell r="CI17" t="str">
            <v>NA</v>
          </cell>
          <cell r="CJ17" t="str">
            <v>NA</v>
          </cell>
          <cell r="CK17" t="str">
            <v>NA</v>
          </cell>
          <cell r="CL17">
            <v>3894.6799350019742</v>
          </cell>
          <cell r="CM17" t="str">
            <v>NA</v>
          </cell>
          <cell r="CN17" t="str">
            <v>NA</v>
          </cell>
          <cell r="CO17" t="str">
            <v>NA</v>
          </cell>
          <cell r="CP17" t="str">
            <v>NA</v>
          </cell>
          <cell r="CQ17" t="str">
            <v>NA</v>
          </cell>
          <cell r="CR17" t="str">
            <v>NA</v>
          </cell>
          <cell r="CS17" t="str">
            <v>NA</v>
          </cell>
          <cell r="CT17" t="str">
            <v>NA</v>
          </cell>
          <cell r="CU17" t="str">
            <v>NA</v>
          </cell>
          <cell r="CV17" t="str">
            <v>NA</v>
          </cell>
          <cell r="CW17" t="str">
            <v>NA</v>
          </cell>
          <cell r="CX17" t="str">
            <v>NA</v>
          </cell>
          <cell r="CY17" t="str">
            <v>NA</v>
          </cell>
          <cell r="CZ17" t="str">
            <v>NA</v>
          </cell>
          <cell r="DA17" t="str">
            <v>NA</v>
          </cell>
          <cell r="DB17" t="str">
            <v>NA</v>
          </cell>
          <cell r="DC17" t="str">
            <v>NA</v>
          </cell>
          <cell r="DD17" t="str">
            <v>NA</v>
          </cell>
          <cell r="DE17" t="str">
            <v>NA</v>
          </cell>
          <cell r="DF17">
            <v>-5.366717514073156</v>
          </cell>
          <cell r="DG17" t="str">
            <v>NA</v>
          </cell>
          <cell r="DH17" t="str">
            <v>NA</v>
          </cell>
          <cell r="DI17" t="str">
            <v>NA</v>
          </cell>
          <cell r="DJ17">
            <v>24944</v>
          </cell>
          <cell r="DK17" t="str">
            <v>NA</v>
          </cell>
          <cell r="DL17">
            <v>15.5</v>
          </cell>
          <cell r="DM17" t="e">
            <v>#N/A</v>
          </cell>
          <cell r="DN17">
            <v>10.189102287487659</v>
          </cell>
          <cell r="DO17">
            <v>4.865823879426328</v>
          </cell>
          <cell r="DP17">
            <v>6.1761974057791909</v>
          </cell>
          <cell r="DQ17" t="str">
            <v>NA</v>
          </cell>
          <cell r="DR17">
            <v>-9</v>
          </cell>
          <cell r="DS17" t="e">
            <v>#N/A</v>
          </cell>
          <cell r="DT17">
            <v>-5.366717514073156</v>
          </cell>
          <cell r="DU17">
            <v>-5.366717514073156</v>
          </cell>
          <cell r="DV17" t="str">
            <v>NA</v>
          </cell>
          <cell r="DW17">
            <v>9.477657620893698</v>
          </cell>
          <cell r="DX17" t="str">
            <v>NA</v>
          </cell>
          <cell r="DY17" t="str">
            <v>NA</v>
          </cell>
          <cell r="DZ17" t="str">
            <v>NA</v>
          </cell>
          <cell r="EA17" t="str">
            <v>NA</v>
          </cell>
          <cell r="EB17" t="str">
            <v>NA</v>
          </cell>
          <cell r="EC17" t="str">
            <v>NA</v>
          </cell>
          <cell r="ED17" t="str">
            <v>NA</v>
          </cell>
          <cell r="EE17" t="str">
            <v>NA</v>
          </cell>
          <cell r="EF17" t="str">
            <v>NA</v>
          </cell>
          <cell r="EG17" t="str">
            <v>NA</v>
          </cell>
          <cell r="EI17">
            <v>20.288532568548213</v>
          </cell>
        </row>
        <row r="18">
          <cell r="A18">
            <v>1985</v>
          </cell>
          <cell r="B18" t="str">
            <v>NA</v>
          </cell>
          <cell r="C18" t="str">
            <v>NA</v>
          </cell>
          <cell r="D18" t="str">
            <v>NA</v>
          </cell>
          <cell r="E18" t="str">
            <v>NA</v>
          </cell>
          <cell r="F18" t="str">
            <v>NA</v>
          </cell>
          <cell r="G18" t="str">
            <v>NA</v>
          </cell>
          <cell r="H18" t="str">
            <v>NA</v>
          </cell>
          <cell r="I18" t="str">
            <v>NA</v>
          </cell>
          <cell r="J18" t="str">
            <v>NA</v>
          </cell>
          <cell r="K18" t="str">
            <v>NA</v>
          </cell>
          <cell r="L18">
            <v>-20</v>
          </cell>
          <cell r="M18" t="str">
            <v>NA</v>
          </cell>
          <cell r="N18" t="str">
            <v>NA</v>
          </cell>
          <cell r="O18">
            <v>14.884</v>
          </cell>
          <cell r="P18" t="str">
            <v>NA</v>
          </cell>
          <cell r="Q18" t="str">
            <v>NA</v>
          </cell>
          <cell r="R18" t="str">
            <v>NA</v>
          </cell>
          <cell r="S18" t="str">
            <v>NA</v>
          </cell>
          <cell r="T18" t="str">
            <v>NA</v>
          </cell>
          <cell r="U18" t="str">
            <v>NA</v>
          </cell>
          <cell r="V18" t="str">
            <v>NA</v>
          </cell>
          <cell r="W18" t="str">
            <v>NA</v>
          </cell>
          <cell r="X18">
            <v>76.099999999999994</v>
          </cell>
          <cell r="Y18" t="str">
            <v>NA</v>
          </cell>
          <cell r="Z18">
            <v>21.592500000000001</v>
          </cell>
          <cell r="AA18" t="str">
            <v>NA</v>
          </cell>
          <cell r="AB18">
            <v>38.608600000000003</v>
          </cell>
          <cell r="AC18">
            <v>10960</v>
          </cell>
          <cell r="AD18" t="str">
            <v>NA</v>
          </cell>
          <cell r="AE18">
            <v>23948</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BA18" t="str">
            <v>NA</v>
          </cell>
          <cell r="BB18" t="str">
            <v>NA</v>
          </cell>
          <cell r="BC18" t="str">
            <v>NA</v>
          </cell>
          <cell r="BD18">
            <v>0</v>
          </cell>
          <cell r="BE18">
            <v>12300.571989310172</v>
          </cell>
          <cell r="BF18">
            <v>42.212966609589039</v>
          </cell>
          <cell r="BG18">
            <v>834.50125489863092</v>
          </cell>
          <cell r="BH18">
            <v>6.6966502024094812</v>
          </cell>
          <cell r="BI18" t="str">
            <v>NA</v>
          </cell>
          <cell r="BJ18" t="str">
            <v>NA</v>
          </cell>
          <cell r="BK18">
            <v>9.458370101349022</v>
          </cell>
          <cell r="BL18">
            <v>10.810005955926139</v>
          </cell>
          <cell r="BM18" t="str">
            <v>NA</v>
          </cell>
          <cell r="BN18" t="str">
            <v>NA</v>
          </cell>
          <cell r="BO18" t="str">
            <v>NA</v>
          </cell>
          <cell r="BP18" t="str">
            <v>NA</v>
          </cell>
          <cell r="BQ18" t="str">
            <v>NA</v>
          </cell>
          <cell r="BR18" t="str">
            <v>NA</v>
          </cell>
          <cell r="BS18" t="str">
            <v>NA</v>
          </cell>
          <cell r="BT18" t="str">
            <v>NA</v>
          </cell>
          <cell r="BV18">
            <v>-3.4107157582736223</v>
          </cell>
          <cell r="BW18" t="str">
            <v>NA</v>
          </cell>
          <cell r="BX18" t="str">
            <v>NA</v>
          </cell>
          <cell r="BY18" t="str">
            <v>NA</v>
          </cell>
          <cell r="BZ18">
            <v>3963</v>
          </cell>
          <cell r="CA18">
            <v>16.383838242470745</v>
          </cell>
          <cell r="CB18">
            <v>4514</v>
          </cell>
          <cell r="CC18">
            <v>18.661782948905611</v>
          </cell>
          <cell r="CD18" t="str">
            <v>NA</v>
          </cell>
          <cell r="CE18" t="str">
            <v>NA</v>
          </cell>
          <cell r="CF18" t="str">
            <v>NA</v>
          </cell>
          <cell r="CG18" t="str">
            <v>NA</v>
          </cell>
          <cell r="CH18">
            <v>65512.646165276281</v>
          </cell>
          <cell r="CI18" t="str">
            <v>NA</v>
          </cell>
          <cell r="CJ18" t="str">
            <v>NA</v>
          </cell>
          <cell r="CK18" t="str">
            <v>NA</v>
          </cell>
          <cell r="CL18">
            <v>4224.3106576464488</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v>-3.4107157582736223</v>
          </cell>
          <cell r="DG18" t="str">
            <v>NA</v>
          </cell>
          <cell r="DH18" t="str">
            <v>NA</v>
          </cell>
          <cell r="DI18" t="str">
            <v>NA</v>
          </cell>
          <cell r="DJ18">
            <v>23948</v>
          </cell>
          <cell r="DK18" t="str">
            <v>NA</v>
          </cell>
          <cell r="DL18">
            <v>16.8</v>
          </cell>
          <cell r="DM18" t="e">
            <v>#N/A</v>
          </cell>
          <cell r="DN18">
            <v>9.0945144027012272</v>
          </cell>
          <cell r="DO18">
            <v>4.4359975862152687</v>
          </cell>
          <cell r="DP18">
            <v>5.4240716058848388</v>
          </cell>
          <cell r="DQ18" t="str">
            <v>NA</v>
          </cell>
          <cell r="DR18">
            <v>-20</v>
          </cell>
          <cell r="DS18" t="e">
            <v>#N/A</v>
          </cell>
          <cell r="DT18">
            <v>-3.4107157582736223</v>
          </cell>
          <cell r="DU18">
            <v>-3.4107157582736223</v>
          </cell>
          <cell r="DV18" t="str">
            <v>NA</v>
          </cell>
          <cell r="DW18">
            <v>8.1772435001397739</v>
          </cell>
          <cell r="DX18" t="str">
            <v>NA</v>
          </cell>
          <cell r="DY18" t="str">
            <v>NA</v>
          </cell>
          <cell r="DZ18" t="str">
            <v>NA</v>
          </cell>
          <cell r="EA18" t="str">
            <v>NA</v>
          </cell>
          <cell r="EB18" t="str">
            <v>NA</v>
          </cell>
          <cell r="EC18" t="str">
            <v>NA</v>
          </cell>
          <cell r="ED18" t="str">
            <v>NA</v>
          </cell>
          <cell r="EE18" t="str">
            <v>NA</v>
          </cell>
          <cell r="EF18" t="str">
            <v>NA</v>
          </cell>
          <cell r="EG18" t="str">
            <v>NA</v>
          </cell>
          <cell r="EI18">
            <v>18.057444595567645</v>
          </cell>
        </row>
        <row r="19">
          <cell r="A19">
            <v>1986</v>
          </cell>
          <cell r="B19" t="str">
            <v>NA</v>
          </cell>
          <cell r="C19" t="str">
            <v>NA</v>
          </cell>
          <cell r="D19" t="str">
            <v>NA</v>
          </cell>
          <cell r="E19" t="str">
            <v>NA</v>
          </cell>
          <cell r="F19" t="str">
            <v>NA</v>
          </cell>
          <cell r="G19" t="str">
            <v>NA</v>
          </cell>
          <cell r="H19" t="str">
            <v>NA</v>
          </cell>
          <cell r="I19" t="str">
            <v>NA</v>
          </cell>
          <cell r="J19" t="str">
            <v>NA</v>
          </cell>
          <cell r="K19" t="str">
            <v>NA</v>
          </cell>
          <cell r="L19">
            <v>-28</v>
          </cell>
          <cell r="M19" t="str">
            <v>NA</v>
          </cell>
          <cell r="N19" t="str">
            <v>NA</v>
          </cell>
          <cell r="O19">
            <v>15.259</v>
          </cell>
          <cell r="P19" t="str">
            <v>NA</v>
          </cell>
          <cell r="Q19" t="str">
            <v>NA</v>
          </cell>
          <cell r="R19" t="str">
            <v>NA</v>
          </cell>
          <cell r="S19" t="str">
            <v>NA</v>
          </cell>
          <cell r="T19" t="str">
            <v>NA</v>
          </cell>
          <cell r="U19" t="str">
            <v>NA</v>
          </cell>
          <cell r="V19" t="str">
            <v>NA</v>
          </cell>
          <cell r="W19" t="str">
            <v>NA</v>
          </cell>
          <cell r="X19">
            <v>81.7</v>
          </cell>
          <cell r="Y19" t="str">
            <v>NA</v>
          </cell>
          <cell r="Z19">
            <v>22.206099999999999</v>
          </cell>
          <cell r="AA19" t="str">
            <v>NA</v>
          </cell>
          <cell r="AB19">
            <v>40.375999999999998</v>
          </cell>
          <cell r="AC19">
            <v>11778</v>
          </cell>
          <cell r="AD19" t="str">
            <v>NA</v>
          </cell>
          <cell r="AE19">
            <v>22680</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BA19" t="str">
            <v>NA</v>
          </cell>
          <cell r="BB19" t="str">
            <v>NA</v>
          </cell>
          <cell r="BC19" t="str">
            <v>NA</v>
          </cell>
          <cell r="BD19">
            <v>0</v>
          </cell>
          <cell r="BE19">
            <v>13150.328378152664</v>
          </cell>
          <cell r="BF19">
            <v>42.320652748899207</v>
          </cell>
          <cell r="BG19">
            <v>852.30755819132696</v>
          </cell>
          <cell r="BH19">
            <v>6.991865671553291</v>
          </cell>
          <cell r="BI19" t="str">
            <v>NA</v>
          </cell>
          <cell r="BJ19" t="str">
            <v>NA</v>
          </cell>
          <cell r="BK19">
            <v>4.4084051013682846</v>
          </cell>
          <cell r="BL19">
            <v>2.5194840096748106</v>
          </cell>
          <cell r="BM19" t="str">
            <v>NA</v>
          </cell>
          <cell r="BN19" t="str">
            <v>NA</v>
          </cell>
          <cell r="BO19" t="str">
            <v>NA</v>
          </cell>
          <cell r="BP19" t="str">
            <v>NA</v>
          </cell>
          <cell r="BQ19" t="str">
            <v>NA</v>
          </cell>
          <cell r="BR19" t="str">
            <v>NA</v>
          </cell>
          <cell r="BS19" t="str">
            <v>NA</v>
          </cell>
          <cell r="BT19" t="str">
            <v>NA</v>
          </cell>
          <cell r="BV19">
            <v>-2.9926314396836866</v>
          </cell>
          <cell r="BW19" t="str">
            <v>NA</v>
          </cell>
          <cell r="BX19" t="str">
            <v>NA</v>
          </cell>
          <cell r="BY19" t="str">
            <v>NA</v>
          </cell>
          <cell r="BZ19">
            <v>3990</v>
          </cell>
          <cell r="CA19">
            <v>15.367566852429743</v>
          </cell>
          <cell r="CB19">
            <v>4640</v>
          </cell>
          <cell r="CC19">
            <v>17.871055186785465</v>
          </cell>
          <cell r="CD19" t="str">
            <v>NA</v>
          </cell>
          <cell r="CE19" t="str">
            <v>NA</v>
          </cell>
          <cell r="CF19" t="str">
            <v>NA</v>
          </cell>
          <cell r="CG19" t="str">
            <v>NA</v>
          </cell>
          <cell r="CH19">
            <v>70333.550482300561</v>
          </cell>
          <cell r="CI19" t="str">
            <v>NA</v>
          </cell>
          <cell r="CJ19" t="str">
            <v>NA</v>
          </cell>
          <cell r="CK19" t="str">
            <v>NA</v>
          </cell>
          <cell r="CL19">
            <v>4417.6884713025856</v>
          </cell>
          <cell r="CM19" t="str">
            <v>NA</v>
          </cell>
          <cell r="CN19" t="str">
            <v>NA</v>
          </cell>
          <cell r="CO19" t="str">
            <v>NA</v>
          </cell>
          <cell r="CP19" t="str">
            <v>NA</v>
          </cell>
          <cell r="CQ19" t="str">
            <v>NA</v>
          </cell>
          <cell r="CR19" t="str">
            <v>NA</v>
          </cell>
          <cell r="CS19" t="str">
            <v>NA</v>
          </cell>
          <cell r="CT19" t="str">
            <v>NA</v>
          </cell>
          <cell r="CU19" t="str">
            <v>NA</v>
          </cell>
          <cell r="CV19" t="str">
            <v>NA</v>
          </cell>
          <cell r="CW19" t="str">
            <v>NA</v>
          </cell>
          <cell r="CX19" t="str">
            <v>NA</v>
          </cell>
          <cell r="CY19" t="str">
            <v>NA</v>
          </cell>
          <cell r="CZ19" t="str">
            <v>NA</v>
          </cell>
          <cell r="DA19" t="str">
            <v>NA</v>
          </cell>
          <cell r="DB19" t="str">
            <v>NA</v>
          </cell>
          <cell r="DC19" t="str">
            <v>NA</v>
          </cell>
          <cell r="DD19" t="str">
            <v>NA</v>
          </cell>
          <cell r="DE19" t="str">
            <v>NA</v>
          </cell>
          <cell r="DF19">
            <v>-2.9926314396836866</v>
          </cell>
          <cell r="DG19" t="str">
            <v>NA</v>
          </cell>
          <cell r="DH19" t="str">
            <v>NA</v>
          </cell>
          <cell r="DI19" t="str">
            <v>NA</v>
          </cell>
          <cell r="DJ19">
            <v>22680</v>
          </cell>
          <cell r="DK19" t="str">
            <v>NA</v>
          </cell>
          <cell r="DL19">
            <v>16.8</v>
          </cell>
          <cell r="DM19" t="e">
            <v>#N/A</v>
          </cell>
          <cell r="DN19">
            <v>8.8190190978323315</v>
          </cell>
          <cell r="DO19">
            <v>4.4985759608115137</v>
          </cell>
          <cell r="DP19">
            <v>5.0763040379705267</v>
          </cell>
          <cell r="DQ19" t="str">
            <v>NA</v>
          </cell>
          <cell r="DR19">
            <v>-28</v>
          </cell>
          <cell r="DS19" t="e">
            <v>#N/A</v>
          </cell>
          <cell r="DT19">
            <v>-2.9926314396836866</v>
          </cell>
          <cell r="DU19">
            <v>-2.9926314396836866</v>
          </cell>
          <cell r="DV19" t="str">
            <v>NA</v>
          </cell>
          <cell r="DW19">
            <v>7.3394495412844041</v>
          </cell>
          <cell r="DX19" t="str">
            <v>NA</v>
          </cell>
          <cell r="DY19" t="str">
            <v>NA</v>
          </cell>
          <cell r="DZ19" t="str">
            <v>NA</v>
          </cell>
          <cell r="EA19" t="str">
            <v>NA</v>
          </cell>
          <cell r="EB19" t="str">
            <v>NA</v>
          </cell>
          <cell r="EC19" t="str">
            <v>NA</v>
          </cell>
          <cell r="ED19" t="str">
            <v>NA</v>
          </cell>
          <cell r="EE19" t="str">
            <v>NA</v>
          </cell>
          <cell r="EF19" t="str">
            <v>NA</v>
          </cell>
          <cell r="EG19" t="str">
            <v>NA</v>
          </cell>
          <cell r="EI19">
            <v>17.427230046948356</v>
          </cell>
        </row>
        <row r="20">
          <cell r="A20">
            <v>1987</v>
          </cell>
          <cell r="B20" t="str">
            <v>NA</v>
          </cell>
          <cell r="C20" t="str">
            <v>NA</v>
          </cell>
          <cell r="D20" t="str">
            <v>NA</v>
          </cell>
          <cell r="E20" t="str">
            <v>NA</v>
          </cell>
          <cell r="F20" t="str">
            <v>NA</v>
          </cell>
          <cell r="G20" t="str">
            <v>NA</v>
          </cell>
          <cell r="H20" t="str">
            <v>NA</v>
          </cell>
          <cell r="I20" t="str">
            <v>NA</v>
          </cell>
          <cell r="J20" t="str">
            <v>NA</v>
          </cell>
          <cell r="K20" t="str">
            <v>NA</v>
          </cell>
          <cell r="L20">
            <v>-23</v>
          </cell>
          <cell r="M20" t="str">
            <v>NA</v>
          </cell>
          <cell r="N20" t="str">
            <v>NA</v>
          </cell>
          <cell r="O20">
            <v>15.164</v>
          </cell>
          <cell r="P20" t="str">
            <v>NA</v>
          </cell>
          <cell r="Q20" t="str">
            <v>NA</v>
          </cell>
          <cell r="R20" t="str">
            <v>NA</v>
          </cell>
          <cell r="S20" t="str">
            <v>NA</v>
          </cell>
          <cell r="T20" t="str">
            <v>NA</v>
          </cell>
          <cell r="U20" t="str">
            <v>NA</v>
          </cell>
          <cell r="V20" t="str">
            <v>NA</v>
          </cell>
          <cell r="W20" t="str">
            <v>NA</v>
          </cell>
          <cell r="X20">
            <v>84.8</v>
          </cell>
          <cell r="Y20" t="str">
            <v>NA</v>
          </cell>
          <cell r="Z20">
            <v>21.9848</v>
          </cell>
          <cell r="AA20" t="str">
            <v>NA</v>
          </cell>
          <cell r="AB20">
            <v>44.460500000000003</v>
          </cell>
          <cell r="AC20">
            <v>12334</v>
          </cell>
          <cell r="AD20" t="str">
            <v>NA</v>
          </cell>
          <cell r="AE20">
            <v>18450</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BA20" t="str">
            <v>NA</v>
          </cell>
          <cell r="BB20" t="str">
            <v>NA</v>
          </cell>
          <cell r="BC20" t="str">
            <v>NA</v>
          </cell>
          <cell r="BD20">
            <v>0</v>
          </cell>
          <cell r="BE20">
            <v>13847.845039251712</v>
          </cell>
          <cell r="BF20">
            <v>41.997594330968681</v>
          </cell>
          <cell r="BG20">
            <v>848.76712361851014</v>
          </cell>
          <cell r="BH20">
            <v>7.4503110898741749</v>
          </cell>
          <cell r="BI20" t="str">
            <v>NA</v>
          </cell>
          <cell r="BJ20" t="str">
            <v>NA</v>
          </cell>
          <cell r="BK20">
            <v>6.5568396170150756</v>
          </cell>
          <cell r="BL20">
            <v>-0.62258339340717228</v>
          </cell>
          <cell r="BM20" t="str">
            <v>NA</v>
          </cell>
          <cell r="BN20" t="str">
            <v>NA</v>
          </cell>
          <cell r="BO20" t="str">
            <v>NA</v>
          </cell>
          <cell r="BP20" t="str">
            <v>NA</v>
          </cell>
          <cell r="BQ20" t="str">
            <v>NA</v>
          </cell>
          <cell r="BR20" t="str">
            <v>NA</v>
          </cell>
          <cell r="BS20" t="str">
            <v>NA</v>
          </cell>
          <cell r="BT20" t="str">
            <v>NA</v>
          </cell>
          <cell r="BV20">
            <v>-0.27563818054710293</v>
          </cell>
          <cell r="BW20" t="str">
            <v>NA</v>
          </cell>
          <cell r="BX20" t="str">
            <v>NA</v>
          </cell>
          <cell r="BY20" t="str">
            <v>NA</v>
          </cell>
          <cell r="BZ20">
            <v>3957</v>
          </cell>
          <cell r="CA20">
            <v>14.351319479274821</v>
          </cell>
          <cell r="CB20">
            <v>4606</v>
          </cell>
          <cell r="CC20">
            <v>16.705124468420475</v>
          </cell>
          <cell r="CD20" t="str">
            <v>NA</v>
          </cell>
          <cell r="CE20" t="str">
            <v>NA</v>
          </cell>
          <cell r="CF20" t="str">
            <v>NA</v>
          </cell>
          <cell r="CG20" t="str">
            <v>NA</v>
          </cell>
          <cell r="CH20">
            <v>73002.265372081849</v>
          </cell>
          <cell r="CI20" t="str">
            <v>NA</v>
          </cell>
          <cell r="CJ20" t="str">
            <v>NA</v>
          </cell>
          <cell r="CK20" t="str">
            <v>NA</v>
          </cell>
          <cell r="CL20">
            <v>4864.5888220316192</v>
          </cell>
          <cell r="CM20" t="str">
            <v>NA</v>
          </cell>
          <cell r="CN20" t="str">
            <v>NA</v>
          </cell>
          <cell r="CO20" t="str">
            <v>NA</v>
          </cell>
          <cell r="CP20" t="str">
            <v>NA</v>
          </cell>
          <cell r="CQ20" t="str">
            <v>NA</v>
          </cell>
          <cell r="CR20" t="str">
            <v>NA</v>
          </cell>
          <cell r="CS20" t="str">
            <v>NA</v>
          </cell>
          <cell r="CT20" t="str">
            <v>NA</v>
          </cell>
          <cell r="CU20" t="str">
            <v>NA</v>
          </cell>
          <cell r="CV20" t="str">
            <v>NA</v>
          </cell>
          <cell r="CW20" t="str">
            <v>NA</v>
          </cell>
          <cell r="CX20" t="str">
            <v>NA</v>
          </cell>
          <cell r="CY20" t="str">
            <v>NA</v>
          </cell>
          <cell r="CZ20" t="str">
            <v>NA</v>
          </cell>
          <cell r="DA20" t="str">
            <v>NA</v>
          </cell>
          <cell r="DB20" t="str">
            <v>NA</v>
          </cell>
          <cell r="DC20" t="str">
            <v>NA</v>
          </cell>
          <cell r="DD20" t="str">
            <v>NA</v>
          </cell>
          <cell r="DE20" t="str">
            <v>NA</v>
          </cell>
          <cell r="DF20">
            <v>-0.27563818054710293</v>
          </cell>
          <cell r="DG20" t="str">
            <v>NA</v>
          </cell>
          <cell r="DH20" t="str">
            <v>NA</v>
          </cell>
          <cell r="DI20" t="str">
            <v>NA</v>
          </cell>
          <cell r="DJ20">
            <v>18450</v>
          </cell>
          <cell r="DK20" t="str">
            <v>NA</v>
          </cell>
          <cell r="DL20">
            <v>16.600000000000001</v>
          </cell>
          <cell r="DM20" t="e">
            <v>#N/A</v>
          </cell>
          <cell r="DN20">
            <v>8.0485550819757741</v>
          </cell>
          <cell r="DO20">
            <v>4.19260179884804</v>
          </cell>
          <cell r="DP20">
            <v>4.4573595248998625</v>
          </cell>
          <cell r="DQ20" t="str">
            <v>NA</v>
          </cell>
          <cell r="DR20">
            <v>-23</v>
          </cell>
          <cell r="DS20" t="e">
            <v>#N/A</v>
          </cell>
          <cell r="DT20">
            <v>-0.27563818054710293</v>
          </cell>
          <cell r="DU20">
            <v>-0.27563818054710293</v>
          </cell>
          <cell r="DV20" t="str">
            <v>NA</v>
          </cell>
          <cell r="DW20">
            <v>6.1955780265639415</v>
          </cell>
          <cell r="DX20" t="str">
            <v>NA</v>
          </cell>
          <cell r="DY20" t="str">
            <v>NA</v>
          </cell>
          <cell r="DZ20" t="str">
            <v>NA</v>
          </cell>
          <cell r="EA20" t="str">
            <v>NA</v>
          </cell>
          <cell r="EB20" t="str">
            <v>NA</v>
          </cell>
          <cell r="EC20" t="str">
            <v>NA</v>
          </cell>
          <cell r="ED20" t="str">
            <v>NA</v>
          </cell>
          <cell r="EE20" t="str">
            <v>NA</v>
          </cell>
          <cell r="EF20" t="str">
            <v>NA</v>
          </cell>
          <cell r="EG20" t="str">
            <v>NA</v>
          </cell>
          <cell r="EI20">
            <v>16.189237636638431</v>
          </cell>
        </row>
        <row r="21">
          <cell r="A21">
            <v>1988</v>
          </cell>
          <cell r="B21" t="str">
            <v>NA</v>
          </cell>
          <cell r="C21" t="str">
            <v>NA</v>
          </cell>
          <cell r="D21" t="str">
            <v>NA</v>
          </cell>
          <cell r="E21" t="str">
            <v>NA</v>
          </cell>
          <cell r="F21" t="str">
            <v>NA</v>
          </cell>
          <cell r="G21" t="str">
            <v>NA</v>
          </cell>
          <cell r="H21" t="str">
            <v>NA</v>
          </cell>
          <cell r="I21" t="str">
            <v>NA</v>
          </cell>
          <cell r="J21" t="str">
            <v>NA</v>
          </cell>
          <cell r="K21" t="str">
            <v>NA</v>
          </cell>
          <cell r="L21">
            <v>-41.9</v>
          </cell>
          <cell r="M21" t="str">
            <v>NA</v>
          </cell>
          <cell r="N21" t="str">
            <v>NA</v>
          </cell>
          <cell r="O21">
            <v>16.222999999999999</v>
          </cell>
          <cell r="P21" t="str">
            <v>NA</v>
          </cell>
          <cell r="Q21" t="str">
            <v>NA</v>
          </cell>
          <cell r="R21" t="str">
            <v>NA</v>
          </cell>
          <cell r="S21" t="str">
            <v>NA</v>
          </cell>
          <cell r="T21" t="str">
            <v>NA</v>
          </cell>
          <cell r="U21" t="str">
            <v>NA</v>
          </cell>
          <cell r="V21" t="str">
            <v>NA</v>
          </cell>
          <cell r="W21" t="str">
            <v>NA</v>
          </cell>
          <cell r="X21">
            <v>88.2</v>
          </cell>
          <cell r="Y21" t="str">
            <v>NA</v>
          </cell>
          <cell r="Z21">
            <v>23.947900000000001</v>
          </cell>
          <cell r="AA21" t="str">
            <v>NA</v>
          </cell>
          <cell r="AB21">
            <v>43.755200000000002</v>
          </cell>
          <cell r="AC21">
            <v>13993</v>
          </cell>
          <cell r="AD21" t="str">
            <v>NA</v>
          </cell>
          <cell r="AE21">
            <v>15654</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BA21" t="str">
            <v>NA</v>
          </cell>
          <cell r="BB21" t="str">
            <v>NA</v>
          </cell>
          <cell r="BC21" t="str">
            <v>NA</v>
          </cell>
          <cell r="BD21">
            <v>0</v>
          </cell>
          <cell r="BE21">
            <v>14716.507015199597</v>
          </cell>
          <cell r="BF21">
            <v>41.782222052348331</v>
          </cell>
          <cell r="BG21">
            <v>848.66299318989786</v>
          </cell>
          <cell r="BH21">
            <v>7.9594511159389709</v>
          </cell>
          <cell r="BI21" t="str">
            <v>NA</v>
          </cell>
          <cell r="BJ21" t="str">
            <v>NA</v>
          </cell>
          <cell r="BK21">
            <v>6.8338089500286081</v>
          </cell>
          <cell r="BL21">
            <v>6.9836454761276645</v>
          </cell>
          <cell r="BM21" t="str">
            <v>NA</v>
          </cell>
          <cell r="BN21" t="str">
            <v>NA</v>
          </cell>
          <cell r="BO21" t="str">
            <v>NA</v>
          </cell>
          <cell r="BP21" t="str">
            <v>NA</v>
          </cell>
          <cell r="BQ21" t="str">
            <v>NA</v>
          </cell>
          <cell r="BR21" t="str">
            <v>NA</v>
          </cell>
          <cell r="BS21" t="str">
            <v>NA</v>
          </cell>
          <cell r="BT21" t="str">
            <v>NA</v>
          </cell>
          <cell r="BV21">
            <v>0.27112112687345086</v>
          </cell>
          <cell r="BW21" t="str">
            <v>NA</v>
          </cell>
          <cell r="BX21" t="str">
            <v>NA</v>
          </cell>
          <cell r="BY21" t="str">
            <v>NA</v>
          </cell>
          <cell r="BZ21">
            <v>3975</v>
          </cell>
          <cell r="CA21">
            <v>13.641854168632497</v>
          </cell>
          <cell r="CB21">
            <v>4813</v>
          </cell>
          <cell r="CC21">
            <v>16.517797261290113</v>
          </cell>
          <cell r="CD21" t="str">
            <v>NA</v>
          </cell>
          <cell r="CE21" t="str">
            <v>NA</v>
          </cell>
          <cell r="CF21" t="str">
            <v>NA</v>
          </cell>
          <cell r="CG21" t="str">
            <v>NA</v>
          </cell>
          <cell r="CH21">
            <v>75929.242993132313</v>
          </cell>
          <cell r="CI21" t="str">
            <v>NA</v>
          </cell>
          <cell r="CJ21" t="str">
            <v>NA</v>
          </cell>
          <cell r="CK21" t="str">
            <v>NA</v>
          </cell>
          <cell r="CL21">
            <v>4787.4193233489923</v>
          </cell>
          <cell r="CM21" t="str">
            <v>NA</v>
          </cell>
          <cell r="CN21" t="str">
            <v>NA</v>
          </cell>
          <cell r="CO21" t="str">
            <v>NA</v>
          </cell>
          <cell r="CP21" t="str">
            <v>NA</v>
          </cell>
          <cell r="CQ21" t="str">
            <v>NA</v>
          </cell>
          <cell r="CR21" t="str">
            <v>NA</v>
          </cell>
          <cell r="CS21" t="str">
            <v>NA</v>
          </cell>
          <cell r="CT21" t="str">
            <v>NA</v>
          </cell>
          <cell r="CU21" t="str">
            <v>NA</v>
          </cell>
          <cell r="CV21" t="str">
            <v>NA</v>
          </cell>
          <cell r="CW21" t="str">
            <v>NA</v>
          </cell>
          <cell r="CX21" t="str">
            <v>NA</v>
          </cell>
          <cell r="CY21" t="str">
            <v>NA</v>
          </cell>
          <cell r="CZ21" t="str">
            <v>NA</v>
          </cell>
          <cell r="DA21" t="str">
            <v>NA</v>
          </cell>
          <cell r="DB21" t="str">
            <v>NA</v>
          </cell>
          <cell r="DC21" t="str">
            <v>NA</v>
          </cell>
          <cell r="DD21" t="str">
            <v>NA</v>
          </cell>
          <cell r="DE21" t="str">
            <v>NA</v>
          </cell>
          <cell r="DF21">
            <v>0.27112112687345086</v>
          </cell>
          <cell r="DG21" t="str">
            <v>NA</v>
          </cell>
          <cell r="DH21" t="str">
            <v>NA</v>
          </cell>
          <cell r="DI21" t="str">
            <v>NA</v>
          </cell>
          <cell r="DJ21">
            <v>15654</v>
          </cell>
          <cell r="DK21" t="str">
            <v>NA</v>
          </cell>
          <cell r="DL21">
            <v>16.2</v>
          </cell>
          <cell r="DM21" t="e">
            <v>#N/A</v>
          </cell>
          <cell r="DN21">
            <v>7.821930308124017</v>
          </cell>
          <cell r="DO21">
            <v>3.5348703883500558</v>
          </cell>
          <cell r="DP21">
            <v>4.8321335017445417</v>
          </cell>
          <cell r="DQ21">
            <v>1327.7</v>
          </cell>
          <cell r="DR21">
            <v>-41.9</v>
          </cell>
          <cell r="DS21">
            <v>-3.1558333960985161</v>
          </cell>
          <cell r="DT21">
            <v>0.27112112687345086</v>
          </cell>
          <cell r="DU21">
            <v>0.27112112687345086</v>
          </cell>
          <cell r="DV21" t="str">
            <v>NA</v>
          </cell>
          <cell r="DW21">
            <v>5.6791989419988642</v>
          </cell>
          <cell r="DX21" t="str">
            <v>NA</v>
          </cell>
          <cell r="DY21" t="str">
            <v>NA</v>
          </cell>
          <cell r="DZ21" t="str">
            <v>NA</v>
          </cell>
          <cell r="EA21" t="str">
            <v>NA</v>
          </cell>
          <cell r="EB21" t="str">
            <v>NA</v>
          </cell>
          <cell r="EC21" t="str">
            <v>NA</v>
          </cell>
          <cell r="ED21" t="str">
            <v>NA</v>
          </cell>
          <cell r="EE21" t="str">
            <v>NA</v>
          </cell>
          <cell r="EF21" t="str">
            <v>NA</v>
          </cell>
          <cell r="EG21" t="str">
            <v>NA</v>
          </cell>
          <cell r="EI21">
            <v>15.837967685675739</v>
          </cell>
        </row>
        <row r="22">
          <cell r="A22">
            <v>1989</v>
          </cell>
          <cell r="B22" t="str">
            <v>NA</v>
          </cell>
          <cell r="C22" t="str">
            <v>NA</v>
          </cell>
          <cell r="D22" t="str">
            <v>NA</v>
          </cell>
          <cell r="E22" t="str">
            <v>NA</v>
          </cell>
          <cell r="F22" t="str">
            <v>NA</v>
          </cell>
          <cell r="G22" t="str">
            <v>NA</v>
          </cell>
          <cell r="H22" t="str">
            <v>NA</v>
          </cell>
          <cell r="I22" t="str">
            <v>NA</v>
          </cell>
          <cell r="J22" t="str">
            <v>NA</v>
          </cell>
          <cell r="K22" t="str">
            <v>NA</v>
          </cell>
          <cell r="L22">
            <v>-43.9</v>
          </cell>
          <cell r="M22" t="str">
            <v>NA</v>
          </cell>
          <cell r="N22" t="str">
            <v>NA</v>
          </cell>
          <cell r="O22">
            <v>17.259</v>
          </cell>
          <cell r="P22" t="str">
            <v>NA</v>
          </cell>
          <cell r="Q22" t="str">
            <v>NA</v>
          </cell>
          <cell r="R22" t="str">
            <v>NA</v>
          </cell>
          <cell r="S22" t="str">
            <v>NA</v>
          </cell>
          <cell r="T22" t="str">
            <v>NA</v>
          </cell>
          <cell r="U22" t="str">
            <v>NA</v>
          </cell>
          <cell r="V22" t="str">
            <v>NA</v>
          </cell>
          <cell r="W22" t="str">
            <v>NA</v>
          </cell>
          <cell r="X22">
            <v>94.2</v>
          </cell>
          <cell r="Y22" t="str">
            <v>NA</v>
          </cell>
          <cell r="Z22">
            <v>25.872599999999998</v>
          </cell>
          <cell r="AA22" t="str">
            <v>NA</v>
          </cell>
          <cell r="AB22">
            <v>47.284399999999998</v>
          </cell>
          <cell r="AC22">
            <v>16061</v>
          </cell>
          <cell r="AD22" t="str">
            <v>NA</v>
          </cell>
          <cell r="AE22">
            <v>18068</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BA22" t="str">
            <v>NA</v>
          </cell>
          <cell r="BB22" t="str">
            <v>NA</v>
          </cell>
          <cell r="BC22" t="str">
            <v>NA</v>
          </cell>
          <cell r="BD22">
            <v>0</v>
          </cell>
          <cell r="BE22">
            <v>15716.513069984965</v>
          </cell>
          <cell r="BF22">
            <v>41.782222052348331</v>
          </cell>
          <cell r="BG22">
            <v>857.30581876471513</v>
          </cell>
          <cell r="BH22">
            <v>8.4146114969998358</v>
          </cell>
          <cell r="BI22" t="str">
            <v>NA</v>
          </cell>
          <cell r="BJ22" t="str">
            <v>NA</v>
          </cell>
          <cell r="BK22">
            <v>5.7184895595300045</v>
          </cell>
          <cell r="BL22">
            <v>6.3859951920113511</v>
          </cell>
          <cell r="BM22" t="str">
            <v>NA</v>
          </cell>
          <cell r="BN22" t="str">
            <v>NA</v>
          </cell>
          <cell r="BO22" t="str">
            <v>NA</v>
          </cell>
          <cell r="BP22" t="str">
            <v>NA</v>
          </cell>
          <cell r="BQ22" t="str">
            <v>NA</v>
          </cell>
          <cell r="BR22" t="str">
            <v>NA</v>
          </cell>
          <cell r="BS22" t="str">
            <v>NA</v>
          </cell>
          <cell r="BT22" t="str">
            <v>NA</v>
          </cell>
          <cell r="BV22">
            <v>-1.3806565442178371</v>
          </cell>
          <cell r="BW22" t="str">
            <v>NA</v>
          </cell>
          <cell r="BX22" t="str">
            <v>NA</v>
          </cell>
          <cell r="BY22" t="str">
            <v>NA</v>
          </cell>
          <cell r="BZ22">
            <v>4592</v>
          </cell>
          <cell r="CA22">
            <v>14.343834504634181</v>
          </cell>
          <cell r="CB22">
            <v>5769</v>
          </cell>
          <cell r="CC22">
            <v>18.020379193648647</v>
          </cell>
          <cell r="CD22" t="str">
            <v>NA</v>
          </cell>
          <cell r="CE22" t="str">
            <v>NA</v>
          </cell>
          <cell r="CF22" t="str">
            <v>NA</v>
          </cell>
          <cell r="CG22" t="str">
            <v>NA</v>
          </cell>
          <cell r="CH22">
            <v>81094.497618515466</v>
          </cell>
          <cell r="CI22" t="str">
            <v>NA</v>
          </cell>
          <cell r="CJ22" t="str">
            <v>NA</v>
          </cell>
          <cell r="CK22" t="str">
            <v>NA</v>
          </cell>
          <cell r="CL22">
            <v>5173.5622338136509</v>
          </cell>
          <cell r="CM22" t="str">
            <v>NA</v>
          </cell>
          <cell r="CN22" t="str">
            <v>NA</v>
          </cell>
          <cell r="CO22" t="str">
            <v>NA</v>
          </cell>
          <cell r="CP22" t="str">
            <v>NA</v>
          </cell>
          <cell r="CQ22" t="str">
            <v>NA</v>
          </cell>
          <cell r="CR22" t="str">
            <v>NA</v>
          </cell>
          <cell r="CS22" t="str">
            <v>NA</v>
          </cell>
          <cell r="CT22" t="str">
            <v>NA</v>
          </cell>
          <cell r="CU22" t="str">
            <v>NA</v>
          </cell>
          <cell r="CV22" t="str">
            <v>NA</v>
          </cell>
          <cell r="CW22" t="str">
            <v>NA</v>
          </cell>
          <cell r="CX22" t="str">
            <v>NA</v>
          </cell>
          <cell r="CY22" t="str">
            <v>NA</v>
          </cell>
          <cell r="CZ22" t="str">
            <v>NA</v>
          </cell>
          <cell r="DA22" t="str">
            <v>NA</v>
          </cell>
          <cell r="DB22" t="str">
            <v>NA</v>
          </cell>
          <cell r="DC22" t="str">
            <v>NA</v>
          </cell>
          <cell r="DD22" t="str">
            <v>NA</v>
          </cell>
          <cell r="DE22" t="str">
            <v>NA</v>
          </cell>
          <cell r="DF22">
            <v>-1.3806565442178371</v>
          </cell>
          <cell r="DG22" t="str">
            <v>NA</v>
          </cell>
          <cell r="DH22" t="str">
            <v>NA</v>
          </cell>
          <cell r="DI22" t="str">
            <v>NA</v>
          </cell>
          <cell r="DJ22">
            <v>18068</v>
          </cell>
          <cell r="DK22" t="str">
            <v>NA</v>
          </cell>
          <cell r="DL22">
            <v>14.7</v>
          </cell>
          <cell r="DM22" t="e">
            <v>#N/A</v>
          </cell>
          <cell r="DN22">
            <v>8.4228795437839672</v>
          </cell>
          <cell r="DO22">
            <v>3.8420985280270128</v>
          </cell>
          <cell r="DP22">
            <v>5.066572205251882</v>
          </cell>
          <cell r="DQ22">
            <v>1307.8</v>
          </cell>
          <cell r="DR22">
            <v>-43.9</v>
          </cell>
          <cell r="DS22">
            <v>-3.3567823826273129</v>
          </cell>
          <cell r="DT22">
            <v>-1.3806565442178371</v>
          </cell>
          <cell r="DU22">
            <v>-1.3806565442178371</v>
          </cell>
          <cell r="DV22" t="str">
            <v>NA</v>
          </cell>
          <cell r="DW22">
            <v>9.8684210526315717</v>
          </cell>
          <cell r="DX22" t="str">
            <v>NA</v>
          </cell>
          <cell r="DY22" t="str">
            <v>NA</v>
          </cell>
          <cell r="DZ22" t="str">
            <v>NA</v>
          </cell>
          <cell r="EA22" t="str">
            <v>NA</v>
          </cell>
          <cell r="EB22" t="str">
            <v>NA</v>
          </cell>
          <cell r="EC22" t="str">
            <v>NA</v>
          </cell>
          <cell r="ED22" t="str">
            <v>NA</v>
          </cell>
          <cell r="EE22" t="str">
            <v>NA</v>
          </cell>
          <cell r="EF22" t="str">
            <v>NA</v>
          </cell>
          <cell r="EG22" t="str">
            <v>NA</v>
          </cell>
          <cell r="EI22">
            <v>17.115647065804307</v>
          </cell>
        </row>
        <row r="23">
          <cell r="A23">
            <v>1990</v>
          </cell>
          <cell r="B23" t="str">
            <v>NA</v>
          </cell>
          <cell r="C23" t="str">
            <v>NA</v>
          </cell>
          <cell r="D23" t="str">
            <v>NA</v>
          </cell>
          <cell r="E23" t="str">
            <v>NA</v>
          </cell>
          <cell r="F23" t="str">
            <v>NA</v>
          </cell>
          <cell r="G23" t="str">
            <v>NA</v>
          </cell>
          <cell r="H23" t="str">
            <v>NA</v>
          </cell>
          <cell r="I23" t="str">
            <v>NA</v>
          </cell>
          <cell r="J23" t="str">
            <v>NA</v>
          </cell>
          <cell r="K23" t="str">
            <v>NA</v>
          </cell>
          <cell r="L23">
            <v>-22.9</v>
          </cell>
          <cell r="M23">
            <v>60</v>
          </cell>
          <cell r="N23" t="str">
            <v>NA</v>
          </cell>
          <cell r="O23">
            <v>18.2</v>
          </cell>
          <cell r="P23" t="str">
            <v>NA</v>
          </cell>
          <cell r="Q23" t="str">
            <v>NA</v>
          </cell>
          <cell r="R23" t="str">
            <v>NA</v>
          </cell>
          <cell r="S23" t="str">
            <v>NA</v>
          </cell>
          <cell r="T23" t="str">
            <v>NA</v>
          </cell>
          <cell r="U23" t="str">
            <v>NA</v>
          </cell>
          <cell r="V23" t="str">
            <v>NA</v>
          </cell>
          <cell r="W23" t="str">
            <v>NA</v>
          </cell>
          <cell r="X23">
            <v>98.6</v>
          </cell>
          <cell r="Y23">
            <v>97.9</v>
          </cell>
          <cell r="Z23">
            <v>29.451000000000001</v>
          </cell>
          <cell r="AA23" t="str">
            <v>NA</v>
          </cell>
          <cell r="AB23">
            <v>55.803100000000001</v>
          </cell>
          <cell r="AC23">
            <v>23968</v>
          </cell>
          <cell r="AD23" t="str">
            <v>NA</v>
          </cell>
          <cell r="AE23">
            <v>19539</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v>59.99</v>
          </cell>
          <cell r="BA23" t="str">
            <v>NA</v>
          </cell>
          <cell r="BB23" t="str">
            <v>NA</v>
          </cell>
          <cell r="BC23" t="str">
            <v>NA</v>
          </cell>
          <cell r="BD23">
            <v>0</v>
          </cell>
          <cell r="BE23">
            <v>16910.550150325704</v>
          </cell>
          <cell r="BF23">
            <v>41.566849773727981</v>
          </cell>
          <cell r="BG23">
            <v>884.58799106112667</v>
          </cell>
          <cell r="BH23">
            <v>8.820125429130254</v>
          </cell>
          <cell r="BI23">
            <v>14.700209048550423</v>
          </cell>
          <cell r="BJ23" t="str">
            <v>NA</v>
          </cell>
          <cell r="BK23">
            <v>4.8191640490473198</v>
          </cell>
          <cell r="BL23">
            <v>5.4522278231647237</v>
          </cell>
          <cell r="BM23" t="str">
            <v>NA</v>
          </cell>
          <cell r="BN23" t="str">
            <v>NA</v>
          </cell>
          <cell r="BO23" t="str">
            <v>NA</v>
          </cell>
          <cell r="BP23" t="str">
            <v>NA</v>
          </cell>
          <cell r="BQ23" t="str">
            <v>NA</v>
          </cell>
          <cell r="BR23" t="str">
            <v>NA</v>
          </cell>
          <cell r="BS23" t="str">
            <v>NA</v>
          </cell>
          <cell r="BT23" t="str">
            <v>NA</v>
          </cell>
          <cell r="BV23">
            <v>-0.81008567423275923</v>
          </cell>
          <cell r="BW23" t="str">
            <v>NA</v>
          </cell>
          <cell r="BX23" t="str">
            <v>NA</v>
          </cell>
          <cell r="BY23" t="str">
            <v>NA</v>
          </cell>
          <cell r="BZ23">
            <v>5387</v>
          </cell>
          <cell r="CA23">
            <v>15.365956081309415</v>
          </cell>
          <cell r="CB23">
            <v>6761</v>
          </cell>
          <cell r="CC23">
            <v>19.285173392562271</v>
          </cell>
          <cell r="CD23" t="str">
            <v>NA</v>
          </cell>
          <cell r="CE23" t="str">
            <v>NA</v>
          </cell>
          <cell r="CF23" t="str">
            <v>NA</v>
          </cell>
          <cell r="CG23" t="str">
            <v>NA</v>
          </cell>
          <cell r="CH23">
            <v>84882.351010463113</v>
          </cell>
          <cell r="CI23" t="str">
            <v>NA</v>
          </cell>
          <cell r="CJ23" t="str">
            <v>NA</v>
          </cell>
          <cell r="CK23" t="str">
            <v>NA</v>
          </cell>
          <cell r="CL23">
            <v>6105.6249141308035</v>
          </cell>
          <cell r="CM23" t="str">
            <v>NA</v>
          </cell>
          <cell r="CN23" t="str">
            <v>NA</v>
          </cell>
          <cell r="CO23" t="str">
            <v>NA</v>
          </cell>
          <cell r="CP23" t="str">
            <v>NA</v>
          </cell>
          <cell r="CQ23" t="str">
            <v>NA</v>
          </cell>
          <cell r="CR23" t="str">
            <v>NA</v>
          </cell>
          <cell r="CS23" t="str">
            <v>NA</v>
          </cell>
          <cell r="CT23" t="str">
            <v>NA</v>
          </cell>
          <cell r="CU23" t="str">
            <v>NA</v>
          </cell>
          <cell r="CV23" t="str">
            <v>NA</v>
          </cell>
          <cell r="CW23" t="str">
            <v>NA</v>
          </cell>
          <cell r="CX23" t="str">
            <v>NA</v>
          </cell>
          <cell r="CY23" t="str">
            <v>NA</v>
          </cell>
          <cell r="CZ23" t="str">
            <v>NA</v>
          </cell>
          <cell r="DA23" t="str">
            <v>NA</v>
          </cell>
          <cell r="DB23" t="str">
            <v>NA</v>
          </cell>
          <cell r="DC23" t="str">
            <v>NA</v>
          </cell>
          <cell r="DD23" t="str">
            <v>NA</v>
          </cell>
          <cell r="DE23" t="str">
            <v>NA</v>
          </cell>
          <cell r="DF23">
            <v>-0.81008567423275923</v>
          </cell>
          <cell r="DG23" t="str">
            <v>NA</v>
          </cell>
          <cell r="DH23" t="str">
            <v>NA</v>
          </cell>
          <cell r="DI23" t="str">
            <v>NA</v>
          </cell>
          <cell r="DJ23">
            <v>19539</v>
          </cell>
          <cell r="DK23" t="str">
            <v>NA</v>
          </cell>
          <cell r="DL23">
            <v>13.4</v>
          </cell>
          <cell r="DM23" t="e">
            <v>#N/A</v>
          </cell>
          <cell r="DN23">
            <v>9.9018568982508075</v>
          </cell>
          <cell r="DO23">
            <v>4.1531152876158366</v>
          </cell>
          <cell r="DP23">
            <v>6.1954439592730743</v>
          </cell>
          <cell r="DQ23">
            <v>1332.1</v>
          </cell>
          <cell r="DR23">
            <v>-22.9</v>
          </cell>
          <cell r="DS23">
            <v>-1.7190901583965168</v>
          </cell>
          <cell r="DT23">
            <v>-0.81008567423275923</v>
          </cell>
          <cell r="DU23">
            <v>-0.81008567423275923</v>
          </cell>
          <cell r="DV23" t="str">
            <v>NA</v>
          </cell>
          <cell r="DW23">
            <v>9.5092423847956233</v>
          </cell>
          <cell r="DX23" t="str">
            <v>NA</v>
          </cell>
          <cell r="DY23" t="str">
            <v>NA</v>
          </cell>
          <cell r="DZ23" t="str">
            <v>NA</v>
          </cell>
          <cell r="EA23" t="str">
            <v>NA</v>
          </cell>
          <cell r="EB23" t="str">
            <v>NA</v>
          </cell>
          <cell r="EC23" t="str">
            <v>NA</v>
          </cell>
          <cell r="ED23" t="str">
            <v>NA</v>
          </cell>
          <cell r="EE23" t="str">
            <v>NA</v>
          </cell>
          <cell r="EF23" t="str">
            <v>NA</v>
          </cell>
          <cell r="EG23" t="str">
            <v>NA</v>
          </cell>
          <cell r="EI23">
            <v>18.502504036561668</v>
          </cell>
        </row>
        <row r="24">
          <cell r="A24">
            <v>1991</v>
          </cell>
          <cell r="B24" t="str">
            <v>NA</v>
          </cell>
          <cell r="C24" t="str">
            <v>NA</v>
          </cell>
          <cell r="D24" t="str">
            <v>NA</v>
          </cell>
          <cell r="E24" t="str">
            <v>NA</v>
          </cell>
          <cell r="F24" t="str">
            <v>NA</v>
          </cell>
          <cell r="G24" t="str">
            <v>NA</v>
          </cell>
          <cell r="H24" t="str">
            <v>NA</v>
          </cell>
          <cell r="I24" t="str">
            <v>NA</v>
          </cell>
          <cell r="J24" t="str">
            <v>NA</v>
          </cell>
          <cell r="K24" t="str">
            <v>NA</v>
          </cell>
          <cell r="L24">
            <v>-2</v>
          </cell>
          <cell r="M24">
            <v>61.6</v>
          </cell>
          <cell r="N24" t="str">
            <v>NA</v>
          </cell>
          <cell r="O24">
            <v>19.023</v>
          </cell>
          <cell r="P24" t="str">
            <v>NA</v>
          </cell>
          <cell r="Q24" t="str">
            <v>NA</v>
          </cell>
          <cell r="R24" t="str">
            <v>NA</v>
          </cell>
          <cell r="S24" t="str">
            <v>NA</v>
          </cell>
          <cell r="T24" t="str">
            <v>NA</v>
          </cell>
          <cell r="U24" t="str">
            <v>NA</v>
          </cell>
          <cell r="V24" t="str">
            <v>NA</v>
          </cell>
          <cell r="W24" t="str">
            <v>NA</v>
          </cell>
          <cell r="X24">
            <v>102.2</v>
          </cell>
          <cell r="Y24">
            <v>99.9</v>
          </cell>
          <cell r="Z24">
            <v>30.283200000000001</v>
          </cell>
          <cell r="AA24" t="str">
            <v>NA</v>
          </cell>
          <cell r="AB24">
            <v>58.6282</v>
          </cell>
          <cell r="AC24">
            <v>24583</v>
          </cell>
          <cell r="AD24" t="str">
            <v>NA</v>
          </cell>
          <cell r="AE24">
            <v>19652</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v>62.46</v>
          </cell>
          <cell r="BA24" t="str">
            <v>NA</v>
          </cell>
          <cell r="BB24" t="str">
            <v>NA</v>
          </cell>
          <cell r="BC24" t="str">
            <v>NA</v>
          </cell>
          <cell r="BD24">
            <v>0</v>
          </cell>
          <cell r="BE24">
            <v>17942.397193920158</v>
          </cell>
          <cell r="BF24">
            <v>41.459163634417806</v>
          </cell>
          <cell r="BG24">
            <v>902.914946496884</v>
          </cell>
          <cell r="BH24">
            <v>9.1921745615633181</v>
          </cell>
          <cell r="BI24">
            <v>14.922361301239153</v>
          </cell>
          <cell r="BJ24">
            <v>1.5112183231886567</v>
          </cell>
          <cell r="BK24">
            <v>4.2181841451403468</v>
          </cell>
          <cell r="BL24">
            <v>4.5219780219780237</v>
          </cell>
          <cell r="BM24" t="str">
            <v>NA</v>
          </cell>
          <cell r="BN24" t="str">
            <v>NA</v>
          </cell>
          <cell r="BO24" t="str">
            <v>NA</v>
          </cell>
          <cell r="BP24" t="str">
            <v>NA</v>
          </cell>
          <cell r="BQ24" t="str">
            <v>NA</v>
          </cell>
          <cell r="BR24" t="str">
            <v>NA</v>
          </cell>
          <cell r="BS24" t="str">
            <v>NA</v>
          </cell>
          <cell r="BT24" t="str">
            <v>NA</v>
          </cell>
          <cell r="BV24">
            <v>0.72886605362094303</v>
          </cell>
          <cell r="BW24" t="str">
            <v>NA</v>
          </cell>
          <cell r="BX24" t="str">
            <v>NA</v>
          </cell>
          <cell r="BY24" t="str">
            <v>NA</v>
          </cell>
          <cell r="BZ24">
            <v>5429</v>
          </cell>
          <cell r="CA24">
            <v>14.820276423625842</v>
          </cell>
          <cell r="CB24">
            <v>6481</v>
          </cell>
          <cell r="CC24">
            <v>17.692063271600492</v>
          </cell>
          <cell r="CD24" t="str">
            <v>NA</v>
          </cell>
          <cell r="CE24" t="str">
            <v>NA</v>
          </cell>
          <cell r="CF24" t="str">
            <v>NA</v>
          </cell>
          <cell r="CG24" t="str">
            <v>NA</v>
          </cell>
          <cell r="CH24">
            <v>87981.503785693014</v>
          </cell>
          <cell r="CI24" t="str">
            <v>NA</v>
          </cell>
          <cell r="CJ24" t="str">
            <v>NA</v>
          </cell>
          <cell r="CK24" t="str">
            <v>NA</v>
          </cell>
          <cell r="CL24">
            <v>6414.7296223801823</v>
          </cell>
          <cell r="CM24" t="str">
            <v>NA</v>
          </cell>
          <cell r="CN24" t="str">
            <v>NA</v>
          </cell>
          <cell r="CO24" t="str">
            <v>NA</v>
          </cell>
          <cell r="CP24" t="str">
            <v>NA</v>
          </cell>
          <cell r="CQ24" t="str">
            <v>NA</v>
          </cell>
          <cell r="CR24" t="str">
            <v>NA</v>
          </cell>
          <cell r="CS24" t="str">
            <v>NA</v>
          </cell>
          <cell r="CT24" t="str">
            <v>NA</v>
          </cell>
          <cell r="CU24" t="str">
            <v>NA</v>
          </cell>
          <cell r="CV24" t="str">
            <v>NA</v>
          </cell>
          <cell r="CW24" t="str">
            <v>NA</v>
          </cell>
          <cell r="CX24" t="str">
            <v>NA</v>
          </cell>
          <cell r="CY24" t="str">
            <v>NA</v>
          </cell>
          <cell r="CZ24" t="str">
            <v>NA</v>
          </cell>
          <cell r="DA24" t="str">
            <v>NA</v>
          </cell>
          <cell r="DB24" t="str">
            <v>NA</v>
          </cell>
          <cell r="DC24" t="str">
            <v>NA</v>
          </cell>
          <cell r="DD24" t="str">
            <v>NA</v>
          </cell>
          <cell r="DE24" t="str">
            <v>NA</v>
          </cell>
          <cell r="DF24">
            <v>0.72886605362094303</v>
          </cell>
          <cell r="DG24" t="str">
            <v>NA</v>
          </cell>
          <cell r="DH24" t="str">
            <v>NA</v>
          </cell>
          <cell r="DI24" t="str">
            <v>NA</v>
          </cell>
          <cell r="DJ24">
            <v>19652</v>
          </cell>
          <cell r="DK24" t="str">
            <v>NA</v>
          </cell>
          <cell r="DL24">
            <v>14.7</v>
          </cell>
          <cell r="DM24" t="e">
            <v>#N/A</v>
          </cell>
          <cell r="DN24">
            <v>9.8593738371659025</v>
          </cell>
          <cell r="DO24">
            <v>4.1930271848755369</v>
          </cell>
          <cell r="DP24">
            <v>6.133940159124565</v>
          </cell>
          <cell r="DQ24">
            <v>1354.4</v>
          </cell>
          <cell r="DR24">
            <v>-2</v>
          </cell>
          <cell r="DS24">
            <v>-0.14766686355581807</v>
          </cell>
          <cell r="DT24">
            <v>0.72886605362094303</v>
          </cell>
          <cell r="DU24">
            <v>0.72886605362094303</v>
          </cell>
          <cell r="DV24" t="str">
            <v>NA</v>
          </cell>
          <cell r="DW24">
            <v>4.490341753343241</v>
          </cell>
          <cell r="DX24" t="str">
            <v>NA</v>
          </cell>
          <cell r="DY24" t="str">
            <v>NA</v>
          </cell>
          <cell r="DZ24" t="str">
            <v>NA</v>
          </cell>
          <cell r="EA24" t="str">
            <v>NA</v>
          </cell>
          <cell r="EB24" t="str">
            <v>NA</v>
          </cell>
          <cell r="EC24" t="str">
            <v>NA</v>
          </cell>
          <cell r="ED24" t="str">
            <v>NA</v>
          </cell>
          <cell r="EE24" t="str">
            <v>NA</v>
          </cell>
          <cell r="EF24" t="str">
            <v>NA</v>
          </cell>
          <cell r="EG24" t="str">
            <v>NA</v>
          </cell>
          <cell r="EI24">
            <v>17.047188174022832</v>
          </cell>
        </row>
        <row r="25">
          <cell r="A25">
            <v>1992</v>
          </cell>
          <cell r="B25" t="str">
            <v>NA</v>
          </cell>
          <cell r="C25" t="str">
            <v>NA</v>
          </cell>
          <cell r="D25" t="str">
            <v>NA</v>
          </cell>
          <cell r="E25" t="str">
            <v>NA</v>
          </cell>
          <cell r="F25" t="str">
            <v>NA</v>
          </cell>
          <cell r="G25" t="str">
            <v>NA</v>
          </cell>
          <cell r="H25" t="str">
            <v>NA</v>
          </cell>
          <cell r="I25" t="str">
            <v>NA</v>
          </cell>
          <cell r="J25" t="str">
            <v>NA</v>
          </cell>
          <cell r="K25" t="str">
            <v>NA</v>
          </cell>
          <cell r="L25">
            <v>7.4</v>
          </cell>
          <cell r="M25">
            <v>63.1</v>
          </cell>
          <cell r="N25" t="str">
            <v>NA</v>
          </cell>
          <cell r="O25">
            <v>20.693999999999999</v>
          </cell>
          <cell r="P25" t="str">
            <v>NA</v>
          </cell>
          <cell r="Q25" t="str">
            <v>NA</v>
          </cell>
          <cell r="R25" t="str">
            <v>NA</v>
          </cell>
          <cell r="S25" t="str">
            <v>NA</v>
          </cell>
          <cell r="T25" t="str">
            <v>NA</v>
          </cell>
          <cell r="U25" t="str">
            <v>NA</v>
          </cell>
          <cell r="V25" t="str">
            <v>NA</v>
          </cell>
          <cell r="W25" t="str">
            <v>NA</v>
          </cell>
          <cell r="X25">
            <v>104.7</v>
          </cell>
          <cell r="Y25">
            <v>103.4</v>
          </cell>
          <cell r="Z25">
            <v>30.857399999999998</v>
          </cell>
          <cell r="AA25" t="str">
            <v>NA</v>
          </cell>
          <cell r="AB25">
            <v>64.097099999999998</v>
          </cell>
          <cell r="AC25">
            <v>26830</v>
          </cell>
          <cell r="AD25" t="str">
            <v>NA</v>
          </cell>
          <cell r="AE25">
            <v>22464</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v>64.73</v>
          </cell>
          <cell r="BA25" t="str">
            <v>NA</v>
          </cell>
          <cell r="BB25" t="str">
            <v>NA</v>
          </cell>
          <cell r="BC25" t="str">
            <v>NA</v>
          </cell>
          <cell r="BD25">
            <v>0</v>
          </cell>
          <cell r="BE25">
            <v>19197.131159178218</v>
          </cell>
          <cell r="BF25">
            <v>41.13610521648728</v>
          </cell>
          <cell r="BG25">
            <v>909.47516349945613</v>
          </cell>
          <cell r="BH25">
            <v>9.8407340267747205</v>
          </cell>
          <cell r="BI25">
            <v>15.595458045601776</v>
          </cell>
          <cell r="BJ25">
            <v>4.5106584056956667</v>
          </cell>
          <cell r="BK25">
            <v>7.0555608019382765</v>
          </cell>
          <cell r="BL25">
            <v>8.7841034537139215</v>
          </cell>
          <cell r="BM25" t="str">
            <v>NA</v>
          </cell>
          <cell r="BN25" t="str">
            <v>NA</v>
          </cell>
          <cell r="BO25" t="str">
            <v>NA</v>
          </cell>
          <cell r="BP25" t="str">
            <v>NA</v>
          </cell>
          <cell r="BQ25" t="str">
            <v>NA</v>
          </cell>
          <cell r="BR25" t="str">
            <v>NA</v>
          </cell>
          <cell r="BS25" t="str">
            <v>NA</v>
          </cell>
          <cell r="BT25" t="str">
            <v>NA</v>
          </cell>
          <cell r="BV25">
            <v>1.0537111524785592</v>
          </cell>
          <cell r="BW25" t="str">
            <v>NA</v>
          </cell>
          <cell r="BX25" t="str">
            <v>NA</v>
          </cell>
          <cell r="BY25" t="str">
            <v>NA</v>
          </cell>
          <cell r="BZ25">
            <v>5736</v>
          </cell>
          <cell r="CA25">
            <v>14.886914213342402</v>
          </cell>
          <cell r="CB25">
            <v>6674</v>
          </cell>
          <cell r="CC25">
            <v>17.321350324241141</v>
          </cell>
          <cell r="CD25" t="str">
            <v>NA</v>
          </cell>
          <cell r="CE25" t="str">
            <v>NA</v>
          </cell>
          <cell r="CF25" t="str">
            <v>NA</v>
          </cell>
          <cell r="CG25" t="str">
            <v>NA</v>
          </cell>
          <cell r="CH25">
            <v>90133.693212935992</v>
          </cell>
          <cell r="CI25" t="str">
            <v>NA</v>
          </cell>
          <cell r="CJ25" t="str">
            <v>NA</v>
          </cell>
          <cell r="CK25" t="str">
            <v>NA</v>
          </cell>
          <cell r="CL25">
            <v>7013.1023309374123</v>
          </cell>
          <cell r="CM25" t="str">
            <v>NA</v>
          </cell>
          <cell r="CN25" t="str">
            <v>NA</v>
          </cell>
          <cell r="CO25" t="str">
            <v>NA</v>
          </cell>
          <cell r="CP25" t="str">
            <v>NA</v>
          </cell>
          <cell r="CQ25" t="str">
            <v>NA</v>
          </cell>
          <cell r="CR25" t="str">
            <v>NA</v>
          </cell>
          <cell r="CS25" t="str">
            <v>NA</v>
          </cell>
          <cell r="CT25" t="str">
            <v>NA</v>
          </cell>
          <cell r="CU25" t="str">
            <v>NA</v>
          </cell>
          <cell r="CV25" t="str">
            <v>NA</v>
          </cell>
          <cell r="CW25" t="str">
            <v>NA</v>
          </cell>
          <cell r="CX25" t="str">
            <v>NA</v>
          </cell>
          <cell r="CY25" t="str">
            <v>NA</v>
          </cell>
          <cell r="CZ25" t="str">
            <v>NA</v>
          </cell>
          <cell r="DA25" t="str">
            <v>NA</v>
          </cell>
          <cell r="DB25" t="str">
            <v>NA</v>
          </cell>
          <cell r="DC25" t="str">
            <v>NA</v>
          </cell>
          <cell r="DD25" t="str">
            <v>NA</v>
          </cell>
          <cell r="DE25" t="str">
            <v>NA</v>
          </cell>
          <cell r="DF25">
            <v>1.0537111524785592</v>
          </cell>
          <cell r="DG25" t="str">
            <v>NA</v>
          </cell>
          <cell r="DH25" t="str">
            <v>NA</v>
          </cell>
          <cell r="DI25" t="str">
            <v>NA</v>
          </cell>
          <cell r="DJ25">
            <v>22464</v>
          </cell>
          <cell r="DK25" t="str">
            <v>NA</v>
          </cell>
          <cell r="DL25">
            <v>15.4</v>
          </cell>
          <cell r="DM25" t="e">
            <v>#N/A</v>
          </cell>
          <cell r="DN25">
            <v>9.8778049757492905</v>
          </cell>
          <cell r="DO25">
            <v>4.6560537131688058</v>
          </cell>
          <cell r="DP25">
            <v>5.6500718693246883</v>
          </cell>
          <cell r="DQ25">
            <v>1371.8</v>
          </cell>
          <cell r="DR25">
            <v>7.4</v>
          </cell>
          <cell r="DS25">
            <v>0.53943723574865143</v>
          </cell>
          <cell r="DT25">
            <v>1.0537111524785592</v>
          </cell>
          <cell r="DU25">
            <v>1.0537111524785592</v>
          </cell>
          <cell r="DV25" t="str">
            <v>NA</v>
          </cell>
          <cell r="DW25">
            <v>5.1818776485310414</v>
          </cell>
          <cell r="DX25" t="str">
            <v>NA</v>
          </cell>
          <cell r="DY25" t="str">
            <v>NA</v>
          </cell>
          <cell r="DZ25" t="str">
            <v>NA</v>
          </cell>
          <cell r="EA25" t="str">
            <v>NA</v>
          </cell>
          <cell r="EB25" t="str">
            <v>NA</v>
          </cell>
          <cell r="EC25" t="str">
            <v>NA</v>
          </cell>
          <cell r="ED25" t="str">
            <v>NA</v>
          </cell>
          <cell r="EE25" t="str">
            <v>NA</v>
          </cell>
          <cell r="EF25" t="str">
            <v>NA</v>
          </cell>
          <cell r="EG25" t="str">
            <v>NA</v>
          </cell>
          <cell r="EI25">
            <v>16.483489342784459</v>
          </cell>
        </row>
        <row r="26">
          <cell r="A26">
            <v>1993</v>
          </cell>
          <cell r="B26" t="str">
            <v>NA</v>
          </cell>
          <cell r="C26" t="str">
            <v>NA</v>
          </cell>
          <cell r="D26" t="str">
            <v>NA</v>
          </cell>
          <cell r="E26" t="str">
            <v>NA</v>
          </cell>
          <cell r="F26" t="str">
            <v>NA</v>
          </cell>
          <cell r="G26" t="str">
            <v>NA</v>
          </cell>
          <cell r="H26" t="str">
            <v>NA</v>
          </cell>
          <cell r="I26" t="str">
            <v>NA</v>
          </cell>
          <cell r="J26" t="str">
            <v>NA</v>
          </cell>
          <cell r="K26" t="str">
            <v>NA</v>
          </cell>
          <cell r="L26">
            <v>-0.4</v>
          </cell>
          <cell r="M26">
            <v>64.2</v>
          </cell>
          <cell r="N26" t="str">
            <v>NA</v>
          </cell>
          <cell r="O26">
            <v>20.754999999999999</v>
          </cell>
          <cell r="P26" t="str">
            <v>NA</v>
          </cell>
          <cell r="Q26" t="str">
            <v>NA</v>
          </cell>
          <cell r="R26" t="str">
            <v>NA</v>
          </cell>
          <cell r="S26" t="str">
            <v>NA</v>
          </cell>
          <cell r="T26" t="str">
            <v>NA</v>
          </cell>
          <cell r="U26" t="str">
            <v>NA</v>
          </cell>
          <cell r="V26" t="str">
            <v>NA</v>
          </cell>
          <cell r="W26" t="str">
            <v>NA</v>
          </cell>
          <cell r="X26">
            <v>107.3</v>
          </cell>
          <cell r="Y26">
            <v>104</v>
          </cell>
          <cell r="Z26">
            <v>31.4937</v>
          </cell>
          <cell r="AA26" t="str">
            <v>NA</v>
          </cell>
          <cell r="AB26">
            <v>60.364800000000002</v>
          </cell>
          <cell r="AC26">
            <v>28706</v>
          </cell>
          <cell r="AD26" t="str">
            <v>NA</v>
          </cell>
          <cell r="AE26">
            <v>21391</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v>66.83</v>
          </cell>
          <cell r="BA26" t="str">
            <v>NA</v>
          </cell>
          <cell r="BB26" t="str">
            <v>NA</v>
          </cell>
          <cell r="BC26" t="str">
            <v>NA</v>
          </cell>
          <cell r="BD26">
            <v>0</v>
          </cell>
          <cell r="BE26">
            <v>20671.76695339903</v>
          </cell>
          <cell r="BF26">
            <v>40.597674519936405</v>
          </cell>
          <cell r="BG26">
            <v>921.55429321847794</v>
          </cell>
          <cell r="BH26">
            <v>10.596457282492219</v>
          </cell>
          <cell r="BI26">
            <v>16.505385175221523</v>
          </cell>
          <cell r="BJ26">
            <v>5.8345649544827793</v>
          </cell>
          <cell r="BK26">
            <v>7.6795415226275088</v>
          </cell>
          <cell r="BL26">
            <v>0.29477143133276318</v>
          </cell>
          <cell r="BM26" t="str">
            <v>NA</v>
          </cell>
          <cell r="BN26" t="str">
            <v>NA</v>
          </cell>
          <cell r="BO26" t="str">
            <v>NA</v>
          </cell>
          <cell r="BP26" t="str">
            <v>NA</v>
          </cell>
          <cell r="BQ26" t="str">
            <v>NA</v>
          </cell>
          <cell r="BR26" t="str">
            <v>NA</v>
          </cell>
          <cell r="BS26" t="str">
            <v>NA</v>
          </cell>
          <cell r="BT26" t="str">
            <v>NA</v>
          </cell>
          <cell r="BV26">
            <v>3.804021509804953</v>
          </cell>
          <cell r="BW26" t="str">
            <v>NA</v>
          </cell>
          <cell r="BX26" t="str">
            <v>NA</v>
          </cell>
          <cell r="BY26" t="str">
            <v>NA</v>
          </cell>
          <cell r="BZ26">
            <v>5758</v>
          </cell>
          <cell r="CA26">
            <v>13.819278140982284</v>
          </cell>
          <cell r="CB26">
            <v>6728</v>
          </cell>
          <cell r="CC26">
            <v>16.147291304711498</v>
          </cell>
          <cell r="CD26" t="str">
            <v>NA</v>
          </cell>
          <cell r="CE26" t="str">
            <v>NA</v>
          </cell>
          <cell r="CF26" t="str">
            <v>NA</v>
          </cell>
          <cell r="CG26" t="str">
            <v>NA</v>
          </cell>
          <cell r="CH26">
            <v>92371.970217268696</v>
          </cell>
          <cell r="CI26" t="str">
            <v>NA</v>
          </cell>
          <cell r="CJ26" t="str">
            <v>NA</v>
          </cell>
          <cell r="CK26" t="str">
            <v>NA</v>
          </cell>
          <cell r="CL26">
            <v>6604.7374933744386</v>
          </cell>
          <cell r="CM26" t="str">
            <v>NA</v>
          </cell>
          <cell r="CN26" t="str">
            <v>NA</v>
          </cell>
          <cell r="CO26" t="str">
            <v>NA</v>
          </cell>
          <cell r="CP26" t="str">
            <v>NA</v>
          </cell>
          <cell r="CQ26" t="str">
            <v>NA</v>
          </cell>
          <cell r="CR26" t="str">
            <v>NA</v>
          </cell>
          <cell r="CS26" t="str">
            <v>NA</v>
          </cell>
          <cell r="CT26" t="str">
            <v>NA</v>
          </cell>
          <cell r="CU26" t="str">
            <v>NA</v>
          </cell>
          <cell r="CV26">
            <v>11116.5</v>
          </cell>
          <cell r="CW26">
            <v>26.679750860408049</v>
          </cell>
          <cell r="CX26" t="str">
            <v>NA</v>
          </cell>
          <cell r="CY26" t="str">
            <v>NA</v>
          </cell>
          <cell r="CZ26" t="str">
            <v>NA</v>
          </cell>
          <cell r="DA26" t="str">
            <v>NA</v>
          </cell>
          <cell r="DB26" t="str">
            <v>NA</v>
          </cell>
          <cell r="DC26" t="str">
            <v>NA</v>
          </cell>
          <cell r="DD26" t="str">
            <v>NA</v>
          </cell>
          <cell r="DE26" t="str">
            <v>NA</v>
          </cell>
          <cell r="DF26">
            <v>3.804021509804953</v>
          </cell>
          <cell r="DG26" t="str">
            <v>NA</v>
          </cell>
          <cell r="DH26" t="str">
            <v>NA</v>
          </cell>
          <cell r="DI26" t="str">
            <v>NA</v>
          </cell>
          <cell r="DJ26">
            <v>21391</v>
          </cell>
          <cell r="DK26" t="str">
            <v>NA</v>
          </cell>
          <cell r="DL26">
            <v>15.6</v>
          </cell>
          <cell r="DM26" t="e">
            <v>#N/A</v>
          </cell>
          <cell r="DN26">
            <v>8.5815125240843457</v>
          </cell>
          <cell r="DO26">
            <v>4.0512229076030035</v>
          </cell>
          <cell r="DP26">
            <v>4.9752281323821244</v>
          </cell>
          <cell r="DQ26">
            <v>1403.2</v>
          </cell>
          <cell r="DR26">
            <v>-0.4</v>
          </cell>
          <cell r="DS26">
            <v>-2.8506271379703536E-2</v>
          </cell>
          <cell r="DT26">
            <v>3.804021509804953</v>
          </cell>
          <cell r="DU26">
            <v>3.804021509804953</v>
          </cell>
          <cell r="DV26" t="str">
            <v>NA</v>
          </cell>
          <cell r="DW26">
            <v>8.1388746180677494</v>
          </cell>
          <cell r="DX26" t="str">
            <v>NA</v>
          </cell>
          <cell r="DY26" t="str">
            <v>NA</v>
          </cell>
          <cell r="DZ26" t="str">
            <v>NA</v>
          </cell>
          <cell r="EA26" t="str">
            <v>NA</v>
          </cell>
          <cell r="EB26" t="str">
            <v>NA</v>
          </cell>
          <cell r="EC26" t="str">
            <v>NA</v>
          </cell>
          <cell r="ED26" t="str">
            <v>NA</v>
          </cell>
          <cell r="EE26" t="str">
            <v>NA</v>
          </cell>
          <cell r="EF26" t="str">
            <v>NA</v>
          </cell>
          <cell r="EG26" t="str">
            <v>NA</v>
          </cell>
          <cell r="EI26">
            <v>15.429423231280817</v>
          </cell>
        </row>
        <row r="27">
          <cell r="A27">
            <v>1994</v>
          </cell>
          <cell r="B27" t="str">
            <v>NA</v>
          </cell>
          <cell r="C27" t="str">
            <v>NA</v>
          </cell>
          <cell r="D27" t="str">
            <v>NA</v>
          </cell>
          <cell r="E27" t="str">
            <v>NA</v>
          </cell>
          <cell r="F27" t="str">
            <v>NA</v>
          </cell>
          <cell r="G27" t="str">
            <v>NA</v>
          </cell>
          <cell r="H27" t="str">
            <v>NA</v>
          </cell>
          <cell r="I27" t="str">
            <v>NA</v>
          </cell>
          <cell r="J27" t="str">
            <v>NA</v>
          </cell>
          <cell r="K27" t="str">
            <v>NA</v>
          </cell>
          <cell r="L27">
            <v>-4.7</v>
          </cell>
          <cell r="M27">
            <v>66.099999999999994</v>
          </cell>
          <cell r="N27" t="str">
            <v>NA</v>
          </cell>
          <cell r="O27">
            <v>21.379000000000001</v>
          </cell>
          <cell r="P27" t="str">
            <v>NA</v>
          </cell>
          <cell r="Q27" t="str">
            <v>NA</v>
          </cell>
          <cell r="R27" t="str">
            <v>NA</v>
          </cell>
          <cell r="S27" t="str">
            <v>NA</v>
          </cell>
          <cell r="T27" t="str">
            <v>NA</v>
          </cell>
          <cell r="U27" t="str">
            <v>NA</v>
          </cell>
          <cell r="V27" t="str">
            <v>NA</v>
          </cell>
          <cell r="W27" t="str">
            <v>NA</v>
          </cell>
          <cell r="X27">
            <v>111</v>
          </cell>
          <cell r="Y27">
            <v>108.6</v>
          </cell>
          <cell r="Z27">
            <v>32.995600000000003</v>
          </cell>
          <cell r="AA27" t="str">
            <v>NA</v>
          </cell>
          <cell r="AB27">
            <v>55.077399999999997</v>
          </cell>
          <cell r="AC27">
            <v>31869</v>
          </cell>
          <cell r="AD27" t="str">
            <v>NA</v>
          </cell>
          <cell r="AE27">
            <v>26863</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v>68.64</v>
          </cell>
          <cell r="BA27" t="str">
            <v>NA</v>
          </cell>
          <cell r="BB27" t="str">
            <v>NA</v>
          </cell>
          <cell r="BC27" t="str">
            <v>NA</v>
          </cell>
          <cell r="BD27">
            <v>0</v>
          </cell>
          <cell r="BE27">
            <v>21978.242525471855</v>
          </cell>
          <cell r="BF27">
            <v>40.382302241316047</v>
          </cell>
          <cell r="BG27">
            <v>972.26581195264737</v>
          </cell>
          <cell r="BH27">
            <v>10.73549433851837</v>
          </cell>
          <cell r="BI27">
            <v>16.241292493976356</v>
          </cell>
          <cell r="BJ27">
            <v>-1.6000394928173622</v>
          </cell>
          <cell r="BK27">
            <v>1.3121088711023354</v>
          </cell>
          <cell r="BL27">
            <v>3.0065044567574084</v>
          </cell>
          <cell r="BM27" t="str">
            <v>NA</v>
          </cell>
          <cell r="BN27" t="str">
            <v>NA</v>
          </cell>
          <cell r="BO27" t="str">
            <v>NA</v>
          </cell>
          <cell r="BP27" t="str">
            <v>NA</v>
          </cell>
          <cell r="BQ27" t="str">
            <v>NA</v>
          </cell>
          <cell r="BR27" t="str">
            <v>NA</v>
          </cell>
          <cell r="BS27" t="str">
            <v>NA</v>
          </cell>
          <cell r="BT27" t="str">
            <v>NA</v>
          </cell>
          <cell r="BV27">
            <v>2.8189319234117796</v>
          </cell>
          <cell r="BW27" t="str">
            <v>NA</v>
          </cell>
          <cell r="BX27" t="str">
            <v>NA</v>
          </cell>
          <cell r="BY27" t="str">
            <v>NA</v>
          </cell>
          <cell r="BZ27">
            <v>6476</v>
          </cell>
          <cell r="CA27">
            <v>14.397005627771835</v>
          </cell>
          <cell r="CB27">
            <v>7734</v>
          </cell>
          <cell r="CC27">
            <v>17.193706226866485</v>
          </cell>
          <cell r="CD27" t="str">
            <v>NA</v>
          </cell>
          <cell r="CE27" t="str">
            <v>NA</v>
          </cell>
          <cell r="CF27" t="str">
            <v>NA</v>
          </cell>
          <cell r="CG27" t="str">
            <v>NA</v>
          </cell>
          <cell r="CH27">
            <v>95557.210569588307</v>
          </cell>
          <cell r="CI27" t="str">
            <v>NA</v>
          </cell>
          <cell r="CJ27" t="str">
            <v>NA</v>
          </cell>
          <cell r="CK27" t="str">
            <v>NA</v>
          </cell>
          <cell r="CL27">
            <v>6026.2233755032948</v>
          </cell>
          <cell r="CM27" t="str">
            <v>NA</v>
          </cell>
          <cell r="CN27" t="str">
            <v>NA</v>
          </cell>
          <cell r="CO27" t="str">
            <v>NA</v>
          </cell>
          <cell r="CP27" t="str">
            <v>NA</v>
          </cell>
          <cell r="CQ27" t="str">
            <v>NA</v>
          </cell>
          <cell r="CR27" t="str">
            <v>NA</v>
          </cell>
          <cell r="CS27" t="str">
            <v>NA</v>
          </cell>
          <cell r="CT27" t="str">
            <v>NA</v>
          </cell>
          <cell r="CU27" t="str">
            <v>NA</v>
          </cell>
          <cell r="CV27">
            <v>11369</v>
          </cell>
          <cell r="CW27">
            <v>25.274792616142371</v>
          </cell>
          <cell r="CX27" t="str">
            <v>NA</v>
          </cell>
          <cell r="CY27" t="str">
            <v>NA</v>
          </cell>
          <cell r="CZ27" t="str">
            <v>NA</v>
          </cell>
          <cell r="DA27" t="str">
            <v>NA</v>
          </cell>
          <cell r="DB27" t="str">
            <v>NA</v>
          </cell>
          <cell r="DC27" t="str">
            <v>NA</v>
          </cell>
          <cell r="DD27" t="str">
            <v>NA</v>
          </cell>
          <cell r="DE27" t="str">
            <v>NA</v>
          </cell>
          <cell r="DF27">
            <v>2.8189319234117796</v>
          </cell>
          <cell r="DG27" t="str">
            <v>NA</v>
          </cell>
          <cell r="DH27" t="str">
            <v>NA</v>
          </cell>
          <cell r="DI27" t="str">
            <v>NA</v>
          </cell>
          <cell r="DJ27">
            <v>26863</v>
          </cell>
          <cell r="DK27" t="str">
            <v>NA</v>
          </cell>
          <cell r="DL27">
            <v>14.3</v>
          </cell>
          <cell r="DM27" t="e">
            <v>#N/A</v>
          </cell>
          <cell r="DN27">
            <v>9.376639045180811</v>
          </cell>
          <cell r="DO27">
            <v>4.8975607470632108</v>
          </cell>
          <cell r="DP27">
            <v>4.881998820041221</v>
          </cell>
          <cell r="DQ27">
            <v>1431.6</v>
          </cell>
          <cell r="DR27">
            <v>-4.7</v>
          </cell>
          <cell r="DS27">
            <v>-0.32830399552947753</v>
          </cell>
          <cell r="DT27">
            <v>2.8189319234117796</v>
          </cell>
          <cell r="DU27">
            <v>2.8189319234117796</v>
          </cell>
          <cell r="DV27" t="str">
            <v>NA</v>
          </cell>
          <cell r="DW27">
            <v>7.9563923686645222</v>
          </cell>
          <cell r="DX27" t="str">
            <v>NA</v>
          </cell>
          <cell r="DY27" t="str">
            <v>NA</v>
          </cell>
          <cell r="DZ27" t="str">
            <v>NA</v>
          </cell>
          <cell r="EA27" t="str">
            <v>NA</v>
          </cell>
          <cell r="EB27" t="str">
            <v>NA</v>
          </cell>
          <cell r="EC27" t="str">
            <v>NA</v>
          </cell>
          <cell r="ED27" t="str">
            <v>NA</v>
          </cell>
          <cell r="EE27" t="str">
            <v>NA</v>
          </cell>
          <cell r="EF27" t="str">
            <v>NA</v>
          </cell>
          <cell r="EG27" t="str">
            <v>NA</v>
          </cell>
          <cell r="EI27">
            <v>16.503072721065209</v>
          </cell>
        </row>
        <row r="28">
          <cell r="A28">
            <v>1995</v>
          </cell>
          <cell r="B28" t="str">
            <v>NA</v>
          </cell>
          <cell r="C28" t="str">
            <v>NA</v>
          </cell>
          <cell r="D28" t="str">
            <v>NA</v>
          </cell>
          <cell r="E28" t="str">
            <v>NA</v>
          </cell>
          <cell r="F28" t="str">
            <v>NA</v>
          </cell>
          <cell r="G28" t="str">
            <v>NA</v>
          </cell>
          <cell r="H28" t="str">
            <v>NA</v>
          </cell>
          <cell r="I28" t="str">
            <v>NA</v>
          </cell>
          <cell r="J28" t="str">
            <v>NA</v>
          </cell>
          <cell r="K28" t="str">
            <v>NA</v>
          </cell>
          <cell r="L28">
            <v>-1.9</v>
          </cell>
          <cell r="M28">
            <v>67.7</v>
          </cell>
          <cell r="N28" t="str">
            <v>NA</v>
          </cell>
          <cell r="O28">
            <v>21.433</v>
          </cell>
          <cell r="P28">
            <v>48.1</v>
          </cell>
          <cell r="Q28" t="str">
            <v>NA</v>
          </cell>
          <cell r="R28" t="str">
            <v>NA</v>
          </cell>
          <cell r="S28" t="str">
            <v>NA</v>
          </cell>
          <cell r="T28">
            <v>23366</v>
          </cell>
          <cell r="U28" t="str">
            <v>NA</v>
          </cell>
          <cell r="V28" t="str">
            <v>NA</v>
          </cell>
          <cell r="W28" t="str">
            <v>NA</v>
          </cell>
          <cell r="X28">
            <v>114.7</v>
          </cell>
          <cell r="Y28">
            <v>116.4</v>
          </cell>
          <cell r="Z28">
            <v>35.068399999999997</v>
          </cell>
          <cell r="AA28">
            <v>50229</v>
          </cell>
          <cell r="AB28">
            <v>58.680100000000003</v>
          </cell>
          <cell r="AC28">
            <v>37257</v>
          </cell>
          <cell r="AD28" t="str">
            <v>NA</v>
          </cell>
          <cell r="AE28">
            <v>30575</v>
          </cell>
          <cell r="AF28" t="str">
            <v>NA</v>
          </cell>
          <cell r="AG28" t="str">
            <v>NA</v>
          </cell>
          <cell r="AH28" t="str">
            <v>NA</v>
          </cell>
          <cell r="AI28">
            <v>29403</v>
          </cell>
          <cell r="AJ28">
            <v>45022</v>
          </cell>
          <cell r="AK28" t="str">
            <v>NA</v>
          </cell>
          <cell r="AL28" t="str">
            <v>NA</v>
          </cell>
          <cell r="AM28">
            <v>78592</v>
          </cell>
          <cell r="AN28">
            <v>356</v>
          </cell>
          <cell r="AO28">
            <v>1635</v>
          </cell>
          <cell r="AP28">
            <v>40259</v>
          </cell>
          <cell r="AQ28">
            <v>50035</v>
          </cell>
          <cell r="AR28">
            <v>-34269</v>
          </cell>
          <cell r="AS28">
            <v>-44576</v>
          </cell>
          <cell r="AT28">
            <v>70.31</v>
          </cell>
          <cell r="BA28" t="str">
            <v>NA</v>
          </cell>
          <cell r="BB28" t="str">
            <v>NA</v>
          </cell>
          <cell r="BC28" t="str">
            <v>NA</v>
          </cell>
          <cell r="BD28">
            <v>0</v>
          </cell>
          <cell r="BE28">
            <v>23829</v>
          </cell>
          <cell r="BF28">
            <v>40.274616102005872</v>
          </cell>
          <cell r="BG28">
            <v>1023.497982829878</v>
          </cell>
          <cell r="BH28">
            <v>11.086452289363455</v>
          </cell>
          <cell r="BI28">
            <v>16.375852716932723</v>
          </cell>
          <cell r="BJ28">
            <v>0.8285068630238257</v>
          </cell>
          <cell r="BK28">
            <v>3.2691363786189864</v>
          </cell>
          <cell r="BL28">
            <v>0.25258431170773754</v>
          </cell>
          <cell r="BM28" t="str">
            <v>NA</v>
          </cell>
          <cell r="BN28" t="str">
            <v>NA</v>
          </cell>
          <cell r="BO28">
            <v>32.517949221059368</v>
          </cell>
          <cell r="BP28">
            <v>101145.21249999999</v>
          </cell>
          <cell r="BQ28" t="str">
            <v>NA</v>
          </cell>
          <cell r="BR28" t="str">
            <v>NA</v>
          </cell>
          <cell r="BS28" t="str">
            <v>NA</v>
          </cell>
          <cell r="BT28" t="str">
            <v>NA</v>
          </cell>
          <cell r="BV28">
            <v>2.8928192507293073</v>
          </cell>
          <cell r="BW28" t="str">
            <v>NA</v>
          </cell>
          <cell r="BX28" t="str">
            <v>NA</v>
          </cell>
          <cell r="BY28" t="str">
            <v>NA</v>
          </cell>
          <cell r="BZ28">
            <v>8596</v>
          </cell>
          <cell r="CA28">
            <v>17.149430537426984</v>
          </cell>
          <cell r="CB28">
            <v>9839</v>
          </cell>
          <cell r="CC28">
            <v>19.629274902017691</v>
          </cell>
          <cell r="CD28" t="str">
            <v>NA</v>
          </cell>
          <cell r="CE28" t="str">
            <v>NA</v>
          </cell>
          <cell r="CF28" t="str">
            <v>NA</v>
          </cell>
          <cell r="CG28">
            <v>98742.450921907934</v>
          </cell>
          <cell r="CH28">
            <v>98742.450921907934</v>
          </cell>
          <cell r="CI28" t="str">
            <v>NA</v>
          </cell>
          <cell r="CJ28" t="str">
            <v>NA</v>
          </cell>
          <cell r="CK28" t="str">
            <v>NA</v>
          </cell>
          <cell r="CL28">
            <v>6420.4081945928983</v>
          </cell>
          <cell r="CM28" t="str">
            <v>NA</v>
          </cell>
          <cell r="CN28" t="str">
            <v>NA</v>
          </cell>
          <cell r="CO28" t="str">
            <v>NA</v>
          </cell>
          <cell r="CP28" t="str">
            <v>NA</v>
          </cell>
          <cell r="CQ28" t="str">
            <v>NA</v>
          </cell>
          <cell r="CR28" t="str">
            <v>NA</v>
          </cell>
          <cell r="CS28" t="str">
            <v>NA</v>
          </cell>
          <cell r="CT28" t="str">
            <v>NA</v>
          </cell>
          <cell r="CU28" t="str">
            <v>NA</v>
          </cell>
          <cell r="CV28">
            <v>12368</v>
          </cell>
          <cell r="CW28">
            <v>24.674750684841428</v>
          </cell>
          <cell r="CX28" t="str">
            <v>NA</v>
          </cell>
          <cell r="CY28" t="str">
            <v>NA</v>
          </cell>
          <cell r="CZ28" t="str">
            <v>NA</v>
          </cell>
          <cell r="DA28" t="str">
            <v>NA</v>
          </cell>
          <cell r="DB28" t="str">
            <v>NA</v>
          </cell>
          <cell r="DC28" t="str">
            <v>NA</v>
          </cell>
          <cell r="DD28" t="str">
            <v>NA</v>
          </cell>
          <cell r="DE28" t="str">
            <v>NA</v>
          </cell>
          <cell r="DF28">
            <v>2.711269904649054</v>
          </cell>
          <cell r="DG28" t="str">
            <v>NA</v>
          </cell>
          <cell r="DH28">
            <v>53.697843338216146</v>
          </cell>
          <cell r="DI28" t="str">
            <v>NA</v>
          </cell>
          <cell r="DJ28">
            <v>30575</v>
          </cell>
          <cell r="DK28" t="str">
            <v>NA</v>
          </cell>
          <cell r="DL28">
            <v>12.3</v>
          </cell>
          <cell r="DM28" t="e">
            <v>#N/A</v>
          </cell>
          <cell r="DN28">
            <v>10.396193872793393</v>
          </cell>
          <cell r="DO28">
            <v>5.2549557975317205</v>
          </cell>
          <cell r="DP28">
            <v>5.141238075261672</v>
          </cell>
          <cell r="DQ28">
            <v>1459.2</v>
          </cell>
          <cell r="DR28">
            <v>-1.9</v>
          </cell>
          <cell r="DS28">
            <v>-0.13020833333333331</v>
          </cell>
          <cell r="DT28">
            <v>2.711269904649054</v>
          </cell>
          <cell r="DU28">
            <v>2.8928192507293073</v>
          </cell>
          <cell r="DV28">
            <v>8.5814637850836952</v>
          </cell>
          <cell r="DW28">
            <v>11.432541980312671</v>
          </cell>
          <cell r="DX28">
            <v>13835</v>
          </cell>
          <cell r="DY28">
            <v>82073</v>
          </cell>
          <cell r="DZ28">
            <v>93764</v>
          </cell>
          <cell r="EA28" t="str">
            <v>NA</v>
          </cell>
          <cell r="EB28" t="str">
            <v>NA</v>
          </cell>
          <cell r="EC28" t="str">
            <v>NA</v>
          </cell>
          <cell r="ED28">
            <v>76601</v>
          </cell>
          <cell r="EE28" t="str">
            <v>NA</v>
          </cell>
          <cell r="EF28" t="str">
            <v>NA</v>
          </cell>
          <cell r="EG28" t="str">
            <v>NA</v>
          </cell>
          <cell r="EI28">
            <v>17.965198020705902</v>
          </cell>
        </row>
        <row r="29">
          <cell r="A29">
            <v>1996</v>
          </cell>
          <cell r="B29" t="str">
            <v>NA</v>
          </cell>
          <cell r="C29" t="str">
            <v>NA</v>
          </cell>
          <cell r="D29" t="str">
            <v>NA</v>
          </cell>
          <cell r="E29" t="str">
            <v>NA</v>
          </cell>
          <cell r="F29" t="str">
            <v>NA</v>
          </cell>
          <cell r="G29" t="str">
            <v>NA</v>
          </cell>
          <cell r="H29" t="str">
            <v>NA</v>
          </cell>
          <cell r="I29" t="str">
            <v>NA</v>
          </cell>
          <cell r="J29" t="str">
            <v>NA</v>
          </cell>
          <cell r="K29" t="str">
            <v>NA</v>
          </cell>
          <cell r="L29">
            <v>8</v>
          </cell>
          <cell r="M29">
            <v>69.099999999999994</v>
          </cell>
          <cell r="N29">
            <v>70.691699999999997</v>
          </cell>
          <cell r="O29">
            <v>22.942</v>
          </cell>
          <cell r="P29">
            <v>50.1</v>
          </cell>
          <cell r="Q29" t="str">
            <v>NA</v>
          </cell>
          <cell r="R29" t="str">
            <v>NA</v>
          </cell>
          <cell r="S29" t="str">
            <v>NA</v>
          </cell>
          <cell r="T29">
            <v>26138</v>
          </cell>
          <cell r="U29" t="str">
            <v>NA</v>
          </cell>
          <cell r="V29" t="str">
            <v>NA</v>
          </cell>
          <cell r="W29" t="str">
            <v>NA</v>
          </cell>
          <cell r="X29">
            <v>116.3</v>
          </cell>
          <cell r="Y29">
            <v>130.30000000000001</v>
          </cell>
          <cell r="Z29">
            <v>38.078299999999999</v>
          </cell>
          <cell r="AA29">
            <v>55329</v>
          </cell>
          <cell r="AB29">
            <v>58.058</v>
          </cell>
          <cell r="AC29">
            <v>43494</v>
          </cell>
          <cell r="AD29" t="str">
            <v>NA</v>
          </cell>
          <cell r="AE29">
            <v>33725</v>
          </cell>
          <cell r="AF29" t="str">
            <v>NA</v>
          </cell>
          <cell r="AG29" t="str">
            <v>NA</v>
          </cell>
          <cell r="AH29" t="str">
            <v>NA</v>
          </cell>
          <cell r="AI29">
            <v>32505</v>
          </cell>
          <cell r="AJ29">
            <v>48159</v>
          </cell>
          <cell r="AK29" t="str">
            <v>NA</v>
          </cell>
          <cell r="AL29" t="str">
            <v>NA</v>
          </cell>
          <cell r="AM29">
            <v>85141</v>
          </cell>
          <cell r="AN29">
            <v>132</v>
          </cell>
          <cell r="AO29">
            <v>1909</v>
          </cell>
          <cell r="AP29">
            <v>45055</v>
          </cell>
          <cell r="AQ29">
            <v>56253</v>
          </cell>
          <cell r="AR29">
            <v>-38472</v>
          </cell>
          <cell r="AS29">
            <v>-50300</v>
          </cell>
          <cell r="AT29">
            <v>71.739999999999995</v>
          </cell>
          <cell r="BA29" t="str">
            <v>NA</v>
          </cell>
          <cell r="BB29" t="str">
            <v>NA</v>
          </cell>
          <cell r="BC29" t="str">
            <v>NA</v>
          </cell>
          <cell r="BD29">
            <v>0</v>
          </cell>
          <cell r="BE29">
            <v>25935</v>
          </cell>
          <cell r="BF29">
            <v>40.597674519936405</v>
          </cell>
          <cell r="BG29">
            <v>1077.4375448510273</v>
          </cell>
          <cell r="BH29">
            <v>11.370987061878983</v>
          </cell>
          <cell r="BI29">
            <v>16.455842347147588</v>
          </cell>
          <cell r="BJ29">
            <v>0.48846085512330717</v>
          </cell>
          <cell r="BK29">
            <v>2.5665087900889283</v>
          </cell>
          <cell r="BL29">
            <v>7.0405449540428267</v>
          </cell>
          <cell r="BM29">
            <v>4.1580041580041582</v>
          </cell>
          <cell r="BN29" t="str">
            <v>NA</v>
          </cell>
          <cell r="BO29">
            <v>32.378349978525044</v>
          </cell>
          <cell r="BP29">
            <v>101849.25499999999</v>
          </cell>
          <cell r="BQ29" t="str">
            <v>NA</v>
          </cell>
          <cell r="BR29" t="str">
            <v>NA</v>
          </cell>
          <cell r="BS29" t="str">
            <v>NA</v>
          </cell>
          <cell r="BT29" t="str">
            <v>NA</v>
          </cell>
          <cell r="BV29">
            <v>3.1975305385020425</v>
          </cell>
          <cell r="BW29" t="str">
            <v>NA</v>
          </cell>
          <cell r="BX29" t="str">
            <v>NA</v>
          </cell>
          <cell r="BY29" t="str">
            <v>NA</v>
          </cell>
          <cell r="BZ29">
            <v>10604</v>
          </cell>
          <cell r="CA29">
            <v>19.167107874661198</v>
          </cell>
          <cell r="CB29">
            <v>11834</v>
          </cell>
          <cell r="CC29">
            <v>21.390376705841252</v>
          </cell>
          <cell r="CD29">
            <v>77671.19088884737</v>
          </cell>
          <cell r="CE29" t="str">
            <v>NA</v>
          </cell>
          <cell r="CF29" t="str">
            <v>NA</v>
          </cell>
          <cell r="CG29">
            <v>105502.58809750694</v>
          </cell>
          <cell r="CH29">
            <v>105502.58809750694</v>
          </cell>
          <cell r="CI29" t="str">
            <v>NA</v>
          </cell>
          <cell r="CJ29" t="str">
            <v>NA</v>
          </cell>
          <cell r="CK29">
            <v>6352.341917646263</v>
          </cell>
          <cell r="CL29">
            <v>6352.341917646263</v>
          </cell>
          <cell r="CM29" t="str">
            <v>NA</v>
          </cell>
          <cell r="CN29" t="str">
            <v>NA</v>
          </cell>
          <cell r="CO29" t="str">
            <v>NA</v>
          </cell>
          <cell r="CP29" t="str">
            <v>NA</v>
          </cell>
          <cell r="CQ29" t="str">
            <v>NA</v>
          </cell>
          <cell r="CR29" t="str">
            <v>NA</v>
          </cell>
          <cell r="CS29" t="str">
            <v>NA</v>
          </cell>
          <cell r="CT29" t="str">
            <v>NA</v>
          </cell>
          <cell r="CU29" t="str">
            <v>NA</v>
          </cell>
          <cell r="CV29">
            <v>13871.75</v>
          </cell>
          <cell r="CW29">
            <v>25.07368244627796</v>
          </cell>
          <cell r="CX29" t="str">
            <v>NA</v>
          </cell>
          <cell r="CY29" t="str">
            <v>NA</v>
          </cell>
          <cell r="CZ29" t="str">
            <v>NA</v>
          </cell>
          <cell r="DA29" t="str">
            <v>NA</v>
          </cell>
          <cell r="DB29">
            <v>86.537755308371516</v>
          </cell>
          <cell r="DC29" t="str">
            <v>NA</v>
          </cell>
          <cell r="DD29" t="str">
            <v>NA</v>
          </cell>
          <cell r="DE29" t="str">
            <v>NA</v>
          </cell>
          <cell r="DF29">
            <v>2.9029022299798082</v>
          </cell>
          <cell r="DG29" t="str">
            <v>NA</v>
          </cell>
          <cell r="DH29">
            <v>54.446897822445834</v>
          </cell>
          <cell r="DI29">
            <v>3.3488978905896305</v>
          </cell>
          <cell r="DJ29">
            <v>33725</v>
          </cell>
          <cell r="DK29" t="str">
            <v>NA</v>
          </cell>
          <cell r="DL29">
            <v>11.7</v>
          </cell>
          <cell r="DM29" t="e">
            <v>#N/A</v>
          </cell>
          <cell r="DN29">
            <v>11.933350262968052</v>
          </cell>
          <cell r="DO29">
            <v>6.0209012005371987</v>
          </cell>
          <cell r="DP29">
            <v>5.9124490624308539</v>
          </cell>
          <cell r="DQ29">
            <v>1507.5</v>
          </cell>
          <cell r="DR29">
            <v>8</v>
          </cell>
          <cell r="DS29">
            <v>0.53067993366500832</v>
          </cell>
          <cell r="DT29">
            <v>2.9029022299798082</v>
          </cell>
          <cell r="DU29">
            <v>3.1975305385020425</v>
          </cell>
          <cell r="DV29">
            <v>7.9258107251886409</v>
          </cell>
          <cell r="DW29">
            <v>10.373910222077477</v>
          </cell>
          <cell r="DX29">
            <v>14926</v>
          </cell>
          <cell r="DY29">
            <v>86600</v>
          </cell>
          <cell r="DZ29">
            <v>99381</v>
          </cell>
          <cell r="EA29">
            <v>5.5158212810546781</v>
          </cell>
          <cell r="EB29" t="str">
            <v>NA</v>
          </cell>
          <cell r="EC29" t="str">
            <v>NA</v>
          </cell>
          <cell r="ED29">
            <v>83100</v>
          </cell>
          <cell r="EE29">
            <v>8.4842234435581698</v>
          </cell>
          <cell r="EF29">
            <v>5.3384527754718469E-2</v>
          </cell>
          <cell r="EG29" t="str">
            <v>NA</v>
          </cell>
          <cell r="EI29">
            <v>19.676110667730779</v>
          </cell>
        </row>
        <row r="30">
          <cell r="A30">
            <v>1997</v>
          </cell>
          <cell r="B30" t="str">
            <v>NA</v>
          </cell>
          <cell r="C30" t="str">
            <v>NA</v>
          </cell>
          <cell r="D30" t="str">
            <v>NA</v>
          </cell>
          <cell r="E30" t="str">
            <v>NA</v>
          </cell>
          <cell r="F30" t="str">
            <v>NA</v>
          </cell>
          <cell r="G30" t="str">
            <v>NA</v>
          </cell>
          <cell r="H30" t="str">
            <v>NA</v>
          </cell>
          <cell r="I30" t="str">
            <v>NA</v>
          </cell>
          <cell r="J30" t="str">
            <v>NA</v>
          </cell>
          <cell r="K30" t="str">
            <v>NA</v>
          </cell>
          <cell r="L30">
            <v>19.2</v>
          </cell>
          <cell r="M30">
            <v>70</v>
          </cell>
          <cell r="N30">
            <v>71.533299999999997</v>
          </cell>
          <cell r="O30">
            <v>26.08</v>
          </cell>
          <cell r="P30">
            <v>53.65</v>
          </cell>
          <cell r="Q30" t="str">
            <v>NA</v>
          </cell>
          <cell r="R30" t="str">
            <v>NA</v>
          </cell>
          <cell r="S30" t="str">
            <v>NA</v>
          </cell>
          <cell r="T30">
            <v>30868</v>
          </cell>
          <cell r="U30" t="str">
            <v>NA</v>
          </cell>
          <cell r="V30" t="str">
            <v>NA</v>
          </cell>
          <cell r="W30" t="str">
            <v>NA</v>
          </cell>
          <cell r="X30">
            <v>120.4</v>
          </cell>
          <cell r="Y30">
            <v>153</v>
          </cell>
          <cell r="Z30">
            <v>43.675899999999999</v>
          </cell>
          <cell r="AA30">
            <v>62969</v>
          </cell>
          <cell r="AB30">
            <v>61.669400000000003</v>
          </cell>
          <cell r="AC30">
            <v>56352</v>
          </cell>
          <cell r="AD30" t="str">
            <v>NA</v>
          </cell>
          <cell r="AE30">
            <v>38842</v>
          </cell>
          <cell r="AF30" t="str">
            <v>NA</v>
          </cell>
          <cell r="AG30" t="str">
            <v>NA</v>
          </cell>
          <cell r="AH30" t="str">
            <v>NA</v>
          </cell>
          <cell r="AI30">
            <v>35748</v>
          </cell>
          <cell r="AJ30">
            <v>51571</v>
          </cell>
          <cell r="AK30" t="str">
            <v>NA</v>
          </cell>
          <cell r="AL30" t="str">
            <v>NA</v>
          </cell>
          <cell r="AM30">
            <v>93031</v>
          </cell>
          <cell r="AN30">
            <v>241</v>
          </cell>
          <cell r="AO30">
            <v>2258</v>
          </cell>
          <cell r="AP30">
            <v>53525</v>
          </cell>
          <cell r="AQ30">
            <v>66123</v>
          </cell>
          <cell r="AR30">
            <v>-45211</v>
          </cell>
          <cell r="AS30">
            <v>-58673</v>
          </cell>
          <cell r="AT30">
            <v>72.87</v>
          </cell>
          <cell r="BA30" t="str">
            <v>NA</v>
          </cell>
          <cell r="BB30" t="str">
            <v>NA</v>
          </cell>
          <cell r="BC30" t="str">
            <v>NA</v>
          </cell>
          <cell r="BD30">
            <v>0</v>
          </cell>
          <cell r="BE30">
            <v>28903</v>
          </cell>
          <cell r="BF30">
            <v>40.059243823385522</v>
          </cell>
          <cell r="BG30">
            <v>1132.7308024441359</v>
          </cell>
          <cell r="BH30">
            <v>12.21570794166619</v>
          </cell>
          <cell r="BI30">
            <v>17.451011345237415</v>
          </cell>
          <cell r="BJ30">
            <v>6.0475117413988144</v>
          </cell>
          <cell r="BK30">
            <v>7.4287383776832971</v>
          </cell>
          <cell r="BL30">
            <v>13.67797053439106</v>
          </cell>
          <cell r="BM30">
            <v>7.0858283433133717</v>
          </cell>
          <cell r="BN30" t="str">
            <v>NA</v>
          </cell>
          <cell r="BO30">
            <v>32.32230231312483</v>
          </cell>
          <cell r="BP30">
            <v>103162.495</v>
          </cell>
          <cell r="BQ30" t="str">
            <v>NA</v>
          </cell>
          <cell r="BR30" t="str">
            <v>NA</v>
          </cell>
          <cell r="BS30" t="str">
            <v>NA</v>
          </cell>
          <cell r="BT30" t="str">
            <v>NA</v>
          </cell>
          <cell r="BV30">
            <v>3.0468701350837586</v>
          </cell>
          <cell r="BW30" t="str">
            <v>NA</v>
          </cell>
          <cell r="BX30" t="str">
            <v>NA</v>
          </cell>
          <cell r="BY30" t="str">
            <v>NA</v>
          </cell>
          <cell r="BZ30">
            <v>12956</v>
          </cell>
          <cell r="CA30">
            <v>20.6460509781094</v>
          </cell>
          <cell r="CB30">
            <v>14538</v>
          </cell>
          <cell r="CC30">
            <v>23.167049175652554</v>
          </cell>
          <cell r="CD30">
            <v>89088.81275990342</v>
          </cell>
          <cell r="CE30" t="str">
            <v>NA</v>
          </cell>
          <cell r="CF30" t="str">
            <v>NA</v>
          </cell>
          <cell r="CG30">
            <v>117495.61343990146</v>
          </cell>
          <cell r="CH30">
            <v>117495.61343990146</v>
          </cell>
          <cell r="CI30" t="str">
            <v>NA</v>
          </cell>
          <cell r="CJ30" t="str">
            <v>NA</v>
          </cell>
          <cell r="CK30">
            <v>6473.97074461599</v>
          </cell>
          <cell r="CL30">
            <v>6473.97074461599</v>
          </cell>
          <cell r="CM30" t="str">
            <v>NA</v>
          </cell>
          <cell r="CN30" t="str">
            <v>NA</v>
          </cell>
          <cell r="CO30" t="str">
            <v>NA</v>
          </cell>
          <cell r="CP30" t="str">
            <v>NA</v>
          </cell>
          <cell r="CQ30" t="str">
            <v>NA</v>
          </cell>
          <cell r="CR30" t="str">
            <v>NA</v>
          </cell>
          <cell r="CS30" t="str">
            <v>NA</v>
          </cell>
          <cell r="CT30" t="str">
            <v>NA</v>
          </cell>
          <cell r="CU30" t="str">
            <v>NA</v>
          </cell>
          <cell r="CV30">
            <v>16306.25</v>
          </cell>
          <cell r="CW30">
            <v>25.984846307640971</v>
          </cell>
          <cell r="CX30" t="str">
            <v>NA</v>
          </cell>
          <cell r="CY30" t="str">
            <v>NA</v>
          </cell>
          <cell r="CZ30" t="str">
            <v>NA</v>
          </cell>
          <cell r="DA30" t="str">
            <v>NA</v>
          </cell>
          <cell r="DB30">
            <v>85.748966390511924</v>
          </cell>
          <cell r="DC30" t="str">
            <v>NA</v>
          </cell>
          <cell r="DD30">
            <v>19.23</v>
          </cell>
          <cell r="DE30" t="str">
            <v>NA</v>
          </cell>
          <cell r="DF30">
            <v>2.5958951098595411</v>
          </cell>
          <cell r="DG30" t="str">
            <v>NA</v>
          </cell>
          <cell r="DH30">
            <v>56.366349938284422</v>
          </cell>
          <cell r="DI30">
            <v>2.7007195791033167</v>
          </cell>
          <cell r="DJ30">
            <v>38842</v>
          </cell>
          <cell r="DK30" t="str">
            <v>NA</v>
          </cell>
          <cell r="DL30">
            <v>9.9</v>
          </cell>
          <cell r="DM30" t="e">
            <v>#N/A</v>
          </cell>
          <cell r="DN30">
            <v>13.569089539873538</v>
          </cell>
          <cell r="DO30">
            <v>6.7964964048808731</v>
          </cell>
          <cell r="DP30">
            <v>6.7725931349926638</v>
          </cell>
          <cell r="DQ30">
            <v>1539</v>
          </cell>
          <cell r="DR30">
            <v>19.2</v>
          </cell>
          <cell r="DS30">
            <v>1.2475633528265107</v>
          </cell>
          <cell r="DT30">
            <v>2.5958951098595411</v>
          </cell>
          <cell r="DU30">
            <v>3.0468701350837586</v>
          </cell>
          <cell r="DV30">
            <v>7.6159027869502047</v>
          </cell>
          <cell r="DW30">
            <v>13.428140389946641</v>
          </cell>
          <cell r="DX30">
            <v>18617</v>
          </cell>
          <cell r="DY30">
            <v>92512</v>
          </cell>
          <cell r="DZ30">
            <v>109758</v>
          </cell>
          <cell r="EA30">
            <v>6.8267898383371772</v>
          </cell>
          <cell r="EB30" t="str">
            <v>NA</v>
          </cell>
          <cell r="EC30" t="str">
            <v>NA</v>
          </cell>
          <cell r="ED30">
            <v>90532</v>
          </cell>
          <cell r="EE30">
            <v>8.9434416365824276</v>
          </cell>
          <cell r="EF30">
            <v>0.31774972825109327</v>
          </cell>
          <cell r="EG30" t="str">
            <v>NA</v>
          </cell>
          <cell r="EI30">
            <v>20.956884000518947</v>
          </cell>
        </row>
        <row r="31">
          <cell r="A31">
            <v>1998</v>
          </cell>
          <cell r="B31">
            <v>7.8</v>
          </cell>
          <cell r="C31">
            <v>63.4</v>
          </cell>
          <cell r="D31">
            <v>136.30000000000001</v>
          </cell>
          <cell r="E31">
            <v>320.68</v>
          </cell>
          <cell r="F31">
            <v>108.95</v>
          </cell>
          <cell r="G31">
            <v>94.05</v>
          </cell>
          <cell r="H31">
            <v>123.68</v>
          </cell>
          <cell r="I31">
            <v>67.099999999999994</v>
          </cell>
          <cell r="J31">
            <v>1593.7</v>
          </cell>
          <cell r="K31" t="str">
            <v>NA</v>
          </cell>
          <cell r="L31">
            <v>17.399999999999999</v>
          </cell>
          <cell r="M31">
            <v>71.5</v>
          </cell>
          <cell r="N31">
            <v>73.208299999999994</v>
          </cell>
          <cell r="O31">
            <v>26.838000000000001</v>
          </cell>
          <cell r="P31">
            <v>58.06</v>
          </cell>
          <cell r="Q31">
            <v>1727.3</v>
          </cell>
          <cell r="R31" t="str">
            <v>NA</v>
          </cell>
          <cell r="S31" t="str">
            <v>NA</v>
          </cell>
          <cell r="T31">
            <v>32718</v>
          </cell>
          <cell r="U31" t="str">
            <v>NA</v>
          </cell>
          <cell r="V31" t="str">
            <v>NA</v>
          </cell>
          <cell r="W31" t="str">
            <v>NA</v>
          </cell>
          <cell r="X31">
            <v>124.9</v>
          </cell>
          <cell r="Y31">
            <v>187.1</v>
          </cell>
          <cell r="Z31">
            <v>54.216299999999997</v>
          </cell>
          <cell r="AA31">
            <v>72117</v>
          </cell>
          <cell r="AB31">
            <v>63.898400000000002</v>
          </cell>
          <cell r="AC31">
            <v>69095</v>
          </cell>
          <cell r="AD31" t="str">
            <v>NA</v>
          </cell>
          <cell r="AE31">
            <v>42349</v>
          </cell>
          <cell r="AF31" t="str">
            <v>NA</v>
          </cell>
          <cell r="AG31" t="str">
            <v>NA</v>
          </cell>
          <cell r="AH31" t="str">
            <v>NA</v>
          </cell>
          <cell r="AI31">
            <v>40243</v>
          </cell>
          <cell r="AJ31">
            <v>55861</v>
          </cell>
          <cell r="AK31" t="str">
            <v>NA</v>
          </cell>
          <cell r="AL31" t="str">
            <v>NA</v>
          </cell>
          <cell r="AM31">
            <v>101220</v>
          </cell>
          <cell r="AN31">
            <v>343</v>
          </cell>
          <cell r="AO31">
            <v>2507</v>
          </cell>
          <cell r="AP31">
            <v>67823</v>
          </cell>
          <cell r="AQ31">
            <v>81180</v>
          </cell>
          <cell r="AR31">
            <v>-59075</v>
          </cell>
          <cell r="AS31">
            <v>-74970</v>
          </cell>
          <cell r="AT31">
            <v>73.67</v>
          </cell>
          <cell r="BA31">
            <v>742.93999999999994</v>
          </cell>
          <cell r="BB31">
            <v>284.83000000000004</v>
          </cell>
          <cell r="BC31">
            <v>1.0073525154865974</v>
          </cell>
          <cell r="BD31">
            <v>0</v>
          </cell>
          <cell r="BE31">
            <v>32527</v>
          </cell>
          <cell r="BF31">
            <v>39.305440848214282</v>
          </cell>
          <cell r="BG31">
            <v>1239.6727526289242</v>
          </cell>
          <cell r="BH31">
            <v>12.802342976826635</v>
          </cell>
          <cell r="BI31">
            <v>17.905374792764526</v>
          </cell>
          <cell r="BJ31">
            <v>2.6036510924114076</v>
          </cell>
          <cell r="BK31">
            <v>4.8023007586773581</v>
          </cell>
          <cell r="BL31">
            <v>2.9064417177914192</v>
          </cell>
          <cell r="BM31">
            <v>8.219944082013054</v>
          </cell>
          <cell r="BN31" t="str">
            <v>NA</v>
          </cell>
          <cell r="BO31">
            <v>32.253765540421895</v>
          </cell>
          <cell r="BP31">
            <v>105322.00750000001</v>
          </cell>
          <cell r="BQ31" t="str">
            <v>NA</v>
          </cell>
          <cell r="BR31" t="str">
            <v>NA</v>
          </cell>
          <cell r="BS31" t="str">
            <v>NA</v>
          </cell>
          <cell r="BT31" t="str">
            <v>NA</v>
          </cell>
          <cell r="BV31">
            <v>0.86859451566018264</v>
          </cell>
          <cell r="BW31" t="str">
            <v>NA</v>
          </cell>
          <cell r="BX31">
            <v>110588.90090872986</v>
          </cell>
          <cell r="BY31" t="str">
            <v>NA</v>
          </cell>
          <cell r="BZ31">
            <v>16246</v>
          </cell>
          <cell r="CA31">
            <v>22.505879587584253</v>
          </cell>
          <cell r="CB31">
            <v>18120</v>
          </cell>
          <cell r="CC31">
            <v>25.10196590711724</v>
          </cell>
          <cell r="CD31">
            <v>110588.90090872986</v>
          </cell>
          <cell r="CE31" t="str">
            <v>NA</v>
          </cell>
          <cell r="CF31" t="str">
            <v>NA</v>
          </cell>
          <cell r="CG31">
            <v>143545.12866983091</v>
          </cell>
          <cell r="CH31">
            <v>143545.12866983091</v>
          </cell>
          <cell r="CI31" t="str">
            <v>NA</v>
          </cell>
          <cell r="CJ31" t="str">
            <v>NA</v>
          </cell>
          <cell r="CK31">
            <v>6809.8321645437618</v>
          </cell>
          <cell r="CL31">
            <v>6809.8321645437618</v>
          </cell>
          <cell r="CM31" t="str">
            <v>NA</v>
          </cell>
          <cell r="CN31" t="str">
            <v>NA</v>
          </cell>
          <cell r="CO31" t="str">
            <v>NA</v>
          </cell>
          <cell r="CP31" t="str">
            <v>NA</v>
          </cell>
          <cell r="CQ31" t="str">
            <v>NA</v>
          </cell>
          <cell r="CR31" t="str">
            <v>NA</v>
          </cell>
          <cell r="CS31" t="str">
            <v>NA</v>
          </cell>
          <cell r="CT31" t="str">
            <v>NA</v>
          </cell>
          <cell r="CU31" t="str">
            <v>NA</v>
          </cell>
          <cell r="CV31">
            <v>20208</v>
          </cell>
          <cell r="CW31">
            <v>27.994510322904258</v>
          </cell>
          <cell r="CX31" t="str">
            <v>NA</v>
          </cell>
          <cell r="CY31" t="str">
            <v>NA</v>
          </cell>
          <cell r="CZ31" t="str">
            <v>NA</v>
          </cell>
          <cell r="DA31" t="str">
            <v>NA</v>
          </cell>
          <cell r="DB31">
            <v>87.124872472047556</v>
          </cell>
          <cell r="DC31" t="str">
            <v>NA</v>
          </cell>
          <cell r="DD31">
            <v>26.169999999999998</v>
          </cell>
          <cell r="DE31" t="str">
            <v>NA</v>
          </cell>
          <cell r="DF31">
            <v>0.87275047028056629</v>
          </cell>
          <cell r="DG31" t="str">
            <v>NA</v>
          </cell>
          <cell r="DH31">
            <v>58.473065675180429</v>
          </cell>
          <cell r="DI31">
            <v>3.9286883393851779</v>
          </cell>
          <cell r="DJ31">
            <v>42349</v>
          </cell>
          <cell r="DK31" t="str">
            <v>NA</v>
          </cell>
          <cell r="DL31">
            <v>7.8</v>
          </cell>
          <cell r="DM31">
            <v>3.6733630521623346</v>
          </cell>
          <cell r="DN31">
            <v>14.67051980995428</v>
          </cell>
          <cell r="DO31">
            <v>7.3629662691130306</v>
          </cell>
          <cell r="DP31">
            <v>7.3075535408412495</v>
          </cell>
          <cell r="DQ31">
            <v>1727.3</v>
          </cell>
          <cell r="DR31">
            <v>17.399999999999999</v>
          </cell>
          <cell r="DS31">
            <v>1.0073525154865974</v>
          </cell>
          <cell r="DT31">
            <v>0.87275047028056629</v>
          </cell>
          <cell r="DU31">
            <v>0.86859451566018264</v>
          </cell>
          <cell r="DV31">
            <v>8.0145591170599975</v>
          </cell>
          <cell r="DW31">
            <v>15.031428740686392</v>
          </cell>
          <cell r="DX31">
            <v>22228</v>
          </cell>
          <cell r="DY31">
            <v>97862</v>
          </cell>
          <cell r="DZ31">
            <v>119526</v>
          </cell>
          <cell r="EA31">
            <v>5.7830335524040155</v>
          </cell>
          <cell r="EB31">
            <v>1593.6750000000002</v>
          </cell>
          <cell r="EC31" t="str">
            <v>NA</v>
          </cell>
          <cell r="ED31">
            <v>98370</v>
          </cell>
          <cell r="EE31">
            <v>8.6577121901648013</v>
          </cell>
          <cell r="EF31">
            <v>0.92840760953696311</v>
          </cell>
          <cell r="EG31" t="str">
            <v>NA</v>
          </cell>
          <cell r="EI31">
            <v>22.547970433787114</v>
          </cell>
        </row>
        <row r="32">
          <cell r="A32">
            <v>1999</v>
          </cell>
          <cell r="B32">
            <v>5.9</v>
          </cell>
          <cell r="C32">
            <v>66.5</v>
          </cell>
          <cell r="D32">
            <v>140.47999999999999</v>
          </cell>
          <cell r="E32">
            <v>328.28</v>
          </cell>
          <cell r="F32">
            <v>123.68</v>
          </cell>
          <cell r="G32">
            <v>99.75</v>
          </cell>
          <cell r="H32">
            <v>131.35</v>
          </cell>
          <cell r="I32">
            <v>72.400000000000006</v>
          </cell>
          <cell r="J32">
            <v>1698.4</v>
          </cell>
          <cell r="K32" t="str">
            <v>NA</v>
          </cell>
          <cell r="L32">
            <v>17.3</v>
          </cell>
          <cell r="M32">
            <v>73.3</v>
          </cell>
          <cell r="N32">
            <v>74.95</v>
          </cell>
          <cell r="O32">
            <v>28.120999999999999</v>
          </cell>
          <cell r="P32">
            <v>60.93</v>
          </cell>
          <cell r="Q32">
            <v>1803.8</v>
          </cell>
          <cell r="R32">
            <v>36889</v>
          </cell>
          <cell r="S32" t="str">
            <v>NA</v>
          </cell>
          <cell r="T32">
            <v>36890</v>
          </cell>
          <cell r="U32" t="str">
            <v>NA</v>
          </cell>
          <cell r="V32" t="str">
            <v>NA</v>
          </cell>
          <cell r="W32" t="str">
            <v>NA</v>
          </cell>
          <cell r="X32">
            <v>131</v>
          </cell>
          <cell r="Y32">
            <v>221.9</v>
          </cell>
          <cell r="Z32">
            <v>65.875200000000007</v>
          </cell>
          <cell r="AA32">
            <v>80524</v>
          </cell>
          <cell r="AB32">
            <v>53.211199999999998</v>
          </cell>
          <cell r="AC32">
            <v>92233</v>
          </cell>
          <cell r="AD32" t="str">
            <v>NA</v>
          </cell>
          <cell r="AE32">
            <v>46512</v>
          </cell>
          <cell r="AF32">
            <v>3345</v>
          </cell>
          <cell r="AG32">
            <v>45647</v>
          </cell>
          <cell r="AH32">
            <v>1684</v>
          </cell>
          <cell r="AI32">
            <v>45291</v>
          </cell>
          <cell r="AJ32">
            <v>61075</v>
          </cell>
          <cell r="AK32" t="str">
            <v>NA</v>
          </cell>
          <cell r="AL32">
            <v>-4677</v>
          </cell>
          <cell r="AM32">
            <v>111437</v>
          </cell>
          <cell r="AN32">
            <v>1227</v>
          </cell>
          <cell r="AO32">
            <v>3064</v>
          </cell>
          <cell r="AP32">
            <v>80226</v>
          </cell>
          <cell r="AQ32">
            <v>93983</v>
          </cell>
          <cell r="AR32">
            <v>-68117</v>
          </cell>
          <cell r="AS32">
            <v>-84428</v>
          </cell>
          <cell r="AT32">
            <v>74.48</v>
          </cell>
          <cell r="BA32">
            <v>802.46</v>
          </cell>
          <cell r="BB32">
            <v>303.5</v>
          </cell>
          <cell r="BC32">
            <v>0.95908637321210777</v>
          </cell>
          <cell r="BD32">
            <v>0</v>
          </cell>
          <cell r="BE32">
            <v>36866</v>
          </cell>
          <cell r="BF32">
            <v>38.643561662946425</v>
          </cell>
          <cell r="BG32">
            <v>1329.7962012096159</v>
          </cell>
          <cell r="BH32">
            <v>13.758432550992332</v>
          </cell>
          <cell r="BI32">
            <v>18.770030765337424</v>
          </cell>
          <cell r="BJ32">
            <v>4.8290302916323302</v>
          </cell>
          <cell r="BK32">
            <v>7.4680828024706214</v>
          </cell>
          <cell r="BL32">
            <v>4.7805350622251996</v>
          </cell>
          <cell r="BM32">
            <v>4.9431622459524593</v>
          </cell>
          <cell r="BN32">
            <v>3199.201</v>
          </cell>
          <cell r="BO32">
            <v>32.015665277744183</v>
          </cell>
          <cell r="BP32">
            <v>108006.51999999999</v>
          </cell>
          <cell r="BQ32">
            <v>17.743291945869249</v>
          </cell>
          <cell r="BR32">
            <v>23.822894664163869</v>
          </cell>
          <cell r="BS32" t="str">
            <v>NA</v>
          </cell>
          <cell r="BT32" t="str">
            <v>NA</v>
          </cell>
          <cell r="BV32">
            <v>0.28041191021803796</v>
          </cell>
          <cell r="BW32" t="str">
            <v>NA</v>
          </cell>
          <cell r="BX32">
            <v>134370.46752102402</v>
          </cell>
          <cell r="BY32" t="str">
            <v>NA</v>
          </cell>
          <cell r="BZ32">
            <v>19360</v>
          </cell>
          <cell r="CA32">
            <v>24.021126468235465</v>
          </cell>
          <cell r="CB32">
            <v>22468</v>
          </cell>
          <cell r="CC32">
            <v>27.87741061406583</v>
          </cell>
          <cell r="CD32">
            <v>134370.46752102402</v>
          </cell>
          <cell r="CE32" t="str">
            <v>NA</v>
          </cell>
          <cell r="CF32" t="str">
            <v>NA</v>
          </cell>
          <cell r="CG32">
            <v>161985.24911554184</v>
          </cell>
          <cell r="CH32">
            <v>161985.24911554184</v>
          </cell>
          <cell r="CI32" t="str">
            <v>NA</v>
          </cell>
          <cell r="CJ32" t="str">
            <v>NA</v>
          </cell>
          <cell r="CK32">
            <v>7210.6544352394558</v>
          </cell>
          <cell r="CL32">
            <v>7210.6544352394558</v>
          </cell>
          <cell r="CM32" t="str">
            <v>NA</v>
          </cell>
          <cell r="CN32" t="str">
            <v>NA</v>
          </cell>
          <cell r="CO32" t="str">
            <v>NA</v>
          </cell>
          <cell r="CP32" t="str">
            <v>NA</v>
          </cell>
          <cell r="CQ32" t="str">
            <v>NA</v>
          </cell>
          <cell r="CR32" t="str">
            <v>NA</v>
          </cell>
          <cell r="CS32" t="str">
            <v>NA</v>
          </cell>
          <cell r="CT32" t="str">
            <v>NA</v>
          </cell>
          <cell r="CU32" t="str">
            <v>NA</v>
          </cell>
          <cell r="CV32">
            <v>25783.75</v>
          </cell>
          <cell r="CW32">
            <v>31.991462787983792</v>
          </cell>
          <cell r="CX32" t="str">
            <v>NA</v>
          </cell>
          <cell r="CY32" t="str">
            <v>NA</v>
          </cell>
          <cell r="CZ32" t="str">
            <v>NA</v>
          </cell>
          <cell r="DA32" t="str">
            <v>NA</v>
          </cell>
          <cell r="DB32">
            <v>88.644077488259128</v>
          </cell>
          <cell r="DC32" t="str">
            <v>NA</v>
          </cell>
          <cell r="DD32">
            <v>25.19</v>
          </cell>
          <cell r="DE32" t="str">
            <v>NA</v>
          </cell>
          <cell r="DF32">
            <v>0.27917114955335637</v>
          </cell>
          <cell r="DG32" t="str">
            <v>NA</v>
          </cell>
          <cell r="DH32">
            <v>61.328835896306131</v>
          </cell>
          <cell r="DI32">
            <v>2.9358823208769147</v>
          </cell>
          <cell r="DJ32">
            <v>46512</v>
          </cell>
          <cell r="DK32" t="str">
            <v>NA</v>
          </cell>
          <cell r="DL32">
            <v>5.9</v>
          </cell>
          <cell r="DM32">
            <v>2.3172979640486191</v>
          </cell>
          <cell r="DN32">
            <v>16.521969010899973</v>
          </cell>
          <cell r="DO32">
            <v>8.3664491619479211</v>
          </cell>
          <cell r="DP32">
            <v>8.1555198489520517</v>
          </cell>
          <cell r="DQ32">
            <v>1803.8</v>
          </cell>
          <cell r="DR32">
            <v>17.3</v>
          </cell>
          <cell r="DS32">
            <v>0.95908637321210777</v>
          </cell>
          <cell r="DT32">
            <v>0.27917114955335637</v>
          </cell>
          <cell r="DU32">
            <v>0.28041191021803796</v>
          </cell>
          <cell r="DV32">
            <v>7.0672497940039296</v>
          </cell>
          <cell r="DW32">
            <v>11.650719290820156</v>
          </cell>
          <cell r="DX32">
            <v>26084</v>
          </cell>
          <cell r="DY32">
            <v>103169</v>
          </cell>
          <cell r="DZ32">
            <v>129520</v>
          </cell>
          <cell r="EA32">
            <v>5.4229425108826668</v>
          </cell>
          <cell r="EB32">
            <v>1698.4</v>
          </cell>
          <cell r="EC32">
            <v>6.5712896293158796</v>
          </cell>
          <cell r="ED32">
            <v>107146</v>
          </cell>
          <cell r="EE32">
            <v>8.9214191318491398</v>
          </cell>
          <cell r="EF32">
            <v>-0.21044298123813476</v>
          </cell>
          <cell r="EG32">
            <v>-5.8030376287157681</v>
          </cell>
          <cell r="EI32">
            <v>24.24543266896157</v>
          </cell>
        </row>
        <row r="33">
          <cell r="A33">
            <v>2000</v>
          </cell>
          <cell r="B33">
            <v>4.5</v>
          </cell>
          <cell r="C33">
            <v>68.3</v>
          </cell>
          <cell r="D33">
            <v>128.88</v>
          </cell>
          <cell r="E33">
            <v>334.93</v>
          </cell>
          <cell r="F33">
            <v>143.19999999999999</v>
          </cell>
          <cell r="G33">
            <v>102.63</v>
          </cell>
          <cell r="H33">
            <v>143.72999999999999</v>
          </cell>
          <cell r="I33">
            <v>74.7</v>
          </cell>
          <cell r="J33">
            <v>1772.9</v>
          </cell>
          <cell r="K33" t="str">
            <v>NA</v>
          </cell>
          <cell r="L33">
            <v>26</v>
          </cell>
          <cell r="M33">
            <v>77.099999999999994</v>
          </cell>
          <cell r="N33">
            <v>78.45</v>
          </cell>
          <cell r="O33">
            <v>30.347999999999999</v>
          </cell>
          <cell r="P33">
            <v>65.739999999999995</v>
          </cell>
          <cell r="Q33">
            <v>1856.1</v>
          </cell>
          <cell r="R33">
            <v>42023</v>
          </cell>
          <cell r="S33" t="str">
            <v>NA</v>
          </cell>
          <cell r="T33">
            <v>42023</v>
          </cell>
          <cell r="U33" t="str">
            <v>NA</v>
          </cell>
          <cell r="V33">
            <v>311.7</v>
          </cell>
          <cell r="W33">
            <v>471.9</v>
          </cell>
          <cell r="X33">
            <v>141</v>
          </cell>
          <cell r="Y33">
            <v>252.8</v>
          </cell>
          <cell r="Z33">
            <v>79.474500000000006</v>
          </cell>
          <cell r="AA33">
            <v>94067</v>
          </cell>
          <cell r="AB33">
            <v>59.492199999999997</v>
          </cell>
          <cell r="AC33">
            <v>111207</v>
          </cell>
          <cell r="AD33" t="str">
            <v>NA</v>
          </cell>
          <cell r="AE33">
            <v>49812</v>
          </cell>
          <cell r="AF33">
            <v>2086</v>
          </cell>
          <cell r="AG33">
            <v>51206</v>
          </cell>
          <cell r="AH33">
            <v>1764</v>
          </cell>
          <cell r="AI33">
            <v>52480</v>
          </cell>
          <cell r="AJ33">
            <v>67508</v>
          </cell>
          <cell r="AK33" t="str">
            <v>NA</v>
          </cell>
          <cell r="AL33">
            <v>-7305</v>
          </cell>
          <cell r="AM33">
            <v>120730</v>
          </cell>
          <cell r="AN33">
            <v>589</v>
          </cell>
          <cell r="AO33">
            <v>2905</v>
          </cell>
          <cell r="AP33">
            <v>102408</v>
          </cell>
          <cell r="AQ33">
            <v>113895</v>
          </cell>
          <cell r="AR33">
            <v>-87410</v>
          </cell>
          <cell r="AS33">
            <v>-102737</v>
          </cell>
          <cell r="AT33">
            <v>76.05</v>
          </cell>
          <cell r="BA33">
            <v>844.83</v>
          </cell>
          <cell r="BB33">
            <v>321.06</v>
          </cell>
          <cell r="BC33">
            <v>1.4007865955498087</v>
          </cell>
          <cell r="BD33">
            <v>0</v>
          </cell>
          <cell r="BE33">
            <v>41923</v>
          </cell>
          <cell r="BF33">
            <v>38.414449637276782</v>
          </cell>
          <cell r="BG33">
            <v>1401.1597758241442</v>
          </cell>
          <cell r="BH33">
            <v>14.9374082940273</v>
          </cell>
          <cell r="BI33">
            <v>19.374070420268875</v>
          </cell>
          <cell r="BJ33">
            <v>3.2181068986148365</v>
          </cell>
          <cell r="BK33">
            <v>8.5691138046821713</v>
          </cell>
          <cell r="BL33">
            <v>7.9193485295686594</v>
          </cell>
          <cell r="BM33">
            <v>7.8943049400951759</v>
          </cell>
          <cell r="BN33">
            <v>3371.4450000000002</v>
          </cell>
          <cell r="BO33">
            <v>31.837203272777071</v>
          </cell>
          <cell r="BP33">
            <v>111036.08749999999</v>
          </cell>
          <cell r="BQ33">
            <v>18.290357492238506</v>
          </cell>
          <cell r="BR33">
            <v>24.050437202154512</v>
          </cell>
          <cell r="BS33">
            <v>0.9551422746830518</v>
          </cell>
          <cell r="BT33">
            <v>5.0201720881803746</v>
          </cell>
          <cell r="BV33">
            <v>0.67886320400077926</v>
          </cell>
          <cell r="BW33" t="str">
            <v>NA</v>
          </cell>
          <cell r="BX33">
            <v>162109.87275517115</v>
          </cell>
          <cell r="BY33" t="str">
            <v>NA</v>
          </cell>
          <cell r="BZ33">
            <v>23149</v>
          </cell>
          <cell r="CA33">
            <v>24.593120984998496</v>
          </cell>
          <cell r="CB33">
            <v>25771</v>
          </cell>
          <cell r="CC33">
            <v>27.378691127236436</v>
          </cell>
          <cell r="CD33">
            <v>162109.87275517115</v>
          </cell>
          <cell r="CE33" t="str">
            <v>NA</v>
          </cell>
          <cell r="CF33" t="str">
            <v>NA</v>
          </cell>
          <cell r="CG33">
            <v>177915.99842155681</v>
          </cell>
          <cell r="CH33">
            <v>177915.99842155681</v>
          </cell>
          <cell r="CI33" t="str">
            <v>NA</v>
          </cell>
          <cell r="CJ33" t="str">
            <v>NA</v>
          </cell>
          <cell r="CK33">
            <v>7965.3060207561812</v>
          </cell>
          <cell r="CL33">
            <v>7965.3060207561812</v>
          </cell>
          <cell r="CM33" t="str">
            <v>NA</v>
          </cell>
          <cell r="CN33" t="str">
            <v>NA</v>
          </cell>
          <cell r="CO33" t="str">
            <v>NA</v>
          </cell>
          <cell r="CP33" t="str">
            <v>NA</v>
          </cell>
          <cell r="CQ33" t="str">
            <v>NA</v>
          </cell>
          <cell r="CR33" t="str">
            <v>NA</v>
          </cell>
          <cell r="CS33" t="str">
            <v>NA</v>
          </cell>
          <cell r="CT33" t="str">
            <v>NA</v>
          </cell>
          <cell r="CU33" t="str">
            <v>NA</v>
          </cell>
          <cell r="CV33">
            <v>33521.5</v>
          </cell>
          <cell r="CW33">
            <v>35.612696233039316</v>
          </cell>
          <cell r="CX33" t="str">
            <v>NA</v>
          </cell>
          <cell r="CY33" t="str">
            <v>NA</v>
          </cell>
          <cell r="CZ33" t="str">
            <v>NA</v>
          </cell>
          <cell r="DA33" t="str">
            <v>NA</v>
          </cell>
          <cell r="DB33">
            <v>89.044772251694909</v>
          </cell>
          <cell r="DC33" t="str">
            <v>NA</v>
          </cell>
          <cell r="DD33">
            <v>-4.0599999999999996</v>
          </cell>
          <cell r="DE33" t="str">
            <v>NA</v>
          </cell>
          <cell r="DF33">
            <v>-0.40264343398481278</v>
          </cell>
          <cell r="DG33" t="str">
            <v>NA</v>
          </cell>
          <cell r="DH33">
            <v>66.010426422741702</v>
          </cell>
          <cell r="DI33">
            <v>4.8311018398823569</v>
          </cell>
          <cell r="DJ33">
            <v>49812</v>
          </cell>
          <cell r="DK33" t="str">
            <v>NA</v>
          </cell>
          <cell r="DL33">
            <v>4.5</v>
          </cell>
          <cell r="DM33">
            <v>1.5058455902160444</v>
          </cell>
          <cell r="DN33">
            <v>16.904649924977154</v>
          </cell>
          <cell r="DO33">
            <v>8.6658640923855348</v>
          </cell>
          <cell r="DP33">
            <v>8.238785832591617</v>
          </cell>
          <cell r="DQ33">
            <v>1856.1</v>
          </cell>
          <cell r="DR33">
            <v>26</v>
          </cell>
          <cell r="DS33">
            <v>1.4007865955498087</v>
          </cell>
          <cell r="DT33">
            <v>-0.40264343398481278</v>
          </cell>
          <cell r="DU33">
            <v>0.67886320400077926</v>
          </cell>
          <cell r="DV33">
            <v>3.9380781574476114</v>
          </cell>
          <cell r="DW33">
            <v>16.790254657935776</v>
          </cell>
          <cell r="DX33">
            <v>29561</v>
          </cell>
          <cell r="DY33">
            <v>109675</v>
          </cell>
          <cell r="DZ33">
            <v>140088</v>
          </cell>
          <cell r="EA33">
            <v>6.3061578574959531</v>
          </cell>
          <cell r="EB33">
            <v>1772.8999999999999</v>
          </cell>
          <cell r="EC33">
            <v>4.3864813942533942</v>
          </cell>
          <cell r="ED33">
            <v>117236</v>
          </cell>
          <cell r="EE33">
            <v>9.4170570996584111</v>
          </cell>
          <cell r="EF33">
            <v>-0.1154859570202782</v>
          </cell>
          <cell r="EG33">
            <v>-7.7607131537178287</v>
          </cell>
          <cell r="EI33">
            <v>23.773985239852397</v>
          </cell>
        </row>
        <row r="34">
          <cell r="A34">
            <v>2001</v>
          </cell>
          <cell r="B34">
            <v>4.2</v>
          </cell>
          <cell r="C34">
            <v>68.7</v>
          </cell>
          <cell r="D34">
            <v>124.55</v>
          </cell>
          <cell r="E34">
            <v>337.68</v>
          </cell>
          <cell r="F34">
            <v>152.58000000000001</v>
          </cell>
          <cell r="G34">
            <v>104.28</v>
          </cell>
          <cell r="H34">
            <v>157.1</v>
          </cell>
          <cell r="I34">
            <v>76.599999999999994</v>
          </cell>
          <cell r="J34">
            <v>1822.6</v>
          </cell>
          <cell r="K34" t="str">
            <v>NA</v>
          </cell>
          <cell r="L34">
            <v>32.799999999999997</v>
          </cell>
          <cell r="M34">
            <v>80.2</v>
          </cell>
          <cell r="N34">
            <v>81.775000000000006</v>
          </cell>
          <cell r="O34">
            <v>32.761000000000003</v>
          </cell>
          <cell r="P34">
            <v>70.989999999999995</v>
          </cell>
          <cell r="Q34">
            <v>1902.2</v>
          </cell>
          <cell r="R34">
            <v>46882</v>
          </cell>
          <cell r="S34" t="str">
            <v>NA</v>
          </cell>
          <cell r="T34">
            <v>46882</v>
          </cell>
          <cell r="U34" t="str">
            <v>NA</v>
          </cell>
          <cell r="V34">
            <v>359.5</v>
          </cell>
          <cell r="W34">
            <v>490.8</v>
          </cell>
          <cell r="X34">
            <v>161.5</v>
          </cell>
          <cell r="Y34">
            <v>272.7</v>
          </cell>
          <cell r="Z34">
            <v>89.320499999999996</v>
          </cell>
          <cell r="AA34">
            <v>103173</v>
          </cell>
          <cell r="AB34">
            <v>71.682699999999997</v>
          </cell>
          <cell r="AC34">
            <v>129582</v>
          </cell>
          <cell r="AD34" t="str">
            <v>NA</v>
          </cell>
          <cell r="AE34">
            <v>52602</v>
          </cell>
          <cell r="AF34">
            <v>4967</v>
          </cell>
          <cell r="AG34">
            <v>58676</v>
          </cell>
          <cell r="AH34">
            <v>1904</v>
          </cell>
          <cell r="AI34">
            <v>57485</v>
          </cell>
          <cell r="AJ34">
            <v>70826</v>
          </cell>
          <cell r="AK34" t="str">
            <v>NA</v>
          </cell>
          <cell r="AL34">
            <v>-5635</v>
          </cell>
          <cell r="AM34">
            <v>128934</v>
          </cell>
          <cell r="AN34">
            <v>901</v>
          </cell>
          <cell r="AO34">
            <v>5041</v>
          </cell>
          <cell r="AP34">
            <v>116258</v>
          </cell>
          <cell r="AQ34">
            <v>129851</v>
          </cell>
          <cell r="AR34">
            <v>-97203</v>
          </cell>
          <cell r="AS34">
            <v>-116198</v>
          </cell>
          <cell r="AT34">
            <v>77.83</v>
          </cell>
          <cell r="BA34">
            <v>869.80999999999983</v>
          </cell>
          <cell r="BB34">
            <v>337.98</v>
          </cell>
          <cell r="BC34">
            <v>1.7243192093365574</v>
          </cell>
          <cell r="BD34">
            <v>0</v>
          </cell>
          <cell r="BE34">
            <v>46895</v>
          </cell>
          <cell r="BF34">
            <v>38.261708286830356</v>
          </cell>
          <cell r="BG34">
            <v>1451.7353819896798</v>
          </cell>
          <cell r="BH34">
            <v>16.19123207843673</v>
          </cell>
          <cell r="BI34">
            <v>20.188568676355025</v>
          </cell>
          <cell r="BJ34">
            <v>4.2040636707608714</v>
          </cell>
          <cell r="BK34">
            <v>8.3938509260054861</v>
          </cell>
          <cell r="BL34">
            <v>7.9511005667589396</v>
          </cell>
          <cell r="BM34">
            <v>7.9860054761180521</v>
          </cell>
          <cell r="BN34">
            <v>3511.2159999999999</v>
          </cell>
          <cell r="BO34">
            <v>30.931173787054931</v>
          </cell>
          <cell r="BP34">
            <v>115342.39</v>
          </cell>
          <cell r="BQ34">
            <v>18.874583422842704</v>
          </cell>
          <cell r="BR34">
            <v>24.251038703382633</v>
          </cell>
          <cell r="BS34">
            <v>0.83408671344298302</v>
          </cell>
          <cell r="BT34">
            <v>6.3128803852232576</v>
          </cell>
          <cell r="BV34">
            <v>0.21825756686453354</v>
          </cell>
          <cell r="BW34" t="str">
            <v>NA</v>
          </cell>
          <cell r="BX34">
            <v>182193.50815430237</v>
          </cell>
          <cell r="BY34" t="str">
            <v>NA</v>
          </cell>
          <cell r="BZ34">
            <v>24563</v>
          </cell>
          <cell r="CA34">
            <v>23.721507145546624</v>
          </cell>
          <cell r="CB34">
            <v>29235</v>
          </cell>
          <cell r="CC34">
            <v>28.233451182675388</v>
          </cell>
          <cell r="CD34">
            <v>182193.50815430237</v>
          </cell>
          <cell r="CE34" t="str">
            <v>NA</v>
          </cell>
          <cell r="CF34" t="str">
            <v>NA</v>
          </cell>
          <cell r="CG34">
            <v>195545.34846323432</v>
          </cell>
          <cell r="CH34">
            <v>195545.34846323432</v>
          </cell>
          <cell r="CI34" t="str">
            <v>NA</v>
          </cell>
          <cell r="CJ34" t="str">
            <v>NA</v>
          </cell>
          <cell r="CK34">
            <v>9130.4548972957364</v>
          </cell>
          <cell r="CL34">
            <v>9130.4548972957364</v>
          </cell>
          <cell r="CM34" t="str">
            <v>NA</v>
          </cell>
          <cell r="CN34" t="str">
            <v>NA</v>
          </cell>
          <cell r="CO34" t="str">
            <v>NA</v>
          </cell>
          <cell r="CP34" t="str">
            <v>NA</v>
          </cell>
          <cell r="CQ34" t="str">
            <v>NA</v>
          </cell>
          <cell r="CR34" t="str">
            <v>NA</v>
          </cell>
          <cell r="CS34" t="str">
            <v>NA</v>
          </cell>
          <cell r="CT34" t="str">
            <v>NA</v>
          </cell>
          <cell r="CU34" t="str">
            <v>NA</v>
          </cell>
          <cell r="CV34">
            <v>39848</v>
          </cell>
          <cell r="CW34">
            <v>38.482865152291737</v>
          </cell>
          <cell r="CX34" t="str">
            <v>NA</v>
          </cell>
          <cell r="CY34" t="str">
            <v>NA</v>
          </cell>
          <cell r="CZ34" t="str">
            <v>NA</v>
          </cell>
          <cell r="DA34" t="str">
            <v>NA</v>
          </cell>
          <cell r="DB34">
            <v>96.648806177193592</v>
          </cell>
          <cell r="DC34" t="str">
            <v>NA</v>
          </cell>
          <cell r="DD34">
            <v>-20.095000000000002</v>
          </cell>
          <cell r="DE34" t="str">
            <v>NA</v>
          </cell>
          <cell r="DF34">
            <v>-0.73106627485155706</v>
          </cell>
          <cell r="DG34" t="str">
            <v>NA</v>
          </cell>
          <cell r="DH34">
            <v>73.271032058498676</v>
          </cell>
          <cell r="DI34">
            <v>4.4054659590008649</v>
          </cell>
          <cell r="DJ34">
            <v>52602</v>
          </cell>
          <cell r="DK34" t="str">
            <v>NA</v>
          </cell>
          <cell r="DL34">
            <v>4.2</v>
          </cell>
          <cell r="DM34">
            <v>1.2669873564124805</v>
          </cell>
          <cell r="DN34">
            <v>17.544624854991067</v>
          </cell>
          <cell r="DO34">
            <v>9.2141391391792684</v>
          </cell>
          <cell r="DP34">
            <v>8.3304857158117986</v>
          </cell>
          <cell r="DQ34">
            <v>1902.2</v>
          </cell>
          <cell r="DR34">
            <v>32.799999999999997</v>
          </cell>
          <cell r="DS34">
            <v>1.7243192093365574</v>
          </cell>
          <cell r="DT34">
            <v>-0.73106627485155706</v>
          </cell>
          <cell r="DU34">
            <v>0.21825756686453354</v>
          </cell>
          <cell r="DV34">
            <v>8.1990756025090796</v>
          </cell>
          <cell r="DW34">
            <v>10.007055708060486</v>
          </cell>
          <cell r="DX34">
            <v>31266</v>
          </cell>
          <cell r="DY34">
            <v>113069</v>
          </cell>
          <cell r="DZ34">
            <v>145393</v>
          </cell>
          <cell r="EA34">
            <v>3.094597674948707</v>
          </cell>
          <cell r="EB34">
            <v>1822.6000000000001</v>
          </cell>
          <cell r="EC34">
            <v>2.8033165999210574</v>
          </cell>
          <cell r="ED34">
            <v>122992</v>
          </cell>
          <cell r="EE34">
            <v>4.9097546828619221</v>
          </cell>
          <cell r="EF34">
            <v>1.2748358323298348</v>
          </cell>
          <cell r="EG34">
            <v>-5.4419530499187898</v>
          </cell>
          <cell r="EI34">
            <v>23.961150725350382</v>
          </cell>
        </row>
        <row r="35">
          <cell r="A35">
            <v>2002</v>
          </cell>
          <cell r="B35">
            <v>4.7</v>
          </cell>
          <cell r="C35">
            <v>68.099999999999994</v>
          </cell>
          <cell r="D35">
            <v>120.68</v>
          </cell>
          <cell r="E35">
            <v>324.75</v>
          </cell>
          <cell r="F35">
            <v>154.93</v>
          </cell>
          <cell r="G35">
            <v>109.88</v>
          </cell>
          <cell r="H35">
            <v>171.8</v>
          </cell>
          <cell r="I35">
            <v>83.3</v>
          </cell>
          <cell r="J35">
            <v>1849.9</v>
          </cell>
          <cell r="K35" t="str">
            <v>NA</v>
          </cell>
          <cell r="L35">
            <v>41.3</v>
          </cell>
          <cell r="M35">
            <v>84</v>
          </cell>
          <cell r="N35">
            <v>85.924999999999997</v>
          </cell>
          <cell r="O35">
            <v>34.414000000000001</v>
          </cell>
          <cell r="P35">
            <v>74.58</v>
          </cell>
          <cell r="Q35">
            <v>1941.4</v>
          </cell>
          <cell r="R35">
            <v>50048</v>
          </cell>
          <cell r="S35" t="str">
            <v>NA</v>
          </cell>
          <cell r="T35">
            <v>50048</v>
          </cell>
          <cell r="U35" t="str">
            <v>NA</v>
          </cell>
          <cell r="V35">
            <v>391.5</v>
          </cell>
          <cell r="W35">
            <v>499.1</v>
          </cell>
          <cell r="X35">
            <v>171.8</v>
          </cell>
          <cell r="Y35">
            <v>295.8</v>
          </cell>
          <cell r="Z35">
            <v>95.553100000000001</v>
          </cell>
          <cell r="AA35">
            <v>112928</v>
          </cell>
          <cell r="AB35">
            <v>69.971999999999994</v>
          </cell>
          <cell r="AC35">
            <v>142691</v>
          </cell>
          <cell r="AD35" t="str">
            <v>NA</v>
          </cell>
          <cell r="AE35">
            <v>57695</v>
          </cell>
          <cell r="AF35">
            <v>4347</v>
          </cell>
          <cell r="AG35">
            <v>62968</v>
          </cell>
          <cell r="AH35">
            <v>1956</v>
          </cell>
          <cell r="AI35">
            <v>62893</v>
          </cell>
          <cell r="AJ35">
            <v>73638</v>
          </cell>
          <cell r="AK35" t="str">
            <v>NA</v>
          </cell>
          <cell r="AL35">
            <v>-7229</v>
          </cell>
          <cell r="AM35">
            <v>135655</v>
          </cell>
          <cell r="AN35">
            <v>1510</v>
          </cell>
          <cell r="AO35">
            <v>6107</v>
          </cell>
          <cell r="AP35">
            <v>123009</v>
          </cell>
          <cell r="AQ35">
            <v>138260</v>
          </cell>
          <cell r="AR35">
            <v>-99645</v>
          </cell>
          <cell r="AS35">
            <v>-122400</v>
          </cell>
          <cell r="AT35">
            <v>79.58</v>
          </cell>
          <cell r="BA35">
            <v>884.56000000000017</v>
          </cell>
          <cell r="BB35">
            <v>364.98</v>
          </cell>
          <cell r="BC35">
            <v>2.1273307922118057</v>
          </cell>
          <cell r="BD35">
            <v>0</v>
          </cell>
          <cell r="BE35">
            <v>50204</v>
          </cell>
          <cell r="BF35">
            <v>37.981682477678561</v>
          </cell>
          <cell r="BG35">
            <v>1481.573722068294</v>
          </cell>
          <cell r="BH35">
            <v>17.1098432617387</v>
          </cell>
          <cell r="BI35">
            <v>20.368861025879404</v>
          </cell>
          <cell r="BJ35">
            <v>0.89304176246798317</v>
          </cell>
          <cell r="BK35">
            <v>5.6735100754028656</v>
          </cell>
          <cell r="BL35">
            <v>5.0456335276700903</v>
          </cell>
          <cell r="BM35">
            <v>5.0570502887730795</v>
          </cell>
          <cell r="BN35">
            <v>3634.346</v>
          </cell>
          <cell r="BO35">
            <v>30.759657844908833</v>
          </cell>
          <cell r="BP35">
            <v>116314.61749999999</v>
          </cell>
          <cell r="BQ35">
            <v>19.481197508467638</v>
          </cell>
          <cell r="BR35">
            <v>24.480016974701734</v>
          </cell>
          <cell r="BS35">
            <v>0.94419985106519722</v>
          </cell>
          <cell r="BT35">
            <v>2.8772293446632897</v>
          </cell>
          <cell r="BV35">
            <v>0.30766985436096556</v>
          </cell>
          <cell r="BW35" t="str">
            <v>NA</v>
          </cell>
          <cell r="BX35">
            <v>194906.5911193974</v>
          </cell>
          <cell r="BY35" t="str">
            <v>NA</v>
          </cell>
          <cell r="BZ35">
            <v>26100</v>
          </cell>
          <cell r="CA35">
            <v>23.141738325133144</v>
          </cell>
          <cell r="CB35">
            <v>32106</v>
          </cell>
          <cell r="CC35">
            <v>28.466998109836197</v>
          </cell>
          <cell r="CD35">
            <v>194906.5911193974</v>
          </cell>
          <cell r="CE35" t="str">
            <v>NA</v>
          </cell>
          <cell r="CF35" t="str">
            <v>NA</v>
          </cell>
          <cell r="CG35">
            <v>216712.54473782296</v>
          </cell>
          <cell r="CH35">
            <v>216712.54473782296</v>
          </cell>
          <cell r="CI35" t="str">
            <v>NA</v>
          </cell>
          <cell r="CJ35" t="str">
            <v>NA</v>
          </cell>
          <cell r="CK35">
            <v>9395.1358105309973</v>
          </cell>
          <cell r="CL35">
            <v>9395.1358105309973</v>
          </cell>
          <cell r="CM35" t="str">
            <v>NA</v>
          </cell>
          <cell r="CN35" t="str">
            <v>NA</v>
          </cell>
          <cell r="CO35" t="str">
            <v>NA</v>
          </cell>
          <cell r="CP35" t="str">
            <v>NA</v>
          </cell>
          <cell r="CQ35" t="str">
            <v>NA</v>
          </cell>
          <cell r="CR35" t="str">
            <v>NA</v>
          </cell>
          <cell r="CS35" t="str">
            <v>NA</v>
          </cell>
          <cell r="CT35" t="str">
            <v>NA</v>
          </cell>
          <cell r="CU35" t="str">
            <v>NA</v>
          </cell>
          <cell r="CV35">
            <v>43677.75</v>
          </cell>
          <cell r="CW35">
            <v>38.727167093125829</v>
          </cell>
          <cell r="CX35" t="str">
            <v>NA</v>
          </cell>
          <cell r="CY35" t="str">
            <v>NA</v>
          </cell>
          <cell r="CZ35">
            <v>178698.08593474166</v>
          </cell>
          <cell r="DA35">
            <v>158.44384459402096</v>
          </cell>
          <cell r="DB35">
            <v>99.968938511966584</v>
          </cell>
          <cell r="DC35">
            <v>0.15053460611954933</v>
          </cell>
          <cell r="DD35">
            <v>-22.560000000000002</v>
          </cell>
          <cell r="DE35" t="str">
            <v>NA</v>
          </cell>
          <cell r="DF35">
            <v>0.29791663131205887</v>
          </cell>
          <cell r="DG35">
            <v>-10.850000000000001</v>
          </cell>
          <cell r="DH35">
            <v>78.283291580164246</v>
          </cell>
          <cell r="DI35">
            <v>5.229742067527865</v>
          </cell>
          <cell r="DJ35">
            <v>57695</v>
          </cell>
          <cell r="DK35" t="str">
            <v>NA</v>
          </cell>
          <cell r="DL35">
            <v>4.7</v>
          </cell>
          <cell r="DM35">
            <v>1.3508640894223092</v>
          </cell>
          <cell r="DN35">
            <v>17.850171492780859</v>
          </cell>
          <cell r="DO35">
            <v>9.5794383473079883</v>
          </cell>
          <cell r="DP35">
            <v>8.2707331454728727</v>
          </cell>
          <cell r="DQ35">
            <v>1941.4</v>
          </cell>
          <cell r="DR35">
            <v>41.3</v>
          </cell>
          <cell r="DS35">
            <v>2.1273307922118057</v>
          </cell>
          <cell r="DT35">
            <v>0.29791663131205887</v>
          </cell>
          <cell r="DU35">
            <v>0.30766985436096556</v>
          </cell>
          <cell r="DV35">
            <v>6.6955209167642167</v>
          </cell>
          <cell r="DW35">
            <v>8.919439820732201</v>
          </cell>
          <cell r="DX35">
            <v>36042</v>
          </cell>
          <cell r="DY35">
            <v>116039</v>
          </cell>
          <cell r="DZ35">
            <v>154253</v>
          </cell>
          <cell r="EA35">
            <v>2.6267146609592285</v>
          </cell>
          <cell r="EB35">
            <v>1849.875</v>
          </cell>
          <cell r="EC35">
            <v>1.4964885328651256</v>
          </cell>
          <cell r="ED35">
            <v>128038</v>
          </cell>
          <cell r="EE35">
            <v>4.1027058670482619</v>
          </cell>
          <cell r="EF35">
            <v>2.110336781231581</v>
          </cell>
          <cell r="EG35">
            <v>-6.409640856413314</v>
          </cell>
          <cell r="EI35">
            <v>23.614993085998414</v>
          </cell>
        </row>
        <row r="36">
          <cell r="A36">
            <v>2003</v>
          </cell>
          <cell r="B36">
            <v>4.8</v>
          </cell>
          <cell r="C36">
            <v>68.099999999999994</v>
          </cell>
          <cell r="D36">
            <v>116.68</v>
          </cell>
          <cell r="E36">
            <v>317.43</v>
          </cell>
          <cell r="F36">
            <v>160.44999999999999</v>
          </cell>
          <cell r="G36">
            <v>115.83</v>
          </cell>
          <cell r="H36">
            <v>184.2</v>
          </cell>
          <cell r="I36">
            <v>85.3</v>
          </cell>
          <cell r="J36">
            <v>1885.5</v>
          </cell>
          <cell r="K36" t="str">
            <v>NA</v>
          </cell>
          <cell r="L36">
            <v>30.7</v>
          </cell>
          <cell r="M36">
            <v>87.3</v>
          </cell>
          <cell r="N36">
            <v>89.658299999999997</v>
          </cell>
          <cell r="O36">
            <v>36.661999999999999</v>
          </cell>
          <cell r="P36">
            <v>79.45</v>
          </cell>
          <cell r="Q36">
            <v>1981.3</v>
          </cell>
          <cell r="R36">
            <v>54457</v>
          </cell>
          <cell r="S36" t="str">
            <v>NA</v>
          </cell>
          <cell r="T36">
            <v>54456</v>
          </cell>
          <cell r="U36" t="str">
            <v>NA</v>
          </cell>
          <cell r="V36">
            <v>480.4</v>
          </cell>
          <cell r="W36">
            <v>554.70000000000005</v>
          </cell>
          <cell r="X36">
            <v>176.5</v>
          </cell>
          <cell r="Y36">
            <v>334.8</v>
          </cell>
          <cell r="Z36">
            <v>109.1418</v>
          </cell>
          <cell r="AA36">
            <v>124196</v>
          </cell>
          <cell r="AB36">
            <v>66.045599999999993</v>
          </cell>
          <cell r="AC36">
            <v>141142</v>
          </cell>
          <cell r="AD36" t="str">
            <v>NA</v>
          </cell>
          <cell r="AE36">
            <v>68819</v>
          </cell>
          <cell r="AF36">
            <v>5722</v>
          </cell>
          <cell r="AG36">
            <v>67970</v>
          </cell>
          <cell r="AH36">
            <v>2456</v>
          </cell>
          <cell r="AI36">
            <v>67285</v>
          </cell>
          <cell r="AJ36">
            <v>75722</v>
          </cell>
          <cell r="AK36">
            <v>75</v>
          </cell>
          <cell r="AL36">
            <v>-9142</v>
          </cell>
          <cell r="AM36">
            <v>141393</v>
          </cell>
          <cell r="AN36">
            <v>1773</v>
          </cell>
          <cell r="AO36">
            <v>6009</v>
          </cell>
          <cell r="AP36">
            <v>117684</v>
          </cell>
          <cell r="AQ36">
            <v>135913</v>
          </cell>
          <cell r="AR36">
            <v>-95630</v>
          </cell>
          <cell r="AS36">
            <v>-119441</v>
          </cell>
          <cell r="AT36">
            <v>81.239999999999995</v>
          </cell>
          <cell r="BA36">
            <v>905.61000000000013</v>
          </cell>
          <cell r="BB36">
            <v>385.33</v>
          </cell>
          <cell r="BC36">
            <v>1.5494877100893354</v>
          </cell>
          <cell r="BD36">
            <v>0</v>
          </cell>
          <cell r="BE36">
            <v>54673</v>
          </cell>
          <cell r="BF36">
            <v>37.778027343749997</v>
          </cell>
          <cell r="BG36">
            <v>1516.2541377246619</v>
          </cell>
          <cell r="BH36">
            <v>18.304876576837597</v>
          </cell>
          <cell r="BI36">
            <v>20.96778531138327</v>
          </cell>
          <cell r="BJ36">
            <v>2.9403916337929159</v>
          </cell>
          <cell r="BK36">
            <v>6.9844784479776489</v>
          </cell>
          <cell r="BL36">
            <v>6.5322252571627715</v>
          </cell>
          <cell r="BM36">
            <v>6.5299007776884022</v>
          </cell>
          <cell r="BN36">
            <v>3734.72</v>
          </cell>
          <cell r="BO36">
            <v>30.688295931903113</v>
          </cell>
          <cell r="BP36">
            <v>116645.815</v>
          </cell>
          <cell r="BQ36">
            <v>20.008811259494262</v>
          </cell>
          <cell r="BR36">
            <v>24.629260536058919</v>
          </cell>
          <cell r="BS36">
            <v>0.60965464816227222</v>
          </cell>
          <cell r="BT36">
            <v>3.6261382338963477</v>
          </cell>
          <cell r="BV36">
            <v>1.3040457468834594</v>
          </cell>
          <cell r="BW36" t="str">
            <v>NA</v>
          </cell>
          <cell r="BX36">
            <v>222624.3173099641</v>
          </cell>
          <cell r="BY36" t="str">
            <v>NA</v>
          </cell>
          <cell r="BZ36">
            <v>29928</v>
          </cell>
          <cell r="CA36">
            <v>24.195586554698185</v>
          </cell>
          <cell r="CB36">
            <v>36257</v>
          </cell>
          <cell r="CC36">
            <v>29.312328980008424</v>
          </cell>
          <cell r="CD36">
            <v>222624.3173099641</v>
          </cell>
          <cell r="CE36" t="str">
            <v>NA</v>
          </cell>
          <cell r="CF36" t="str">
            <v>NA</v>
          </cell>
          <cell r="CG36">
            <v>249464.33981772765</v>
          </cell>
          <cell r="CH36">
            <v>249464.33981772765</v>
          </cell>
          <cell r="CI36" t="str">
            <v>NA</v>
          </cell>
          <cell r="CJ36" t="str">
            <v>NA</v>
          </cell>
          <cell r="CK36">
            <v>9066.2611012433481</v>
          </cell>
          <cell r="CL36">
            <v>9066.2611012433481</v>
          </cell>
          <cell r="CM36" t="str">
            <v>NA</v>
          </cell>
          <cell r="CN36" t="str">
            <v>NA</v>
          </cell>
          <cell r="CO36">
            <v>12324</v>
          </cell>
          <cell r="CP36" t="str">
            <v>NA</v>
          </cell>
          <cell r="CQ36">
            <v>17.499219038423309</v>
          </cell>
          <cell r="CR36">
            <v>159960</v>
          </cell>
          <cell r="CS36">
            <v>129.32123848200754</v>
          </cell>
          <cell r="CT36" t="str">
            <v>NA</v>
          </cell>
          <cell r="CU36" t="str">
            <v>NA</v>
          </cell>
          <cell r="CV36">
            <v>51219.5</v>
          </cell>
          <cell r="CW36">
            <v>41.408909567574298</v>
          </cell>
          <cell r="CX36">
            <v>88589.75</v>
          </cell>
          <cell r="CY36">
            <v>71.621256481691844</v>
          </cell>
          <cell r="CZ36">
            <v>190939.61808926996</v>
          </cell>
          <cell r="DA36">
            <v>154.3670160451733</v>
          </cell>
          <cell r="DB36">
            <v>107.01042807164951</v>
          </cell>
          <cell r="DC36">
            <v>1.0517178606904578</v>
          </cell>
          <cell r="DD36">
            <v>-21.65</v>
          </cell>
          <cell r="DE36" t="str">
            <v>NA</v>
          </cell>
          <cell r="DF36">
            <v>0.57724033681016118</v>
          </cell>
          <cell r="DG36">
            <v>-25.75</v>
          </cell>
          <cell r="DH36">
            <v>86.487613883405572</v>
          </cell>
          <cell r="DI36">
            <v>4.0389245020743703</v>
          </cell>
          <cell r="DJ36">
            <v>68819</v>
          </cell>
          <cell r="DK36" t="str">
            <v>NA</v>
          </cell>
          <cell r="DL36">
            <v>4.8</v>
          </cell>
          <cell r="DM36">
            <v>1.4914261920684388</v>
          </cell>
          <cell r="DN36">
            <v>19.090162567364615</v>
          </cell>
          <cell r="DO36">
            <v>11.143002188031444</v>
          </cell>
          <cell r="DP36">
            <v>7.9471603793331713</v>
          </cell>
          <cell r="DQ36">
            <v>1981.3</v>
          </cell>
          <cell r="DR36">
            <v>30.7</v>
          </cell>
          <cell r="DS36">
            <v>1.5494877100893354</v>
          </cell>
          <cell r="DT36">
            <v>0.57724033681016118</v>
          </cell>
          <cell r="DU36">
            <v>1.3040457468834594</v>
          </cell>
          <cell r="DV36">
            <v>8.1248402578593133</v>
          </cell>
          <cell r="DW36">
            <v>9.6723151809686705</v>
          </cell>
          <cell r="DX36">
            <v>34519</v>
          </cell>
          <cell r="DY36">
            <v>120081</v>
          </cell>
          <cell r="DZ36">
            <v>156224</v>
          </cell>
          <cell r="EA36">
            <v>3.4833116452227308</v>
          </cell>
          <cell r="EB36">
            <v>1885.5250000000001</v>
          </cell>
          <cell r="EC36">
            <v>1.9271572403540826</v>
          </cell>
          <cell r="ED36">
            <v>133611</v>
          </cell>
          <cell r="EE36">
            <v>4.3526140676986458</v>
          </cell>
          <cell r="EF36">
            <v>-1.0423311749074293</v>
          </cell>
          <cell r="EG36">
            <v>-7.390939998765397</v>
          </cell>
          <cell r="EI36">
            <v>24.913078730743333</v>
          </cell>
        </row>
        <row r="37">
          <cell r="A37">
            <v>2004</v>
          </cell>
          <cell r="B37">
            <v>4.7</v>
          </cell>
          <cell r="C37">
            <v>69</v>
          </cell>
          <cell r="D37">
            <v>115.1</v>
          </cell>
          <cell r="E37">
            <v>313.93</v>
          </cell>
          <cell r="F37">
            <v>178.63</v>
          </cell>
          <cell r="G37">
            <v>118</v>
          </cell>
          <cell r="H37">
            <v>193.43</v>
          </cell>
          <cell r="I37">
            <v>85</v>
          </cell>
          <cell r="J37">
            <v>1946.6</v>
          </cell>
          <cell r="K37" t="str">
            <v>NA</v>
          </cell>
          <cell r="L37">
            <v>32</v>
          </cell>
          <cell r="M37">
            <v>89.3</v>
          </cell>
          <cell r="N37">
            <v>91.525000000000006</v>
          </cell>
          <cell r="O37">
            <v>38.561</v>
          </cell>
          <cell r="P37">
            <v>83.57</v>
          </cell>
          <cell r="Q37">
            <v>2043.2</v>
          </cell>
          <cell r="R37">
            <v>59116</v>
          </cell>
          <cell r="S37" t="str">
            <v>NA</v>
          </cell>
          <cell r="T37">
            <v>59116</v>
          </cell>
          <cell r="U37" t="str">
            <v>NA</v>
          </cell>
          <cell r="V37">
            <v>605.1</v>
          </cell>
          <cell r="W37">
            <v>731.7</v>
          </cell>
          <cell r="X37">
            <v>181.5</v>
          </cell>
          <cell r="Y37">
            <v>371.6</v>
          </cell>
          <cell r="Z37">
            <v>121.3253</v>
          </cell>
          <cell r="AA37">
            <v>133591</v>
          </cell>
          <cell r="AB37">
            <v>67.752099999999999</v>
          </cell>
          <cell r="AC37">
            <v>180476</v>
          </cell>
          <cell r="AD37" t="str">
            <v>NA</v>
          </cell>
          <cell r="AE37">
            <v>76954</v>
          </cell>
          <cell r="AF37">
            <v>6948</v>
          </cell>
          <cell r="AG37">
            <v>73073</v>
          </cell>
          <cell r="AH37">
            <v>2236</v>
          </cell>
          <cell r="AI37">
            <v>71248</v>
          </cell>
          <cell r="AJ37">
            <v>78736</v>
          </cell>
          <cell r="AK37">
            <v>71.8</v>
          </cell>
          <cell r="AL37">
            <v>-11537</v>
          </cell>
          <cell r="AM37">
            <v>148834</v>
          </cell>
          <cell r="AN37">
            <v>2238</v>
          </cell>
          <cell r="AO37">
            <v>6703</v>
          </cell>
          <cell r="AP37">
            <v>125751</v>
          </cell>
          <cell r="AQ37">
            <v>144775</v>
          </cell>
          <cell r="AR37">
            <v>-103306</v>
          </cell>
          <cell r="AS37">
            <v>-121716</v>
          </cell>
          <cell r="AT37">
            <v>82.98</v>
          </cell>
          <cell r="BA37">
            <v>942.51</v>
          </cell>
          <cell r="BB37">
            <v>396.43</v>
          </cell>
          <cell r="BC37">
            <v>1.566170712607674</v>
          </cell>
          <cell r="BD37">
            <v>0</v>
          </cell>
          <cell r="BE37">
            <v>59394</v>
          </cell>
          <cell r="BF37">
            <v>37.650742885044636</v>
          </cell>
          <cell r="BG37">
            <v>1565.2579706660056</v>
          </cell>
          <cell r="BH37">
            <v>19.328060507952181</v>
          </cell>
          <cell r="BI37">
            <v>21.643964734548913</v>
          </cell>
          <cell r="BJ37">
            <v>3.2248490392476015</v>
          </cell>
          <cell r="BK37">
            <v>5.5896794868821376</v>
          </cell>
          <cell r="BL37">
            <v>5.1797501500191023</v>
          </cell>
          <cell r="BM37">
            <v>5.185651353052223</v>
          </cell>
          <cell r="BN37">
            <v>3842.5520000000001</v>
          </cell>
          <cell r="BO37">
            <v>30.619180759323022</v>
          </cell>
          <cell r="BP37">
            <v>117422.96750000001</v>
          </cell>
          <cell r="BQ37">
            <v>20.49643410675872</v>
          </cell>
          <cell r="BR37">
            <v>24.700450839670665</v>
          </cell>
          <cell r="BS37">
            <v>0.28904766956978634</v>
          </cell>
          <cell r="BT37">
            <v>3.4225031306302389</v>
          </cell>
          <cell r="BV37">
            <v>0.36304219284653921</v>
          </cell>
          <cell r="BW37" t="str">
            <v>NA</v>
          </cell>
          <cell r="BX37">
            <v>247476.07158309125</v>
          </cell>
          <cell r="BY37" t="str">
            <v>NA</v>
          </cell>
          <cell r="BZ37">
            <v>34562</v>
          </cell>
          <cell r="CA37">
            <v>26.086204301792282</v>
          </cell>
          <cell r="CB37">
            <v>42108</v>
          </cell>
          <cell r="CC37">
            <v>31.781664566282895</v>
          </cell>
          <cell r="CD37">
            <v>247476.07158309125</v>
          </cell>
          <cell r="CE37" t="str">
            <v>NA</v>
          </cell>
          <cell r="CF37" t="str">
            <v>NA</v>
          </cell>
          <cell r="CG37">
            <v>280460.40249600256</v>
          </cell>
          <cell r="CH37">
            <v>280460.40249600256</v>
          </cell>
          <cell r="CI37" t="str">
            <v>NA</v>
          </cell>
          <cell r="CJ37" t="str">
            <v>NA</v>
          </cell>
          <cell r="CK37">
            <v>8679.4339609236304</v>
          </cell>
          <cell r="CL37">
            <v>8679.4339609236304</v>
          </cell>
          <cell r="CM37" t="str">
            <v>NA</v>
          </cell>
          <cell r="CN37" t="str">
            <v>NA</v>
          </cell>
          <cell r="CO37">
            <v>16630</v>
          </cell>
          <cell r="CP37">
            <v>34.939954560207731</v>
          </cell>
          <cell r="CQ37">
            <v>22.082354034710328</v>
          </cell>
          <cell r="CR37">
            <v>199028</v>
          </cell>
          <cell r="CS37">
            <v>150.21946269825571</v>
          </cell>
          <cell r="CT37" t="str">
            <v>NA</v>
          </cell>
          <cell r="CU37" t="str">
            <v>NA</v>
          </cell>
          <cell r="CV37">
            <v>65097</v>
          </cell>
          <cell r="CW37">
            <v>49.13296804102113</v>
          </cell>
          <cell r="CX37">
            <v>101728.75</v>
          </cell>
          <cell r="CY37">
            <v>76.781348181990381</v>
          </cell>
          <cell r="CZ37">
            <v>229214.96282664698</v>
          </cell>
          <cell r="DA37">
            <v>173.00353999547585</v>
          </cell>
          <cell r="DB37">
            <v>126.73482038428648</v>
          </cell>
          <cell r="DC37">
            <v>3.9081061863206026</v>
          </cell>
          <cell r="DD37">
            <v>-5.26</v>
          </cell>
          <cell r="DE37">
            <v>-4.2666666666666746</v>
          </cell>
          <cell r="DF37">
            <v>-0.11623388294878802</v>
          </cell>
          <cell r="DG37">
            <v>-25.499999999999996</v>
          </cell>
          <cell r="DH37">
            <v>82.743927545903162</v>
          </cell>
          <cell r="DI37">
            <v>1.8364260993610548</v>
          </cell>
          <cell r="DJ37">
            <v>76954</v>
          </cell>
          <cell r="DK37" t="str">
            <v>NA</v>
          </cell>
          <cell r="DL37">
            <v>4.7</v>
          </cell>
          <cell r="DM37">
            <v>1.5429606245258547</v>
          </cell>
          <cell r="DN37">
            <v>21.368920091208352</v>
          </cell>
          <cell r="DO37">
            <v>12.799312902893163</v>
          </cell>
          <cell r="DP37">
            <v>8.5696071883151888</v>
          </cell>
          <cell r="DQ37">
            <v>2043.2</v>
          </cell>
          <cell r="DR37">
            <v>32</v>
          </cell>
          <cell r="DS37">
            <v>1.566170712607674</v>
          </cell>
          <cell r="DT37">
            <v>-0.11623388294878802</v>
          </cell>
          <cell r="DU37">
            <v>0.36304219284653921</v>
          </cell>
          <cell r="DV37">
            <v>9.2259889256264191</v>
          </cell>
          <cell r="DW37">
            <v>7.1140484898222889</v>
          </cell>
          <cell r="DX37">
            <v>35515</v>
          </cell>
          <cell r="DY37">
            <v>127148</v>
          </cell>
          <cell r="DZ37">
            <v>164274</v>
          </cell>
          <cell r="EA37">
            <v>5.8851941606082647</v>
          </cell>
          <cell r="EB37">
            <v>1946.575</v>
          </cell>
          <cell r="EC37">
            <v>3.2378250089497573</v>
          </cell>
          <cell r="ED37">
            <v>139893</v>
          </cell>
          <cell r="EE37">
            <v>4.7017086916496309</v>
          </cell>
          <cell r="EF37">
            <v>-5.3709888974108662</v>
          </cell>
          <cell r="EG37">
            <v>-8.7077292700010869</v>
          </cell>
          <cell r="EI37">
            <v>26.959645045425731</v>
          </cell>
        </row>
        <row r="38">
          <cell r="A38">
            <v>2005</v>
          </cell>
          <cell r="B38">
            <v>4.5999999999999996</v>
          </cell>
          <cell r="C38">
            <v>70.400000000000006</v>
          </cell>
          <cell r="D38">
            <v>111.93</v>
          </cell>
          <cell r="E38">
            <v>309.33</v>
          </cell>
          <cell r="F38">
            <v>203.48</v>
          </cell>
          <cell r="G38">
            <v>124.9</v>
          </cell>
          <cell r="H38">
            <v>203.05</v>
          </cell>
          <cell r="I38">
            <v>94.2</v>
          </cell>
          <cell r="J38">
            <v>2037.9</v>
          </cell>
          <cell r="K38" t="str">
            <v>NA</v>
          </cell>
          <cell r="L38">
            <v>55.1</v>
          </cell>
          <cell r="M38">
            <v>91.3</v>
          </cell>
          <cell r="N38">
            <v>92.958299999999994</v>
          </cell>
          <cell r="O38">
            <v>40.594000000000001</v>
          </cell>
          <cell r="P38">
            <v>87.95</v>
          </cell>
          <cell r="Q38">
            <v>2136.6999999999998</v>
          </cell>
          <cell r="R38">
            <v>65697</v>
          </cell>
          <cell r="S38" t="str">
            <v>NA</v>
          </cell>
          <cell r="T38">
            <v>65697</v>
          </cell>
          <cell r="U38">
            <v>127.9</v>
          </cell>
          <cell r="V38">
            <v>698.5</v>
          </cell>
          <cell r="W38">
            <v>806.4</v>
          </cell>
          <cell r="X38">
            <v>186.9</v>
          </cell>
          <cell r="Y38">
            <v>411.5</v>
          </cell>
          <cell r="Z38">
            <v>131.81379999999999</v>
          </cell>
          <cell r="AA38">
            <v>145676</v>
          </cell>
          <cell r="AB38">
            <v>73.646199999999993</v>
          </cell>
          <cell r="AC38">
            <v>233311</v>
          </cell>
          <cell r="AD38">
            <v>127.9</v>
          </cell>
          <cell r="AE38">
            <v>80757</v>
          </cell>
          <cell r="AF38">
            <v>8362</v>
          </cell>
          <cell r="AG38">
            <v>80169</v>
          </cell>
          <cell r="AH38">
            <v>2480</v>
          </cell>
          <cell r="AI38">
            <v>77589</v>
          </cell>
          <cell r="AJ38">
            <v>84376</v>
          </cell>
          <cell r="AK38">
            <v>72.3</v>
          </cell>
          <cell r="AL38">
            <v>-14446</v>
          </cell>
          <cell r="AM38">
            <v>162706</v>
          </cell>
          <cell r="AN38">
            <v>3695</v>
          </cell>
          <cell r="AO38">
            <v>7782</v>
          </cell>
          <cell r="AP38">
            <v>135441</v>
          </cell>
          <cell r="AQ38">
            <v>152709</v>
          </cell>
          <cell r="AR38">
            <v>-116912</v>
          </cell>
          <cell r="AS38">
            <v>-137201</v>
          </cell>
          <cell r="AT38">
            <v>84.79</v>
          </cell>
          <cell r="BA38">
            <v>991.01</v>
          </cell>
          <cell r="BB38">
            <v>422.15000000000003</v>
          </cell>
          <cell r="BC38">
            <v>2.5787429213272808</v>
          </cell>
          <cell r="BD38">
            <v>0</v>
          </cell>
          <cell r="BE38">
            <v>66160</v>
          </cell>
          <cell r="BF38">
            <v>37.472544642857137</v>
          </cell>
          <cell r="BG38">
            <v>1652.6688428759142</v>
          </cell>
          <cell r="BH38">
            <v>20.488098190426697</v>
          </cell>
          <cell r="BI38">
            <v>22.440414228287732</v>
          </cell>
          <cell r="BJ38">
            <v>3.6797763418432217</v>
          </cell>
          <cell r="BK38">
            <v>6.0018318030266915</v>
          </cell>
          <cell r="BL38">
            <v>5.2721661782630047</v>
          </cell>
          <cell r="BM38">
            <v>5.2411152327390242</v>
          </cell>
          <cell r="BN38">
            <v>3964.018</v>
          </cell>
          <cell r="BO38">
            <v>30.655622460042139</v>
          </cell>
          <cell r="BP38">
            <v>118645.77250000001</v>
          </cell>
          <cell r="BQ38">
            <v>20.901544843083297</v>
          </cell>
          <cell r="BR38">
            <v>24.650955116267596</v>
          </cell>
          <cell r="BS38">
            <v>-0.20038388661139939</v>
          </cell>
          <cell r="BT38">
            <v>3.2249512251473265</v>
          </cell>
          <cell r="BV38">
            <v>-3.5186635750454869</v>
          </cell>
          <cell r="BW38" t="str">
            <v>NA</v>
          </cell>
          <cell r="BX38">
            <v>265834.66266813729</v>
          </cell>
          <cell r="BY38" t="str">
            <v>NA</v>
          </cell>
          <cell r="BZ38">
            <v>40758</v>
          </cell>
          <cell r="CA38">
            <v>28.292304200375607</v>
          </cell>
          <cell r="CB38">
            <v>50828</v>
          </cell>
          <cell r="CC38">
            <v>35.282428919394754</v>
          </cell>
          <cell r="CD38">
            <v>265834.66266813729</v>
          </cell>
          <cell r="CE38" t="str">
            <v>NA</v>
          </cell>
          <cell r="CF38" t="str">
            <v>NA</v>
          </cell>
          <cell r="CG38">
            <v>289959.99536165909</v>
          </cell>
          <cell r="CH38">
            <v>289959.99536165909</v>
          </cell>
          <cell r="CI38" t="str">
            <v>NA</v>
          </cell>
          <cell r="CJ38" t="str">
            <v>NA</v>
          </cell>
          <cell r="CK38">
            <v>8739.8757015985848</v>
          </cell>
          <cell r="CL38">
            <v>8739.8757015985848</v>
          </cell>
          <cell r="CM38" t="str">
            <v>NA</v>
          </cell>
          <cell r="CN38" t="str">
            <v>NA</v>
          </cell>
          <cell r="CO38">
            <v>21879</v>
          </cell>
          <cell r="CP38">
            <v>31.563439567047503</v>
          </cell>
          <cell r="CQ38">
            <v>26.47218962116904</v>
          </cell>
          <cell r="CR38">
            <v>258056</v>
          </cell>
          <cell r="CS38">
            <v>179.13044930399252</v>
          </cell>
          <cell r="CT38" t="str">
            <v>NA</v>
          </cell>
          <cell r="CU38" t="str">
            <v>NA</v>
          </cell>
          <cell r="CV38">
            <v>85434</v>
          </cell>
          <cell r="CW38">
            <v>59.304301414566211</v>
          </cell>
          <cell r="CX38">
            <v>127970.5</v>
          </cell>
          <cell r="CY38">
            <v>88.831157433489537</v>
          </cell>
          <cell r="CZ38">
            <v>279898.83392458025</v>
          </cell>
          <cell r="DA38">
            <v>194.2927266972039</v>
          </cell>
          <cell r="DB38">
            <v>150.19450668996848</v>
          </cell>
          <cell r="DC38">
            <v>5.6549098200300119</v>
          </cell>
          <cell r="DD38">
            <v>17.495000000000001</v>
          </cell>
          <cell r="DE38">
            <v>0.69637883008355494</v>
          </cell>
          <cell r="DF38">
            <v>-4.1829683770416457</v>
          </cell>
          <cell r="DG38">
            <v>-44.325000000000003</v>
          </cell>
          <cell r="DH38">
            <v>86.605479879965245</v>
          </cell>
          <cell r="DI38">
            <v>1.6206319723221618</v>
          </cell>
          <cell r="DJ38">
            <v>80757</v>
          </cell>
          <cell r="DK38" t="str">
            <v>NA</v>
          </cell>
          <cell r="DL38">
            <v>4.5999999999999996</v>
          </cell>
          <cell r="DM38">
            <v>1.4216013198076449</v>
          </cell>
          <cell r="DN38">
            <v>23.267327751420336</v>
          </cell>
          <cell r="DO38">
            <v>14.235697888544653</v>
          </cell>
          <cell r="DP38">
            <v>9.0316298628756808</v>
          </cell>
          <cell r="DQ38">
            <v>2136.6999999999998</v>
          </cell>
          <cell r="DR38">
            <v>55.1</v>
          </cell>
          <cell r="DS38">
            <v>2.5787429213272808</v>
          </cell>
          <cell r="DT38">
            <v>-4.1829683770416457</v>
          </cell>
          <cell r="DU38">
            <v>-3.5186635750454869</v>
          </cell>
          <cell r="DV38">
            <v>10.11748478505487</v>
          </cell>
          <cell r="DW38">
            <v>8.7317984386310989</v>
          </cell>
          <cell r="DX38">
            <v>38737</v>
          </cell>
          <cell r="DY38">
            <v>133582</v>
          </cell>
          <cell r="DZ38">
            <v>174098</v>
          </cell>
          <cell r="EA38">
            <v>5.0602447541447715</v>
          </cell>
          <cell r="EB38">
            <v>2037.85</v>
          </cell>
          <cell r="EC38">
            <v>4.6890050473266998</v>
          </cell>
          <cell r="ED38">
            <v>151229</v>
          </cell>
          <cell r="EE38">
            <v>8.1033361211783284</v>
          </cell>
          <cell r="EF38">
            <v>1.7053282761481325</v>
          </cell>
          <cell r="EG38">
            <v>-10.027739989170863</v>
          </cell>
          <cell r="EI38">
            <v>29.858251434815045</v>
          </cell>
        </row>
        <row r="39">
          <cell r="A39">
            <v>2006</v>
          </cell>
          <cell r="B39">
            <v>4.8</v>
          </cell>
          <cell r="C39">
            <v>71.3</v>
          </cell>
          <cell r="D39">
            <v>112.35</v>
          </cell>
          <cell r="E39">
            <v>313.55</v>
          </cell>
          <cell r="F39">
            <v>227.23</v>
          </cell>
          <cell r="G39">
            <v>134.4</v>
          </cell>
          <cell r="H39">
            <v>219.43</v>
          </cell>
          <cell r="I39">
            <v>97.4</v>
          </cell>
          <cell r="J39">
            <v>2130.1999999999998</v>
          </cell>
          <cell r="K39" t="str">
            <v>NA</v>
          </cell>
          <cell r="L39">
            <v>71.8</v>
          </cell>
          <cell r="M39">
            <v>93.7</v>
          </cell>
          <cell r="N39">
            <v>94.95</v>
          </cell>
          <cell r="O39">
            <v>42.381</v>
          </cell>
          <cell r="P39">
            <v>91.85</v>
          </cell>
          <cell r="Q39">
            <v>2236.5</v>
          </cell>
          <cell r="R39">
            <v>72242</v>
          </cell>
          <cell r="S39" t="str">
            <v>NA</v>
          </cell>
          <cell r="T39">
            <v>72242</v>
          </cell>
          <cell r="U39">
            <v>147.30000000000001</v>
          </cell>
          <cell r="V39">
            <v>751.7</v>
          </cell>
          <cell r="W39">
            <v>820</v>
          </cell>
          <cell r="X39">
            <v>194.2</v>
          </cell>
          <cell r="Y39">
            <v>457.1</v>
          </cell>
          <cell r="Z39">
            <v>151.417</v>
          </cell>
          <cell r="AA39">
            <v>160134</v>
          </cell>
          <cell r="AB39">
            <v>90.571100000000001</v>
          </cell>
          <cell r="AC39">
            <v>293229</v>
          </cell>
          <cell r="AD39">
            <v>147.30000000000001</v>
          </cell>
          <cell r="AE39">
            <v>93419</v>
          </cell>
          <cell r="AF39">
            <v>8007</v>
          </cell>
          <cell r="AG39">
            <v>86345</v>
          </cell>
          <cell r="AH39">
            <v>2666</v>
          </cell>
          <cell r="AI39">
            <v>84674</v>
          </cell>
          <cell r="AJ39">
            <v>89788</v>
          </cell>
          <cell r="AK39">
            <v>76.099999999999994</v>
          </cell>
          <cell r="AL39">
            <v>-17872</v>
          </cell>
          <cell r="AM39">
            <v>172835</v>
          </cell>
          <cell r="AN39">
            <v>4914</v>
          </cell>
          <cell r="AO39">
            <v>7988</v>
          </cell>
          <cell r="AP39">
            <v>146149</v>
          </cell>
          <cell r="AQ39">
            <v>161949</v>
          </cell>
          <cell r="AR39">
            <v>-131267</v>
          </cell>
          <cell r="AS39">
            <v>-149963</v>
          </cell>
          <cell r="AT39">
            <v>86.64</v>
          </cell>
          <cell r="BA39">
            <v>1025.8399999999997</v>
          </cell>
          <cell r="BB39">
            <v>451.23</v>
          </cell>
          <cell r="BC39">
            <v>3.2103733512184216</v>
          </cell>
          <cell r="BD39">
            <v>0</v>
          </cell>
          <cell r="BE39">
            <v>72845</v>
          </cell>
          <cell r="BF39">
            <v>37.217975725446422</v>
          </cell>
          <cell r="BG39">
            <v>1742.5641308272875</v>
          </cell>
          <cell r="BH39">
            <v>21.540878181011522</v>
          </cell>
          <cell r="BI39">
            <v>22.989197631815923</v>
          </cell>
          <cell r="BJ39">
            <v>2.4455136966073043</v>
          </cell>
          <cell r="BK39">
            <v>5.1384954367152957</v>
          </cell>
          <cell r="BL39">
            <v>4.4021283933586286</v>
          </cell>
          <cell r="BM39">
            <v>4.4343376918703603</v>
          </cell>
          <cell r="BN39">
            <v>4133.8410000000003</v>
          </cell>
          <cell r="BO39">
            <v>30.808128160612682</v>
          </cell>
          <cell r="BP39">
            <v>120842.97500000001</v>
          </cell>
          <cell r="BQ39">
            <v>21.29473417647883</v>
          </cell>
          <cell r="BR39">
            <v>24.578409714310745</v>
          </cell>
          <cell r="BS39">
            <v>-0.29429043059259197</v>
          </cell>
          <cell r="BT39">
            <v>4.3358405066898582</v>
          </cell>
          <cell r="BV39">
            <v>-5.1059392256783962</v>
          </cell>
          <cell r="BW39" t="str">
            <v>NA</v>
          </cell>
          <cell r="BX39">
            <v>301865.03731604724</v>
          </cell>
          <cell r="BY39" t="str">
            <v>NA</v>
          </cell>
          <cell r="BZ39">
            <v>45808</v>
          </cell>
          <cell r="CA39">
            <v>29.026168286159834</v>
          </cell>
          <cell r="CB39">
            <v>57356</v>
          </cell>
          <cell r="CC39">
            <v>36.343540609085387</v>
          </cell>
          <cell r="CD39">
            <v>301865.03731604724</v>
          </cell>
          <cell r="CE39" t="str">
            <v>NA</v>
          </cell>
          <cell r="CF39" t="str">
            <v>NA</v>
          </cell>
          <cell r="CG39">
            <v>313451.29717752105</v>
          </cell>
          <cell r="CH39">
            <v>313451.29717752105</v>
          </cell>
          <cell r="CI39" t="str">
            <v>NA</v>
          </cell>
          <cell r="CJ39" t="str">
            <v>NA</v>
          </cell>
          <cell r="CK39">
            <v>9205.2771047957431</v>
          </cell>
          <cell r="CL39">
            <v>9205.2771047957431</v>
          </cell>
          <cell r="CM39" t="str">
            <v>NA</v>
          </cell>
          <cell r="CN39" t="str">
            <v>NA</v>
          </cell>
          <cell r="CO39">
            <v>25458</v>
          </cell>
          <cell r="CP39">
            <v>16.358151652269303</v>
          </cell>
          <cell r="CQ39">
            <v>28.600959431980318</v>
          </cell>
          <cell r="CR39">
            <v>316666</v>
          </cell>
          <cell r="CS39">
            <v>200.65492067990505</v>
          </cell>
          <cell r="CT39" t="str">
            <v>NA</v>
          </cell>
          <cell r="CU39" t="str">
            <v>NA</v>
          </cell>
          <cell r="CV39">
            <v>118324</v>
          </cell>
          <cell r="CW39">
            <v>74.975819426553798</v>
          </cell>
          <cell r="CX39">
            <v>166382.25</v>
          </cell>
          <cell r="CY39">
            <v>105.4278551416765</v>
          </cell>
          <cell r="CZ39">
            <v>371696.0834968331</v>
          </cell>
          <cell r="DA39">
            <v>235.52464789743266</v>
          </cell>
          <cell r="DB39">
            <v>178.56283696058296</v>
          </cell>
          <cell r="DC39">
            <v>7.8182734700877194</v>
          </cell>
          <cell r="DD39">
            <v>47.545000000000002</v>
          </cell>
          <cell r="DE39">
            <v>5.2558782849239316</v>
          </cell>
          <cell r="DF39">
            <v>-6.2762879163991698</v>
          </cell>
          <cell r="DG39">
            <v>-39.200000000000003</v>
          </cell>
          <cell r="DH39">
            <v>91.60868834474573</v>
          </cell>
          <cell r="DI39">
            <v>2.5535165575864216</v>
          </cell>
          <cell r="DJ39">
            <v>93419</v>
          </cell>
          <cell r="DK39" t="str">
            <v>NA</v>
          </cell>
          <cell r="DL39">
            <v>4.8</v>
          </cell>
          <cell r="DM39">
            <v>1.4196130157275237</v>
          </cell>
          <cell r="DN39">
            <v>24.161015472216086</v>
          </cell>
          <cell r="DO39">
            <v>14.337563521894399</v>
          </cell>
          <cell r="DP39">
            <v>9.8234519503216884</v>
          </cell>
          <cell r="DQ39">
            <v>2236.5</v>
          </cell>
          <cell r="DR39">
            <v>71.8</v>
          </cell>
          <cell r="DS39">
            <v>3.2103733512184216</v>
          </cell>
          <cell r="DT39">
            <v>-6.2762879163991698</v>
          </cell>
          <cell r="DU39">
            <v>-5.1059392256783962</v>
          </cell>
          <cell r="DV39">
            <v>8.9955174079608131</v>
          </cell>
          <cell r="DW39">
            <v>9.5486615641880093</v>
          </cell>
          <cell r="DX39">
            <v>40919</v>
          </cell>
          <cell r="DY39">
            <v>139335</v>
          </cell>
          <cell r="DZ39">
            <v>182093</v>
          </cell>
          <cell r="EA39">
            <v>4.3067179709841197</v>
          </cell>
          <cell r="EB39">
            <v>2130.2000000000003</v>
          </cell>
          <cell r="EC39">
            <v>4.5317368795544599</v>
          </cell>
          <cell r="ED39">
            <v>159933</v>
          </cell>
          <cell r="EE39">
            <v>5.7555098559138873</v>
          </cell>
          <cell r="EF39">
            <v>-0.94818628431451168</v>
          </cell>
          <cell r="EG39">
            <v>-11.324565132951637</v>
          </cell>
          <cell r="EI39">
            <v>31.017662264620309</v>
          </cell>
        </row>
        <row r="40">
          <cell r="A40">
            <v>2007</v>
          </cell>
          <cell r="B40">
            <v>5</v>
          </cell>
          <cell r="C40">
            <v>71.7</v>
          </cell>
          <cell r="D40">
            <v>111.95</v>
          </cell>
          <cell r="E40">
            <v>316.02999999999997</v>
          </cell>
          <cell r="F40">
            <v>236.73</v>
          </cell>
          <cell r="G40">
            <v>137.68</v>
          </cell>
          <cell r="H40">
            <v>234.5</v>
          </cell>
          <cell r="I40">
            <v>97.1</v>
          </cell>
          <cell r="J40">
            <v>2221.4</v>
          </cell>
          <cell r="K40" t="str">
            <v>NA</v>
          </cell>
          <cell r="L40">
            <v>104.8</v>
          </cell>
          <cell r="M40">
            <v>96.4</v>
          </cell>
          <cell r="N40">
            <v>97.474999999999994</v>
          </cell>
          <cell r="O40">
            <v>44.814999999999998</v>
          </cell>
          <cell r="P40">
            <v>97.13</v>
          </cell>
          <cell r="Q40">
            <v>2337.8000000000002</v>
          </cell>
          <cell r="R40">
            <v>79020</v>
          </cell>
          <cell r="S40" t="str">
            <v>NA</v>
          </cell>
          <cell r="T40">
            <v>79020</v>
          </cell>
          <cell r="U40">
            <v>158.80000000000001</v>
          </cell>
          <cell r="V40">
            <v>619.9</v>
          </cell>
          <cell r="W40">
            <v>645.29999999999995</v>
          </cell>
          <cell r="X40">
            <v>201.7</v>
          </cell>
          <cell r="Y40">
            <v>480</v>
          </cell>
          <cell r="Z40">
            <v>162.69380000000001</v>
          </cell>
          <cell r="AA40">
            <v>167990</v>
          </cell>
          <cell r="AB40">
            <v>118.9361</v>
          </cell>
          <cell r="AC40">
            <v>341162</v>
          </cell>
          <cell r="AD40">
            <v>158.80000000000001</v>
          </cell>
          <cell r="AE40">
            <v>78027</v>
          </cell>
          <cell r="AF40">
            <v>7569</v>
          </cell>
          <cell r="AG40">
            <v>93510</v>
          </cell>
          <cell r="AH40">
            <v>3087</v>
          </cell>
          <cell r="AI40">
            <v>93128</v>
          </cell>
          <cell r="AJ40">
            <v>95876</v>
          </cell>
          <cell r="AK40">
            <v>84.5</v>
          </cell>
          <cell r="AL40">
            <v>-15633</v>
          </cell>
          <cell r="AM40">
            <v>181001</v>
          </cell>
          <cell r="AN40">
            <v>4818</v>
          </cell>
          <cell r="AO40">
            <v>7829</v>
          </cell>
          <cell r="AP40">
            <v>159304</v>
          </cell>
          <cell r="AQ40">
            <v>176365</v>
          </cell>
          <cell r="AR40">
            <v>-142994</v>
          </cell>
          <cell r="AS40">
            <v>-163987</v>
          </cell>
          <cell r="AT40">
            <v>88.49</v>
          </cell>
          <cell r="BA40">
            <v>1087.4100000000003</v>
          </cell>
          <cell r="BB40">
            <v>469.28</v>
          </cell>
          <cell r="BC40">
            <v>4.4828471212250829</v>
          </cell>
          <cell r="BD40">
            <v>0</v>
          </cell>
          <cell r="BE40">
            <v>79782</v>
          </cell>
          <cell r="BF40">
            <v>37.039777483258923</v>
          </cell>
          <cell r="BG40">
            <v>1805.4857621570422</v>
          </cell>
          <cell r="BH40">
            <v>22.87955944687582</v>
          </cell>
          <cell r="BI40">
            <v>23.733982828709355</v>
          </cell>
          <cell r="BJ40">
            <v>3.2397181007426168</v>
          </cell>
          <cell r="BK40">
            <v>6.2146085903050929</v>
          </cell>
          <cell r="BL40">
            <v>5.7431396144498548</v>
          </cell>
          <cell r="BM40">
            <v>5.7485029940119725</v>
          </cell>
          <cell r="BN40">
            <v>4327.5060000000003</v>
          </cell>
          <cell r="BO40">
            <v>30.668130021160096</v>
          </cell>
          <cell r="BP40">
            <v>124154.54000000001</v>
          </cell>
          <cell r="BQ40">
            <v>21.79681073885541</v>
          </cell>
          <cell r="BR40">
            <v>24.631947947627317</v>
          </cell>
          <cell r="BS40">
            <v>0.21782627085673578</v>
          </cell>
          <cell r="BT40">
            <v>2.3825450792397174</v>
          </cell>
          <cell r="BV40">
            <v>-6.3648232988921229</v>
          </cell>
          <cell r="BW40" t="str">
            <v>NA</v>
          </cell>
          <cell r="BX40">
            <v>300481.58603271318</v>
          </cell>
          <cell r="BY40" t="str">
            <v>NA</v>
          </cell>
          <cell r="BZ40">
            <v>44892</v>
          </cell>
          <cell r="CA40">
            <v>27.127090813050906</v>
          </cell>
          <cell r="CB40">
            <v>56614</v>
          </cell>
          <cell r="CC40">
            <v>34.210396491358459</v>
          </cell>
          <cell r="CD40">
            <v>300481.58603271318</v>
          </cell>
          <cell r="CE40" t="str">
            <v>NA</v>
          </cell>
          <cell r="CF40" t="str">
            <v>NA</v>
          </cell>
          <cell r="CG40">
            <v>292968.11919122795</v>
          </cell>
          <cell r="CH40">
            <v>292968.11919122795</v>
          </cell>
          <cell r="CI40" t="str">
            <v>NA</v>
          </cell>
          <cell r="CJ40" t="str">
            <v>NA</v>
          </cell>
          <cell r="CK40">
            <v>10217.676261101251</v>
          </cell>
          <cell r="CL40">
            <v>10217.676261101251</v>
          </cell>
          <cell r="CM40" t="str">
            <v>NA</v>
          </cell>
          <cell r="CN40" t="str">
            <v>NA</v>
          </cell>
          <cell r="CO40">
            <v>18923</v>
          </cell>
          <cell r="CP40">
            <v>-25.669730536570036</v>
          </cell>
          <cell r="CQ40">
            <v>19.589635288880608</v>
          </cell>
          <cell r="CR40">
            <v>375533</v>
          </cell>
          <cell r="CS40">
            <v>226.92501546595039</v>
          </cell>
          <cell r="CT40" t="str">
            <v>NA</v>
          </cell>
          <cell r="CU40" t="str">
            <v>NA</v>
          </cell>
          <cell r="CV40">
            <v>151438.75</v>
          </cell>
          <cell r="CW40">
            <v>91.510574798737252</v>
          </cell>
          <cell r="CX40">
            <v>208231</v>
          </cell>
          <cell r="CY40">
            <v>125.82868321955812</v>
          </cell>
          <cell r="CZ40">
            <v>436938.65563236614</v>
          </cell>
          <cell r="DA40">
            <v>264.03088726435828</v>
          </cell>
          <cell r="DB40">
            <v>205.83711360690057</v>
          </cell>
          <cell r="DC40">
            <v>6.1273391741859147</v>
          </cell>
          <cell r="DD40">
            <v>53.677500000000002</v>
          </cell>
          <cell r="DE40">
            <v>11.038107752956638</v>
          </cell>
          <cell r="DF40">
            <v>-7.750424725300519</v>
          </cell>
          <cell r="DG40">
            <v>-29.450000000000003</v>
          </cell>
          <cell r="DH40">
            <v>96.109019319524677</v>
          </cell>
          <cell r="DI40">
            <v>3.0003240529386188</v>
          </cell>
          <cell r="DJ40">
            <v>78027</v>
          </cell>
          <cell r="DK40" t="str">
            <v>NA</v>
          </cell>
          <cell r="DL40">
            <v>5</v>
          </cell>
          <cell r="DM40">
            <v>1.40516725126187</v>
          </cell>
          <cell r="DN40">
            <v>22.191376704501504</v>
          </cell>
          <cell r="DO40">
            <v>12.118725079206449</v>
          </cell>
          <cell r="DP40">
            <v>10.072651625295054</v>
          </cell>
          <cell r="DQ40">
            <v>2337.8000000000002</v>
          </cell>
          <cell r="DR40">
            <v>104.8</v>
          </cell>
          <cell r="DS40">
            <v>4.4828471212250829</v>
          </cell>
          <cell r="DT40">
            <v>-7.750424725300519</v>
          </cell>
          <cell r="DU40">
            <v>-6.3648232988921229</v>
          </cell>
          <cell r="DV40">
            <v>7.835647069784776</v>
          </cell>
          <cell r="DW40">
            <v>4.8610280410298579</v>
          </cell>
          <cell r="DX40">
            <v>45387</v>
          </cell>
          <cell r="DY40">
            <v>149211</v>
          </cell>
          <cell r="DZ40">
            <v>196396</v>
          </cell>
          <cell r="EA40">
            <v>7.0879534933792732</v>
          </cell>
          <cell r="EB40">
            <v>2221.35</v>
          </cell>
          <cell r="EC40">
            <v>4.2789409445122439</v>
          </cell>
          <cell r="ED40">
            <v>168354</v>
          </cell>
          <cell r="EE40">
            <v>5.2653298568775764</v>
          </cell>
          <cell r="EF40">
            <v>0.47540064175930485</v>
          </cell>
          <cell r="EG40">
            <v>-9.4466232442400599</v>
          </cell>
          <cell r="EI40">
            <v>28.719119362856997</v>
          </cell>
        </row>
        <row r="41">
          <cell r="A41">
            <v>2008</v>
          </cell>
          <cell r="B41">
            <v>6.8</v>
          </cell>
          <cell r="C41">
            <v>69.7</v>
          </cell>
          <cell r="D41">
            <v>115.85</v>
          </cell>
          <cell r="E41">
            <v>302.27999999999997</v>
          </cell>
          <cell r="F41">
            <v>207.85</v>
          </cell>
          <cell r="G41">
            <v>142.30000000000001</v>
          </cell>
          <cell r="H41">
            <v>242.05</v>
          </cell>
          <cell r="I41">
            <v>97.5</v>
          </cell>
          <cell r="J41">
            <v>2199</v>
          </cell>
          <cell r="K41">
            <v>32400</v>
          </cell>
          <cell r="L41">
            <v>64.3</v>
          </cell>
          <cell r="M41">
            <v>99.5</v>
          </cell>
          <cell r="N41">
            <v>99.958299999999994</v>
          </cell>
          <cell r="O41">
            <v>46.555999999999997</v>
          </cell>
          <cell r="P41">
            <v>100.93</v>
          </cell>
          <cell r="Q41">
            <v>2358.8000000000002</v>
          </cell>
          <cell r="R41">
            <v>81172</v>
          </cell>
          <cell r="S41">
            <v>752.23</v>
          </cell>
          <cell r="T41">
            <v>81173</v>
          </cell>
          <cell r="U41">
            <v>148.5</v>
          </cell>
          <cell r="V41">
            <v>351.2</v>
          </cell>
          <cell r="W41">
            <v>353.5</v>
          </cell>
          <cell r="X41">
            <v>209.4</v>
          </cell>
          <cell r="Y41">
            <v>450.9</v>
          </cell>
          <cell r="Z41">
            <v>151.4</v>
          </cell>
          <cell r="AA41">
            <v>159749</v>
          </cell>
          <cell r="AB41">
            <v>133.37979999999999</v>
          </cell>
          <cell r="AC41">
            <v>363569</v>
          </cell>
          <cell r="AD41">
            <v>148.5</v>
          </cell>
          <cell r="AE41">
            <v>51724</v>
          </cell>
          <cell r="AF41">
            <v>11837</v>
          </cell>
          <cell r="AG41">
            <v>99328</v>
          </cell>
          <cell r="AH41">
            <v>3089</v>
          </cell>
          <cell r="AI41">
            <v>95119</v>
          </cell>
          <cell r="AJ41">
            <v>96288</v>
          </cell>
          <cell r="AK41">
            <v>86.8</v>
          </cell>
          <cell r="AL41">
            <v>-5203</v>
          </cell>
          <cell r="AM41">
            <v>176161</v>
          </cell>
          <cell r="AN41">
            <v>3327</v>
          </cell>
          <cell r="AO41">
            <v>7399</v>
          </cell>
          <cell r="AP41">
            <v>157942</v>
          </cell>
          <cell r="AQ41">
            <v>169656</v>
          </cell>
          <cell r="AR41">
            <v>-141784</v>
          </cell>
          <cell r="AS41">
            <v>-159419</v>
          </cell>
          <cell r="AT41">
            <v>91.38</v>
          </cell>
          <cell r="BA41">
            <v>1091.17</v>
          </cell>
          <cell r="BB41">
            <v>481.85</v>
          </cell>
          <cell r="BC41">
            <v>2.725962353739189</v>
          </cell>
          <cell r="BD41">
            <v>0.77500000000000002</v>
          </cell>
          <cell r="BE41">
            <v>81820</v>
          </cell>
          <cell r="BF41">
            <v>36.708837890624991</v>
          </cell>
          <cell r="BG41">
            <v>1781.9091637941608</v>
          </cell>
          <cell r="BH41">
            <v>23.988796119147903</v>
          </cell>
          <cell r="BI41">
            <v>24.109342833314475</v>
          </cell>
          <cell r="BJ41">
            <v>1.5815297723695831</v>
          </cell>
          <cell r="BK41">
            <v>4.8481557297797906</v>
          </cell>
          <cell r="BL41">
            <v>3.8848599799174321</v>
          </cell>
          <cell r="BM41">
            <v>3.9122825079790147</v>
          </cell>
          <cell r="BN41">
            <v>4522.4449999999997</v>
          </cell>
          <cell r="BO41">
            <v>30.501795158799922</v>
          </cell>
          <cell r="BP41">
            <v>125907.4425</v>
          </cell>
          <cell r="BQ41">
            <v>22.584041691403911</v>
          </cell>
          <cell r="BR41">
            <v>24.714425138327766</v>
          </cell>
          <cell r="BS41">
            <v>0.33483827944023048</v>
          </cell>
          <cell r="BT41">
            <v>3.3173640486792113</v>
          </cell>
          <cell r="BV41">
            <v>-7.456164764609909</v>
          </cell>
          <cell r="BW41" t="str">
            <v>NA</v>
          </cell>
          <cell r="BX41">
            <v>273123.11651879596</v>
          </cell>
          <cell r="BY41" t="str">
            <v>NA</v>
          </cell>
          <cell r="BZ41">
            <v>36207</v>
          </cell>
          <cell r="CA41">
            <v>23.09765209036884</v>
          </cell>
          <cell r="CB41">
            <v>46528</v>
          </cell>
          <cell r="CC41">
            <v>29.681761992451221</v>
          </cell>
          <cell r="CD41">
            <v>273123.11651879596</v>
          </cell>
          <cell r="CE41" t="str">
            <v>NA</v>
          </cell>
          <cell r="CF41" t="str">
            <v>NA</v>
          </cell>
          <cell r="CG41">
            <v>229945.37355028035</v>
          </cell>
          <cell r="CH41">
            <v>229945.37355028035</v>
          </cell>
          <cell r="CI41" t="str">
            <v>NA</v>
          </cell>
          <cell r="CJ41" t="str">
            <v>NA</v>
          </cell>
          <cell r="CK41">
            <v>10495.708268206046</v>
          </cell>
          <cell r="CL41">
            <v>10495.708268206046</v>
          </cell>
          <cell r="CM41" t="str">
            <v>NA</v>
          </cell>
          <cell r="CN41" t="str">
            <v>NA</v>
          </cell>
          <cell r="CO41">
            <v>11591</v>
          </cell>
          <cell r="CP41">
            <v>-38.746498969508004</v>
          </cell>
          <cell r="CQ41">
            <v>11.317457062792309</v>
          </cell>
          <cell r="CR41">
            <v>393639</v>
          </cell>
          <cell r="CS41">
            <v>251.11543820810061</v>
          </cell>
          <cell r="CT41" t="str">
            <v>NA</v>
          </cell>
          <cell r="CU41" t="str">
            <v>NA</v>
          </cell>
          <cell r="CV41">
            <v>171218</v>
          </cell>
          <cell r="CW41">
            <v>109.22566894823575</v>
          </cell>
          <cell r="CX41">
            <v>245692.25</v>
          </cell>
          <cell r="CY41">
            <v>156.73527527273521</v>
          </cell>
          <cell r="CZ41">
            <v>507850.69644217438</v>
          </cell>
          <cell r="DA41">
            <v>323.97488607929017</v>
          </cell>
          <cell r="DB41">
            <v>242.51016831635295</v>
          </cell>
          <cell r="DC41">
            <v>6.9864439132150054</v>
          </cell>
          <cell r="DD41">
            <v>70.355000000000004</v>
          </cell>
          <cell r="DE41">
            <v>2.7218934911242609</v>
          </cell>
          <cell r="DF41">
            <v>-7.4733889645281559</v>
          </cell>
          <cell r="DG41">
            <v>-67.45</v>
          </cell>
          <cell r="DH41">
            <v>99.406440042285041</v>
          </cell>
          <cell r="DI41">
            <v>1.7008869002618887</v>
          </cell>
          <cell r="DJ41">
            <v>51724</v>
          </cell>
          <cell r="DK41" t="str">
            <v>NA</v>
          </cell>
          <cell r="DL41">
            <v>6.8</v>
          </cell>
          <cell r="DM41">
            <v>1.6968373749364083</v>
          </cell>
          <cell r="DN41">
            <v>18.618084244964084</v>
          </cell>
          <cell r="DO41">
            <v>9.2551367560712325</v>
          </cell>
          <cell r="DP41">
            <v>9.3629474888928499</v>
          </cell>
          <cell r="DQ41">
            <v>2358.8000000000002</v>
          </cell>
          <cell r="DR41">
            <v>64.3</v>
          </cell>
          <cell r="DS41">
            <v>2.725962353739189</v>
          </cell>
          <cell r="DT41">
            <v>-7.4733889645281559</v>
          </cell>
          <cell r="DU41">
            <v>-7.456164764609909</v>
          </cell>
          <cell r="DV41">
            <v>11.557651561752442</v>
          </cell>
          <cell r="DW41">
            <v>-5.2762302294955159</v>
          </cell>
          <cell r="DX41">
            <v>43450</v>
          </cell>
          <cell r="DY41">
            <v>146308</v>
          </cell>
          <cell r="DZ41">
            <v>191688</v>
          </cell>
          <cell r="EA41">
            <v>-1.9455670158366356</v>
          </cell>
          <cell r="EB41">
            <v>2199</v>
          </cell>
          <cell r="EC41">
            <v>-1.0061449118779042</v>
          </cell>
          <cell r="ED41">
            <v>165435</v>
          </cell>
          <cell r="EE41">
            <v>-1.7338465376528056</v>
          </cell>
          <cell r="EF41">
            <v>1.0497822168411552</v>
          </cell>
          <cell r="EG41">
            <v>-3.3191671175791715</v>
          </cell>
          <cell r="EI41">
            <v>24.799061933695768</v>
          </cell>
        </row>
        <row r="42">
          <cell r="A42">
            <v>2009</v>
          </cell>
          <cell r="B42">
            <v>12.7</v>
          </cell>
          <cell r="C42">
            <v>63.7</v>
          </cell>
          <cell r="D42">
            <v>112.3</v>
          </cell>
          <cell r="E42">
            <v>265.33</v>
          </cell>
          <cell r="F42">
            <v>133.30000000000001</v>
          </cell>
          <cell r="G42">
            <v>142.28</v>
          </cell>
          <cell r="H42">
            <v>246.83</v>
          </cell>
          <cell r="I42">
            <v>96.6</v>
          </cell>
          <cell r="J42">
            <v>2015.2</v>
          </cell>
          <cell r="K42">
            <v>11600</v>
          </cell>
          <cell r="L42">
            <v>1.6</v>
          </cell>
          <cell r="M42">
            <v>97.8</v>
          </cell>
          <cell r="N42">
            <v>99.133300000000006</v>
          </cell>
          <cell r="O42">
            <v>46.012999999999998</v>
          </cell>
          <cell r="P42">
            <v>99.73</v>
          </cell>
          <cell r="Q42">
            <v>2305.9</v>
          </cell>
          <cell r="R42">
            <v>74008</v>
          </cell>
          <cell r="S42">
            <v>747.4</v>
          </cell>
          <cell r="T42">
            <v>74008</v>
          </cell>
          <cell r="U42">
            <v>121.8</v>
          </cell>
          <cell r="V42">
            <v>145.1</v>
          </cell>
          <cell r="W42">
            <v>148.1</v>
          </cell>
          <cell r="X42">
            <v>206.5</v>
          </cell>
          <cell r="Y42">
            <v>356.7</v>
          </cell>
          <cell r="Z42">
            <v>122.41200000000001</v>
          </cell>
          <cell r="AA42">
            <v>138950</v>
          </cell>
          <cell r="AB42">
            <v>89.030100000000004</v>
          </cell>
          <cell r="AC42">
            <v>345800</v>
          </cell>
          <cell r="AD42">
            <v>121.8</v>
          </cell>
          <cell r="AE42">
            <v>26420</v>
          </cell>
          <cell r="AF42">
            <v>14898</v>
          </cell>
          <cell r="AG42">
            <v>92451</v>
          </cell>
          <cell r="AH42">
            <v>2563</v>
          </cell>
          <cell r="AI42">
            <v>84730</v>
          </cell>
          <cell r="AJ42">
            <v>91579</v>
          </cell>
          <cell r="AK42">
            <v>71.7</v>
          </cell>
          <cell r="AL42">
            <v>6375</v>
          </cell>
          <cell r="AM42">
            <v>162649</v>
          </cell>
          <cell r="AN42">
            <v>6175</v>
          </cell>
          <cell r="AO42">
            <v>8902</v>
          </cell>
          <cell r="AP42">
            <v>158597</v>
          </cell>
          <cell r="AQ42">
            <v>177543</v>
          </cell>
          <cell r="AR42">
            <v>-135676</v>
          </cell>
          <cell r="AS42">
            <v>-156704</v>
          </cell>
          <cell r="AT42">
            <v>91.65</v>
          </cell>
          <cell r="BA42">
            <v>1018.56</v>
          </cell>
          <cell r="BB42">
            <v>485.71000000000004</v>
          </cell>
          <cell r="BC42">
            <v>6.9387224077366749E-2</v>
          </cell>
          <cell r="BD42">
            <v>0.32500000000000001</v>
          </cell>
          <cell r="BE42">
            <v>74397</v>
          </cell>
          <cell r="BF42">
            <v>35.843303571428571</v>
          </cell>
          <cell r="BG42">
            <v>1629.4978634095985</v>
          </cell>
          <cell r="BH42">
            <v>24.428610952843851</v>
          </cell>
          <cell r="BI42">
            <v>24.978129808633796</v>
          </cell>
          <cell r="BJ42">
            <v>3.6035282310508343</v>
          </cell>
          <cell r="BK42">
            <v>1.8334176984600159</v>
          </cell>
          <cell r="BL42">
            <v>-1.1663373142022482</v>
          </cell>
          <cell r="BM42">
            <v>-1.1889428316655182</v>
          </cell>
          <cell r="BN42">
            <v>4511.6469999999999</v>
          </cell>
          <cell r="BO42">
            <v>29.458465420708066</v>
          </cell>
          <cell r="BP42">
            <v>125647.89749999999</v>
          </cell>
          <cell r="BQ42">
            <v>23.376255348600719</v>
          </cell>
          <cell r="BR42">
            <v>25.506006927005693</v>
          </cell>
          <cell r="BS42">
            <v>3.2029140238844622</v>
          </cell>
          <cell r="BT42">
            <v>-0.65711094213003751</v>
          </cell>
          <cell r="BV42">
            <v>-4.2733194577093041</v>
          </cell>
          <cell r="BW42" t="str">
            <v>NA</v>
          </cell>
          <cell r="BX42">
            <v>235818.57065915741</v>
          </cell>
          <cell r="BY42" t="str">
            <v>NA</v>
          </cell>
          <cell r="BZ42">
            <v>21443</v>
          </cell>
          <cell r="CA42">
            <v>15.939699831336254</v>
          </cell>
          <cell r="CB42">
            <v>35908</v>
          </cell>
          <cell r="CC42">
            <v>26.692288464469627</v>
          </cell>
          <cell r="CD42">
            <v>235818.57065915741</v>
          </cell>
          <cell r="CE42" t="str">
            <v>NA</v>
          </cell>
          <cell r="CF42" t="str">
            <v>NA</v>
          </cell>
          <cell r="CG42">
            <v>175438.99722928024</v>
          </cell>
          <cell r="CH42">
            <v>175438.99722928024</v>
          </cell>
          <cell r="CI42" t="str">
            <v>NA</v>
          </cell>
          <cell r="CJ42" t="str">
            <v>NA</v>
          </cell>
          <cell r="CK42">
            <v>8664.3235257548913</v>
          </cell>
          <cell r="CL42">
            <v>8664.3235257548913</v>
          </cell>
          <cell r="CM42" t="str">
            <v>NA</v>
          </cell>
          <cell r="CN42" t="str">
            <v>NA</v>
          </cell>
          <cell r="CO42">
            <v>1521</v>
          </cell>
          <cell r="CP42">
            <v>-86.877749978431538</v>
          </cell>
          <cell r="CQ42">
            <v>1.600816721746269</v>
          </cell>
          <cell r="CR42">
            <v>374833</v>
          </cell>
          <cell r="CS42">
            <v>278.63291082774157</v>
          </cell>
          <cell r="CT42" t="str">
            <v>NA</v>
          </cell>
          <cell r="CU42" t="str">
            <v>NA</v>
          </cell>
          <cell r="CV42">
            <v>161255.25</v>
          </cell>
          <cell r="CW42">
            <v>119.86943437145388</v>
          </cell>
          <cell r="CX42">
            <v>246448.75</v>
          </cell>
          <cell r="CY42">
            <v>183.19820448668705</v>
          </cell>
          <cell r="CZ42">
            <v>528743.47602035897</v>
          </cell>
          <cell r="DA42">
            <v>393.04259178015485</v>
          </cell>
          <cell r="DB42">
            <v>276.28305110966738</v>
          </cell>
          <cell r="DC42">
            <v>0.96446848763873749</v>
          </cell>
          <cell r="DD42">
            <v>78.734999999999999</v>
          </cell>
          <cell r="DE42">
            <v>-17.396313364055295</v>
          </cell>
          <cell r="DF42">
            <v>-5.8754552752358231</v>
          </cell>
          <cell r="DG42">
            <v>-114.30000000000001</v>
          </cell>
          <cell r="DH42">
            <v>97.936807672356338</v>
          </cell>
          <cell r="DI42">
            <v>-6.341715288051053</v>
          </cell>
          <cell r="DJ42">
            <v>26420</v>
          </cell>
          <cell r="DK42" t="str">
            <v>NA</v>
          </cell>
          <cell r="DL42">
            <v>12.7</v>
          </cell>
          <cell r="DM42">
            <v>3.5170267896830985</v>
          </cell>
          <cell r="DN42">
            <v>12.690507649142962</v>
          </cell>
          <cell r="DO42">
            <v>5.6450161133781425</v>
          </cell>
          <cell r="DP42">
            <v>7.0454915357648193</v>
          </cell>
          <cell r="DQ42">
            <v>2305.9</v>
          </cell>
          <cell r="DR42">
            <v>1.6</v>
          </cell>
          <cell r="DS42">
            <v>6.9387224077366749E-2</v>
          </cell>
          <cell r="DT42">
            <v>-5.8754552752358231</v>
          </cell>
          <cell r="DU42">
            <v>-4.2733194577093041</v>
          </cell>
          <cell r="DV42">
            <v>15.679794556591661</v>
          </cell>
          <cell r="DW42">
            <v>-14.181543275695041</v>
          </cell>
          <cell r="DX42">
            <v>44469</v>
          </cell>
          <cell r="DY42">
            <v>133444</v>
          </cell>
          <cell r="DZ42">
            <v>179181</v>
          </cell>
          <cell r="EA42">
            <v>-8.7924105312081391</v>
          </cell>
          <cell r="EB42">
            <v>2015.15</v>
          </cell>
          <cell r="EC42">
            <v>-8.3606184629376976</v>
          </cell>
          <cell r="ED42">
            <v>147572</v>
          </cell>
          <cell r="EE42">
            <v>-10.79759422129537</v>
          </cell>
          <cell r="EF42">
            <v>-1.4339848296195168</v>
          </cell>
          <cell r="EG42">
            <v>4.738869860782942</v>
          </cell>
          <cell r="EI42">
            <v>21.148975769498076</v>
          </cell>
        </row>
        <row r="43">
          <cell r="A43">
            <v>2010</v>
          </cell>
          <cell r="B43">
            <v>14.6</v>
          </cell>
          <cell r="C43">
            <v>61</v>
          </cell>
          <cell r="D43">
            <v>110.3</v>
          </cell>
          <cell r="E43">
            <v>247</v>
          </cell>
          <cell r="F43">
            <v>99.78</v>
          </cell>
          <cell r="G43">
            <v>142.80000000000001</v>
          </cell>
          <cell r="H43">
            <v>251.15</v>
          </cell>
          <cell r="I43">
            <v>94.1</v>
          </cell>
          <cell r="J43">
            <v>1925.6</v>
          </cell>
          <cell r="K43">
            <v>19300</v>
          </cell>
          <cell r="L43">
            <v>-27.5</v>
          </cell>
          <cell r="M43">
            <v>96.2</v>
          </cell>
          <cell r="N43">
            <v>96.6417</v>
          </cell>
          <cell r="O43">
            <v>44.844999999999999</v>
          </cell>
          <cell r="P43">
            <v>97.2</v>
          </cell>
          <cell r="Q43">
            <v>2253</v>
          </cell>
          <cell r="R43">
            <v>69393</v>
          </cell>
          <cell r="S43">
            <v>712.12</v>
          </cell>
          <cell r="T43">
            <v>69393</v>
          </cell>
          <cell r="U43">
            <v>106.2</v>
          </cell>
          <cell r="V43">
            <v>92.1</v>
          </cell>
          <cell r="W43">
            <v>93</v>
          </cell>
          <cell r="X43">
            <v>208.7</v>
          </cell>
          <cell r="Y43">
            <v>377.1</v>
          </cell>
          <cell r="Z43">
            <v>105.976</v>
          </cell>
          <cell r="AA43">
            <v>137803</v>
          </cell>
          <cell r="AB43">
            <v>91.180599999999998</v>
          </cell>
          <cell r="AC43">
            <v>313091</v>
          </cell>
          <cell r="AD43">
            <v>106.2</v>
          </cell>
          <cell r="AE43">
            <v>14602</v>
          </cell>
          <cell r="AF43">
            <v>13361</v>
          </cell>
          <cell r="AG43">
            <v>90394</v>
          </cell>
          <cell r="AH43">
            <v>2272</v>
          </cell>
          <cell r="AI43">
            <v>84261</v>
          </cell>
          <cell r="AJ43">
            <v>92321</v>
          </cell>
          <cell r="AK43">
            <v>67.400000000000006</v>
          </cell>
          <cell r="AL43">
            <v>7772</v>
          </cell>
          <cell r="AM43">
            <v>154838</v>
          </cell>
          <cell r="AN43">
            <v>5890</v>
          </cell>
          <cell r="AO43">
            <v>9100</v>
          </cell>
          <cell r="AP43">
            <v>172797</v>
          </cell>
          <cell r="AQ43">
            <v>188214</v>
          </cell>
          <cell r="AR43">
            <v>-144925</v>
          </cell>
          <cell r="AS43">
            <v>-157407</v>
          </cell>
          <cell r="AT43">
            <v>93.14</v>
          </cell>
          <cell r="BA43">
            <v>980.4699999999998</v>
          </cell>
          <cell r="BB43">
            <v>488.05000000000007</v>
          </cell>
          <cell r="BC43">
            <v>-1.2205947625388371</v>
          </cell>
          <cell r="BD43">
            <v>0.57500000000000007</v>
          </cell>
          <cell r="BE43">
            <v>69645</v>
          </cell>
          <cell r="BF43">
            <v>35.614191545758921</v>
          </cell>
          <cell r="BG43">
            <v>1569.9986415196172</v>
          </cell>
          <cell r="BH43">
            <v>23.887612835128635</v>
          </cell>
          <cell r="BI43">
            <v>24.831198373314589</v>
          </cell>
          <cell r="BJ43">
            <v>-0.5882403384276591</v>
          </cell>
          <cell r="BK43">
            <v>-2.2146085946496918</v>
          </cell>
          <cell r="BL43">
            <v>-2.5384130571794894</v>
          </cell>
          <cell r="BM43">
            <v>-2.536849493632809</v>
          </cell>
          <cell r="BN43">
            <v>4583.8100000000004</v>
          </cell>
          <cell r="BO43">
            <v>29.446361134560313</v>
          </cell>
          <cell r="BP43">
            <v>125064.96000000001</v>
          </cell>
          <cell r="BQ43">
            <v>23.870664052117291</v>
          </cell>
          <cell r="BR43">
            <v>25.628799712387043</v>
          </cell>
          <cell r="BS43">
            <v>0.4814269271264715</v>
          </cell>
          <cell r="BT43">
            <v>-3.7440628737692108</v>
          </cell>
          <cell r="BV43">
            <v>-3.4832481843181347</v>
          </cell>
          <cell r="BW43" t="str">
            <v>NA</v>
          </cell>
          <cell r="BX43">
            <v>199164.59487501861</v>
          </cell>
          <cell r="BY43" t="str">
            <v>NA</v>
          </cell>
          <cell r="BZ43">
            <v>15308</v>
          </cell>
          <cell r="CA43">
            <v>11.87576903174805</v>
          </cell>
          <cell r="CB43">
            <v>29482</v>
          </cell>
          <cell r="CC43">
            <v>22.871794002743403</v>
          </cell>
          <cell r="CD43">
            <v>199164.59487501861</v>
          </cell>
          <cell r="CE43" t="str">
            <v>NA</v>
          </cell>
          <cell r="CF43" t="str">
            <v>NA</v>
          </cell>
          <cell r="CG43">
            <v>173125.43021515748</v>
          </cell>
          <cell r="CH43">
            <v>173125.43021515748</v>
          </cell>
          <cell r="CI43" t="str">
            <v>NA</v>
          </cell>
          <cell r="CJ43" t="str">
            <v>NA</v>
          </cell>
          <cell r="CK43">
            <v>8147.546642984018</v>
          </cell>
          <cell r="CL43">
            <v>8147.546642984018</v>
          </cell>
          <cell r="CM43" t="str">
            <v>NA</v>
          </cell>
          <cell r="CN43" t="str">
            <v>NA</v>
          </cell>
          <cell r="CO43">
            <v>-1535</v>
          </cell>
          <cell r="CP43">
            <v>-200.92044707429321</v>
          </cell>
          <cell r="CQ43">
            <v>-1.656486737314657</v>
          </cell>
          <cell r="CR43">
            <v>334599</v>
          </cell>
          <cell r="CS43">
            <v>259.57802732256766</v>
          </cell>
          <cell r="CT43">
            <v>3063</v>
          </cell>
          <cell r="CU43">
            <v>2.3762399101283171</v>
          </cell>
          <cell r="CV43">
            <v>123148.75</v>
          </cell>
          <cell r="CW43">
            <v>95.537373370034146</v>
          </cell>
          <cell r="CX43">
            <v>218046.75</v>
          </cell>
          <cell r="CY43">
            <v>169.15814222127705</v>
          </cell>
          <cell r="CZ43">
            <v>515340.05186862254</v>
          </cell>
          <cell r="DA43">
            <v>399.79484118113544</v>
          </cell>
          <cell r="DB43">
            <v>250.99531793517139</v>
          </cell>
          <cell r="DC43">
            <v>-23.96230681710615</v>
          </cell>
          <cell r="DD43">
            <v>64.435000000000002</v>
          </cell>
          <cell r="DE43">
            <v>-5.9972105997210594</v>
          </cell>
          <cell r="DF43">
            <v>-1.5601104992713175</v>
          </cell>
          <cell r="DG43">
            <v>-111.07500000000002</v>
          </cell>
          <cell r="DH43">
            <v>99.022134738181478</v>
          </cell>
          <cell r="DI43">
            <v>-1.3527916586761668</v>
          </cell>
          <cell r="DJ43">
            <v>14602</v>
          </cell>
          <cell r="DK43" t="str">
            <v>NA</v>
          </cell>
          <cell r="DL43">
            <v>14.6</v>
          </cell>
          <cell r="DM43">
            <v>6.8675099866844214</v>
          </cell>
          <cell r="DN43">
            <v>8.7066733631635991</v>
          </cell>
          <cell r="DO43">
            <v>3.7292149030319361</v>
          </cell>
          <cell r="DP43">
            <v>4.9774584601316629</v>
          </cell>
          <cell r="DQ43">
            <v>2253</v>
          </cell>
          <cell r="DR43">
            <v>-27.5</v>
          </cell>
          <cell r="DS43">
            <v>-1.2205947625388371</v>
          </cell>
          <cell r="DT43">
            <v>-1.5601104992713175</v>
          </cell>
          <cell r="DU43">
            <v>-3.4832481843181347</v>
          </cell>
          <cell r="DV43">
            <v>14.418449053590313</v>
          </cell>
          <cell r="DW43">
            <v>-4.1810728000972635</v>
          </cell>
          <cell r="DX43">
            <v>47156</v>
          </cell>
          <cell r="DY43">
            <v>134101</v>
          </cell>
          <cell r="DZ43">
            <v>182519</v>
          </cell>
          <cell r="EA43">
            <v>0.49234135667395318</v>
          </cell>
          <cell r="EB43">
            <v>1925.575</v>
          </cell>
          <cell r="EC43">
            <v>-4.4450785301342393</v>
          </cell>
          <cell r="ED43">
            <v>139848</v>
          </cell>
          <cell r="EE43">
            <v>-5.2340552408315926</v>
          </cell>
          <cell r="EF43">
            <v>-3.3511832687562748</v>
          </cell>
          <cell r="EG43">
            <v>6.0294275486507605</v>
          </cell>
          <cell r="EI43">
            <v>17.582928778462971</v>
          </cell>
        </row>
        <row r="44">
          <cell r="A44">
            <v>2011</v>
          </cell>
          <cell r="B44">
            <v>15.4</v>
          </cell>
          <cell r="C44">
            <v>60</v>
          </cell>
          <cell r="D44">
            <v>107.85</v>
          </cell>
          <cell r="E44">
            <v>240.53</v>
          </cell>
          <cell r="F44">
            <v>88.18</v>
          </cell>
          <cell r="G44">
            <v>137</v>
          </cell>
          <cell r="H44">
            <v>254.13</v>
          </cell>
          <cell r="I44">
            <v>90.7</v>
          </cell>
          <cell r="J44">
            <v>1888.5</v>
          </cell>
          <cell r="K44">
            <v>22900</v>
          </cell>
          <cell r="L44">
            <v>-27.4</v>
          </cell>
          <cell r="M44">
            <v>97.4</v>
          </cell>
          <cell r="N44">
            <v>96.633300000000006</v>
          </cell>
          <cell r="O44">
            <v>44.47</v>
          </cell>
          <cell r="P44">
            <v>96.39</v>
          </cell>
          <cell r="Q44">
            <v>2231</v>
          </cell>
          <cell r="R44">
            <v>67753</v>
          </cell>
          <cell r="S44">
            <v>684.74</v>
          </cell>
          <cell r="T44">
            <v>67753</v>
          </cell>
          <cell r="U44">
            <v>88.1</v>
          </cell>
          <cell r="V44">
            <v>65.599999999999994</v>
          </cell>
          <cell r="W44">
            <v>67.900000000000006</v>
          </cell>
          <cell r="X44">
            <v>203.1</v>
          </cell>
          <cell r="Y44">
            <v>343.1</v>
          </cell>
          <cell r="Z44">
            <v>87.881500000000003</v>
          </cell>
          <cell r="AA44">
            <v>135980</v>
          </cell>
          <cell r="AB44">
            <v>104.05710000000001</v>
          </cell>
          <cell r="AC44">
            <v>308134</v>
          </cell>
          <cell r="AD44">
            <v>88.1</v>
          </cell>
          <cell r="AE44">
            <v>10480</v>
          </cell>
          <cell r="AF44">
            <v>7791</v>
          </cell>
          <cell r="AG44">
            <v>84697</v>
          </cell>
          <cell r="AH44">
            <v>2016</v>
          </cell>
          <cell r="AI44">
            <v>83966</v>
          </cell>
          <cell r="AJ44">
            <v>91041</v>
          </cell>
          <cell r="AK44">
            <v>67.8</v>
          </cell>
          <cell r="AL44">
            <v>3358</v>
          </cell>
          <cell r="AM44">
            <v>152593</v>
          </cell>
          <cell r="AN44">
            <v>6625</v>
          </cell>
          <cell r="AO44">
            <v>8837</v>
          </cell>
          <cell r="AP44">
            <v>177303</v>
          </cell>
          <cell r="AQ44">
            <v>194235</v>
          </cell>
          <cell r="AR44">
            <v>-145143</v>
          </cell>
          <cell r="AS44">
            <v>-161682</v>
          </cell>
          <cell r="AT44">
            <v>95.66</v>
          </cell>
          <cell r="BA44">
            <v>970.11</v>
          </cell>
          <cell r="BB44">
            <v>481.83</v>
          </cell>
          <cell r="BC44">
            <v>-1.2281488121918422</v>
          </cell>
          <cell r="BD44">
            <v>0.65</v>
          </cell>
          <cell r="BE44">
            <v>67900</v>
          </cell>
          <cell r="BF44">
            <v>35.537820870535711</v>
          </cell>
          <cell r="BG44">
            <v>1552.1514100707263</v>
          </cell>
          <cell r="BH44">
            <v>23.607504009060495</v>
          </cell>
          <cell r="BI44">
            <v>24.23768378753644</v>
          </cell>
          <cell r="BJ44">
            <v>-2.3901971095200203</v>
          </cell>
          <cell r="BK44">
            <v>-1.172611210678276</v>
          </cell>
          <cell r="BL44">
            <v>-0.83621362470732707</v>
          </cell>
          <cell r="BM44">
            <v>-0.83333333333333037</v>
          </cell>
          <cell r="BN44">
            <v>4682.9009999999998</v>
          </cell>
          <cell r="BO44">
            <v>29.378571837041946</v>
          </cell>
          <cell r="BP44">
            <v>125823.875</v>
          </cell>
          <cell r="BQ44">
            <v>24.295532166051981</v>
          </cell>
          <cell r="BR44">
            <v>25.397796535701421</v>
          </cell>
          <cell r="BS44">
            <v>-0.90134215912566207</v>
          </cell>
          <cell r="BT44">
            <v>-3.285714972153547</v>
          </cell>
          <cell r="BV44">
            <v>-2.2213246358335912</v>
          </cell>
          <cell r="BW44" t="str">
            <v>NA</v>
          </cell>
          <cell r="BX44" t="str">
            <v>NA</v>
          </cell>
          <cell r="BY44" t="str">
            <v>NA</v>
          </cell>
          <cell r="BZ44">
            <v>14487</v>
          </cell>
          <cell r="CA44">
            <v>11.455127582761401</v>
          </cell>
          <cell r="CB44">
            <v>28648</v>
          </cell>
          <cell r="CC44">
            <v>22.652481189407649</v>
          </cell>
          <cell r="CD44" t="str">
            <v>NA</v>
          </cell>
          <cell r="CE44" t="str">
            <v>NA</v>
          </cell>
          <cell r="CF44" t="str">
            <v>NA</v>
          </cell>
          <cell r="CG44">
            <v>174469.15127790059</v>
          </cell>
          <cell r="CH44">
            <v>174469.15127790059</v>
          </cell>
          <cell r="CI44" t="str">
            <v>NA</v>
          </cell>
          <cell r="CJ44" t="str">
            <v>NA</v>
          </cell>
          <cell r="CK44">
            <v>8198.9221225577294</v>
          </cell>
          <cell r="CL44">
            <v>8198.9221225577294</v>
          </cell>
          <cell r="CM44" t="str">
            <v>NA</v>
          </cell>
          <cell r="CN44" t="str">
            <v>NA</v>
          </cell>
          <cell r="CO44">
            <v>-2408</v>
          </cell>
          <cell r="CP44">
            <v>56.872964169381099</v>
          </cell>
          <cell r="CQ44">
            <v>-2.776976923875313</v>
          </cell>
          <cell r="CR44">
            <v>323581</v>
          </cell>
          <cell r="CS44">
            <v>255.86122995496078</v>
          </cell>
          <cell r="CT44">
            <v>3154</v>
          </cell>
          <cell r="CU44">
            <v>2.4939236830281946</v>
          </cell>
          <cell r="CV44">
            <v>99172.25</v>
          </cell>
          <cell r="CW44">
            <v>78.417255223269777</v>
          </cell>
          <cell r="CX44">
            <v>212366</v>
          </cell>
          <cell r="CY44">
            <v>167.92155893150462</v>
          </cell>
          <cell r="CZ44">
            <v>540540.74029039382</v>
          </cell>
          <cell r="DA44">
            <v>427.41514072663472</v>
          </cell>
          <cell r="DB44">
            <v>232.03142391313222</v>
          </cell>
          <cell r="DC44">
            <v>-48.4547338109968</v>
          </cell>
          <cell r="DD44">
            <v>52.69</v>
          </cell>
          <cell r="DE44">
            <v>0.59347181008901906</v>
          </cell>
          <cell r="DF44">
            <v>-2.2227075057045833</v>
          </cell>
          <cell r="DG44">
            <v>-132.22500000000002</v>
          </cell>
          <cell r="DH44">
            <v>96.639386782369684</v>
          </cell>
          <cell r="DI44">
            <v>1.050934991737873</v>
          </cell>
          <cell r="DJ44">
            <v>6994</v>
          </cell>
          <cell r="DK44">
            <v>822</v>
          </cell>
          <cell r="DL44">
            <v>15.4</v>
          </cell>
          <cell r="DM44">
            <v>8.7271260323401183</v>
          </cell>
          <cell r="DN44">
            <v>7.3718612862624795</v>
          </cell>
          <cell r="DO44">
            <v>2.5682511485337907</v>
          </cell>
          <cell r="DP44">
            <v>4.8036101377286879</v>
          </cell>
          <cell r="DQ44">
            <v>2231</v>
          </cell>
          <cell r="DR44">
            <v>-27.4</v>
          </cell>
          <cell r="DS44">
            <v>-1.2281488121918422</v>
          </cell>
          <cell r="DT44">
            <v>-2.2227075057045833</v>
          </cell>
          <cell r="DU44">
            <v>-2.2213246358335912</v>
          </cell>
          <cell r="DV44">
            <v>8.9848119659105325</v>
          </cell>
          <cell r="DW44">
            <v>-1.8880700963048724</v>
          </cell>
          <cell r="DX44">
            <v>47077</v>
          </cell>
          <cell r="DY44">
            <v>135476</v>
          </cell>
          <cell r="DZ44">
            <v>183860</v>
          </cell>
          <cell r="EA44">
            <v>1.0253465671396844</v>
          </cell>
          <cell r="EB44">
            <v>1888.4749999999999</v>
          </cell>
          <cell r="EC44">
            <v>-1.9266972203108246</v>
          </cell>
          <cell r="ED44">
            <v>137131</v>
          </cell>
          <cell r="EE44">
            <v>-1.9428236370916951</v>
          </cell>
          <cell r="EF44">
            <v>1.9739318765186864</v>
          </cell>
          <cell r="EG44">
            <v>2.6552300975297012</v>
          </cell>
          <cell r="EI44">
            <v>16.758018379535656</v>
          </cell>
        </row>
        <row r="45">
          <cell r="A45">
            <v>2012</v>
          </cell>
          <cell r="B45">
            <v>15.5</v>
          </cell>
          <cell r="C45">
            <v>59.9</v>
          </cell>
          <cell r="D45">
            <v>108.65</v>
          </cell>
          <cell r="E45">
            <v>235.53</v>
          </cell>
          <cell r="F45">
            <v>83.4</v>
          </cell>
          <cell r="G45">
            <v>137.94999999999999</v>
          </cell>
          <cell r="H45">
            <v>256.48</v>
          </cell>
          <cell r="I45">
            <v>88.3</v>
          </cell>
          <cell r="J45">
            <v>1880.5</v>
          </cell>
          <cell r="K45">
            <v>23500</v>
          </cell>
          <cell r="L45">
            <v>-25.7</v>
          </cell>
          <cell r="M45">
            <v>99.2</v>
          </cell>
          <cell r="N45">
            <v>97.533299999999997</v>
          </cell>
          <cell r="O45">
            <v>45.055999999999997</v>
          </cell>
          <cell r="P45">
            <v>97.66</v>
          </cell>
          <cell r="Q45">
            <v>2224.1</v>
          </cell>
          <cell r="R45">
            <v>68211</v>
          </cell>
          <cell r="S45">
            <v>682.02</v>
          </cell>
          <cell r="T45">
            <v>68210</v>
          </cell>
          <cell r="U45">
            <v>76.599999999999994</v>
          </cell>
          <cell r="V45">
            <v>57.9</v>
          </cell>
          <cell r="W45">
            <v>59.5</v>
          </cell>
          <cell r="X45">
            <v>203.5</v>
          </cell>
          <cell r="Y45">
            <v>312.2</v>
          </cell>
          <cell r="Z45">
            <v>76.037800000000004</v>
          </cell>
          <cell r="AA45">
            <v>138556</v>
          </cell>
          <cell r="AB45">
            <v>100.80970000000001</v>
          </cell>
          <cell r="AC45">
            <v>289836</v>
          </cell>
          <cell r="AD45">
            <v>76.599999999999994</v>
          </cell>
          <cell r="AE45">
            <v>8488</v>
          </cell>
          <cell r="AF45">
            <v>10279</v>
          </cell>
          <cell r="AG45">
            <v>87313</v>
          </cell>
          <cell r="AH45">
            <v>2232</v>
          </cell>
          <cell r="AI45">
            <v>84662</v>
          </cell>
          <cell r="AJ45">
            <v>90629</v>
          </cell>
          <cell r="AK45">
            <v>69.5</v>
          </cell>
          <cell r="AL45">
            <v>6227</v>
          </cell>
          <cell r="AM45">
            <v>156243</v>
          </cell>
          <cell r="AN45">
            <v>9481</v>
          </cell>
          <cell r="AO45">
            <v>11615</v>
          </cell>
          <cell r="AP45">
            <v>183012</v>
          </cell>
          <cell r="AQ45">
            <v>192541</v>
          </cell>
          <cell r="AR45">
            <v>-152399</v>
          </cell>
          <cell r="AS45">
            <v>-160045</v>
          </cell>
          <cell r="AT45">
            <v>98.05</v>
          </cell>
          <cell r="BA45">
            <v>970.19</v>
          </cell>
          <cell r="BB45">
            <v>482.73</v>
          </cell>
          <cell r="BC45">
            <v>-1.1555235825727261</v>
          </cell>
          <cell r="BD45">
            <v>0.67499999999999993</v>
          </cell>
          <cell r="BE45">
            <v>68412</v>
          </cell>
          <cell r="BF45">
            <v>35.665105329241065</v>
          </cell>
          <cell r="BG45">
            <v>1548.4754888205996</v>
          </cell>
          <cell r="BH45">
            <v>23.756891622066174</v>
          </cell>
          <cell r="BI45">
            <v>23.948479457727998</v>
          </cell>
          <cell r="BJ45">
            <v>-1.1932011835105949</v>
          </cell>
          <cell r="BK45">
            <v>0.63279715190704966</v>
          </cell>
          <cell r="BL45">
            <v>1.3177422981785369</v>
          </cell>
          <cell r="BM45">
            <v>1.3175640626621021</v>
          </cell>
          <cell r="BN45">
            <v>4731.5159999999996</v>
          </cell>
          <cell r="BO45">
            <v>29.066980769753183</v>
          </cell>
          <cell r="BP45">
            <v>125191.52499999999</v>
          </cell>
          <cell r="BQ45">
            <v>24.936220843049906</v>
          </cell>
          <cell r="BR45">
            <v>25.432147723661302</v>
          </cell>
          <cell r="BS45">
            <v>0.13525263072169391</v>
          </cell>
          <cell r="BT45">
            <v>-2.3132342165309181</v>
          </cell>
          <cell r="BV45">
            <v>-10.544457536875171</v>
          </cell>
          <cell r="BW45">
            <v>-71.553075644539476</v>
          </cell>
          <cell r="BX45" t="str">
            <v>NA</v>
          </cell>
          <cell r="BY45" t="str">
            <v>NA</v>
          </cell>
          <cell r="BZ45">
            <v>14129</v>
          </cell>
          <cell r="CA45">
            <v>11.171223737338927</v>
          </cell>
          <cell r="CB45">
            <v>34271</v>
          </cell>
          <cell r="CC45">
            <v>27.096681201949352</v>
          </cell>
          <cell r="CD45" t="str">
            <v>NA</v>
          </cell>
          <cell r="CE45" t="str">
            <v>NA</v>
          </cell>
          <cell r="CF45" t="str">
            <v>NA</v>
          </cell>
          <cell r="CG45">
            <v>178639.83772424809</v>
          </cell>
          <cell r="CH45">
            <v>178639.83772424809</v>
          </cell>
          <cell r="CI45" t="str">
            <v>NA</v>
          </cell>
          <cell r="CJ45" t="str">
            <v>NA</v>
          </cell>
          <cell r="CK45">
            <v>8404.4240408525784</v>
          </cell>
          <cell r="CL45">
            <v>8404.4240408525784</v>
          </cell>
          <cell r="CM45" t="str">
            <v>NA</v>
          </cell>
          <cell r="CN45" t="str">
            <v>NA</v>
          </cell>
          <cell r="CO45">
            <v>-1310</v>
          </cell>
          <cell r="CP45">
            <v>-45.598006644518271</v>
          </cell>
          <cell r="CQ45">
            <v>-1.4629515885867441</v>
          </cell>
          <cell r="CR45">
            <v>302164</v>
          </cell>
          <cell r="CS45">
            <v>238.90874438171701</v>
          </cell>
          <cell r="CT45">
            <v>2570</v>
          </cell>
          <cell r="CU45">
            <v>2.031994125908489</v>
          </cell>
          <cell r="CV45">
            <v>95381.75</v>
          </cell>
          <cell r="CW45">
            <v>75.41445747816033</v>
          </cell>
          <cell r="CX45">
            <v>210834.25</v>
          </cell>
          <cell r="CY45">
            <v>166.69803795343265</v>
          </cell>
          <cell r="CZ45">
            <v>570072.9631017237</v>
          </cell>
          <cell r="DA45">
            <v>450.73342893461069</v>
          </cell>
          <cell r="DB45">
            <v>221.40739638127047</v>
          </cell>
          <cell r="DC45">
            <v>-50.956924263543726</v>
          </cell>
          <cell r="DD45">
            <v>42.6175</v>
          </cell>
          <cell r="DE45">
            <v>2.5073746312684442</v>
          </cell>
          <cell r="DF45">
            <v>-4.6917716510276168</v>
          </cell>
          <cell r="DG45">
            <v>-142.65839799693526</v>
          </cell>
          <cell r="DH45">
            <v>97.380434612870673</v>
          </cell>
          <cell r="DI45">
            <v>1.2872757791661416</v>
          </cell>
          <cell r="DJ45">
            <v>4911</v>
          </cell>
          <cell r="DK45">
            <v>446</v>
          </cell>
          <cell r="DL45">
            <v>15.5</v>
          </cell>
          <cell r="DM45">
            <v>9.1565127467290157</v>
          </cell>
          <cell r="DN45">
            <v>7.3989887277243742</v>
          </cell>
          <cell r="DO45">
            <v>1.911813928578493</v>
          </cell>
          <cell r="DP45">
            <v>5.4871747991458815</v>
          </cell>
          <cell r="DQ45">
            <v>2224.1</v>
          </cell>
          <cell r="DR45">
            <v>-25.7</v>
          </cell>
          <cell r="DS45">
            <v>-1.1555235825727261</v>
          </cell>
          <cell r="DT45">
            <v>-4.6917716510276168</v>
          </cell>
          <cell r="DU45">
            <v>-10.544457536875171</v>
          </cell>
          <cell r="DV45">
            <v>11.479144564185605</v>
          </cell>
          <cell r="DW45">
            <v>7.4020747067082837E-3</v>
          </cell>
          <cell r="DX45">
            <v>47205</v>
          </cell>
          <cell r="DY45">
            <v>132015</v>
          </cell>
          <cell r="DZ45">
            <v>180507</v>
          </cell>
          <cell r="EA45">
            <v>-2.5546960347220149</v>
          </cell>
          <cell r="EB45">
            <v>1880.4499999999998</v>
          </cell>
          <cell r="EC45">
            <v>-0.42494605435603461</v>
          </cell>
          <cell r="ED45">
            <v>135147</v>
          </cell>
          <cell r="EE45">
            <v>-1.4467917538703912</v>
          </cell>
          <cell r="EF45">
            <v>-1.833757895042798</v>
          </cell>
          <cell r="EG45">
            <v>4.9234347945650434</v>
          </cell>
          <cell r="EI45">
            <v>19.571797331871345</v>
          </cell>
        </row>
        <row r="46">
          <cell r="A46">
            <v>2013</v>
          </cell>
          <cell r="B46">
            <v>13.8</v>
          </cell>
          <cell r="C46">
            <v>61.7</v>
          </cell>
          <cell r="D46">
            <v>111.85</v>
          </cell>
          <cell r="E46">
            <v>247.68</v>
          </cell>
          <cell r="F46">
            <v>85.93</v>
          </cell>
          <cell r="G46">
            <v>141.69999999999999</v>
          </cell>
          <cell r="H46">
            <v>260.35000000000002</v>
          </cell>
          <cell r="I46">
            <v>86.8</v>
          </cell>
          <cell r="J46">
            <v>1937.8</v>
          </cell>
          <cell r="K46">
            <v>26400</v>
          </cell>
          <cell r="L46">
            <v>-18.7</v>
          </cell>
          <cell r="M46">
            <v>99.7</v>
          </cell>
          <cell r="N46">
            <v>98.033299999999997</v>
          </cell>
          <cell r="O46">
            <v>44.838000000000001</v>
          </cell>
          <cell r="P46">
            <v>97.19</v>
          </cell>
          <cell r="Q46">
            <v>2246.3000000000002</v>
          </cell>
          <cell r="R46">
            <v>69778</v>
          </cell>
          <cell r="S46">
            <v>694.45</v>
          </cell>
          <cell r="T46">
            <v>69777</v>
          </cell>
          <cell r="U46">
            <v>77.400000000000006</v>
          </cell>
          <cell r="V46">
            <v>64.599999999999994</v>
          </cell>
          <cell r="W46">
            <v>65.8</v>
          </cell>
          <cell r="X46">
            <v>204.7</v>
          </cell>
          <cell r="Y46">
            <v>299.5</v>
          </cell>
          <cell r="Z46">
            <v>77.004499999999993</v>
          </cell>
          <cell r="AA46">
            <v>148616</v>
          </cell>
          <cell r="AB46">
            <v>99.991299999999995</v>
          </cell>
          <cell r="AC46">
            <v>269315</v>
          </cell>
          <cell r="AD46">
            <v>77.400000000000006</v>
          </cell>
          <cell r="AE46">
            <v>8290</v>
          </cell>
          <cell r="AF46">
            <v>8489</v>
          </cell>
          <cell r="AG46">
            <v>87115</v>
          </cell>
          <cell r="AH46">
            <v>1943</v>
          </cell>
          <cell r="AI46">
            <v>85713</v>
          </cell>
          <cell r="AJ46">
            <v>90546</v>
          </cell>
          <cell r="AK46">
            <v>73.7</v>
          </cell>
          <cell r="AL46">
            <v>4453</v>
          </cell>
          <cell r="AM46">
            <v>155207</v>
          </cell>
          <cell r="AN46">
            <v>6446</v>
          </cell>
          <cell r="AO46">
            <v>9944</v>
          </cell>
          <cell r="AP46">
            <v>186245</v>
          </cell>
          <cell r="AQ46">
            <v>198174</v>
          </cell>
          <cell r="AR46">
            <v>-152456</v>
          </cell>
          <cell r="AS46">
            <v>-161720</v>
          </cell>
          <cell r="AT46">
            <v>99.38</v>
          </cell>
          <cell r="BA46">
            <v>1003.49</v>
          </cell>
          <cell r="BB46">
            <v>488.85</v>
          </cell>
          <cell r="BC46">
            <v>-0.83248007835106608</v>
          </cell>
          <cell r="BD46">
            <v>0.75</v>
          </cell>
          <cell r="BE46">
            <v>69916</v>
          </cell>
          <cell r="BF46">
            <v>36.021501813616062</v>
          </cell>
          <cell r="BG46">
            <v>1590.9387170548216</v>
          </cell>
          <cell r="BH46">
            <v>23.397339821539479</v>
          </cell>
          <cell r="BI46">
            <v>23.467743050691553</v>
          </cell>
          <cell r="BJ46">
            <v>-2.0073775785431569</v>
          </cell>
          <cell r="BK46">
            <v>-1.5134631510156482</v>
          </cell>
          <cell r="BL46">
            <v>-0.48384232954544748</v>
          </cell>
          <cell r="BM46">
            <v>-0.48126151955765195</v>
          </cell>
          <cell r="BN46">
            <v>4776.4549999999999</v>
          </cell>
          <cell r="BO46">
            <v>28.927509045494453</v>
          </cell>
          <cell r="BP46">
            <v>124511.565</v>
          </cell>
          <cell r="BQ46">
            <v>25.43256342085261</v>
          </cell>
          <cell r="BR46">
            <v>25.591229040906232</v>
          </cell>
          <cell r="BS46">
            <v>0.62551271317492496</v>
          </cell>
          <cell r="BT46">
            <v>-2.7524284987166969</v>
          </cell>
          <cell r="BV46">
            <v>-0.78139349087242982</v>
          </cell>
          <cell r="BW46">
            <v>-46.048177153161262</v>
          </cell>
          <cell r="BX46" t="str">
            <v>NA</v>
          </cell>
          <cell r="BY46" t="str">
            <v>NA</v>
          </cell>
          <cell r="BZ46">
            <v>17562</v>
          </cell>
          <cell r="CA46">
            <v>12.827773013769516</v>
          </cell>
          <cell r="CB46">
            <v>33383</v>
          </cell>
          <cell r="CC46">
            <v>24.383871228713573</v>
          </cell>
          <cell r="CD46" t="str">
            <v>NA</v>
          </cell>
          <cell r="CE46" t="str">
            <v>NA</v>
          </cell>
          <cell r="CF46" t="str">
            <v>NA</v>
          </cell>
          <cell r="CG46">
            <v>183255.17254938144</v>
          </cell>
          <cell r="CH46">
            <v>183255.17254938144</v>
          </cell>
          <cell r="CI46" t="str">
            <v>NA</v>
          </cell>
          <cell r="CJ46" t="str">
            <v>NA</v>
          </cell>
          <cell r="CK46">
            <v>8909.1125754884579</v>
          </cell>
          <cell r="CL46">
            <v>8909.1125754884579</v>
          </cell>
          <cell r="CM46" t="str">
            <v>NA</v>
          </cell>
          <cell r="CN46" t="str">
            <v>NA</v>
          </cell>
          <cell r="CO46">
            <v>-2546</v>
          </cell>
          <cell r="CP46">
            <v>94.351145038167942</v>
          </cell>
          <cell r="CQ46">
            <v>-2.8588111118596866</v>
          </cell>
          <cell r="CR46">
            <v>278266</v>
          </cell>
          <cell r="CS46">
            <v>203.25322203903815</v>
          </cell>
          <cell r="CT46">
            <v>2189</v>
          </cell>
          <cell r="CU46">
            <v>1.5989064529746879</v>
          </cell>
          <cell r="CV46">
            <v>90644.75</v>
          </cell>
          <cell r="CW46">
            <v>66.209445273310806</v>
          </cell>
          <cell r="CX46">
            <v>187490.25</v>
          </cell>
          <cell r="CY46">
            <v>136.94809072400068</v>
          </cell>
          <cell r="CZ46">
            <v>537211.437277677</v>
          </cell>
          <cell r="DA46">
            <v>392.39416796486279</v>
          </cell>
          <cell r="DB46">
            <v>196.2910048163705</v>
          </cell>
          <cell r="DC46">
            <v>-51.243004058461523</v>
          </cell>
          <cell r="DD46">
            <v>3.6675000000000004</v>
          </cell>
          <cell r="DE46">
            <v>6.0431654676259106</v>
          </cell>
          <cell r="DF46">
            <v>2.035702277039952</v>
          </cell>
          <cell r="DG46">
            <v>-145.31433025618776</v>
          </cell>
          <cell r="DH46">
            <v>98.128633533738451</v>
          </cell>
          <cell r="DI46">
            <v>1.3342110707142307</v>
          </cell>
          <cell r="DJ46">
            <v>4575</v>
          </cell>
          <cell r="DK46">
            <v>473</v>
          </cell>
          <cell r="DL46">
            <v>13.8</v>
          </cell>
          <cell r="DM46">
            <v>7.9273925188919696</v>
          </cell>
          <cell r="DN46">
            <v>7.8951940841495674</v>
          </cell>
          <cell r="DO46">
            <v>1.8757385889625393</v>
          </cell>
          <cell r="DP46">
            <v>6.019455495187028</v>
          </cell>
          <cell r="DQ46">
            <v>2246.3000000000002</v>
          </cell>
          <cell r="DR46">
            <v>-18.7</v>
          </cell>
          <cell r="DS46">
            <v>-0.83248007835106608</v>
          </cell>
          <cell r="DT46">
            <v>2.035702277039952</v>
          </cell>
          <cell r="DU46">
            <v>-0.78139349087242982</v>
          </cell>
          <cell r="DV46">
            <v>9.5319903882862853</v>
          </cell>
          <cell r="DW46">
            <v>8.2460434236509617</v>
          </cell>
          <cell r="DX46">
            <v>46601</v>
          </cell>
          <cell r="DY46">
            <v>135342</v>
          </cell>
          <cell r="DZ46">
            <v>183308</v>
          </cell>
          <cell r="EA46">
            <v>2.5201681627087913</v>
          </cell>
          <cell r="EB46">
            <v>1937.7750000000001</v>
          </cell>
          <cell r="EC46">
            <v>3.0484724401074415</v>
          </cell>
          <cell r="ED46">
            <v>138817</v>
          </cell>
          <cell r="EE46">
            <v>2.7155615736938366</v>
          </cell>
          <cell r="EF46">
            <v>-0.12867284501923981</v>
          </cell>
          <cell r="EG46">
            <v>3.2525949909073941</v>
          </cell>
          <cell r="EI46">
            <v>18.585760734010332</v>
          </cell>
        </row>
        <row r="47">
          <cell r="A47">
            <v>2014</v>
          </cell>
          <cell r="B47">
            <v>11.9</v>
          </cell>
          <cell r="C47">
            <v>63.2</v>
          </cell>
          <cell r="D47">
            <v>108.05</v>
          </cell>
          <cell r="E47">
            <v>249.78</v>
          </cell>
          <cell r="F47">
            <v>93.78</v>
          </cell>
          <cell r="G47">
            <v>146.53</v>
          </cell>
          <cell r="H47">
            <v>263.63</v>
          </cell>
          <cell r="I47">
            <v>88.9</v>
          </cell>
          <cell r="J47">
            <v>1988.8</v>
          </cell>
          <cell r="K47">
            <v>30200</v>
          </cell>
          <cell r="L47">
            <v>-8.5</v>
          </cell>
          <cell r="M47">
            <v>100</v>
          </cell>
          <cell r="N47">
            <v>98.8</v>
          </cell>
          <cell r="O47">
            <v>45.25</v>
          </cell>
          <cell r="P47">
            <v>98.08</v>
          </cell>
          <cell r="Q47">
            <v>2256.3000000000002</v>
          </cell>
          <cell r="R47">
            <v>72556</v>
          </cell>
          <cell r="S47">
            <v>725.98</v>
          </cell>
          <cell r="T47">
            <v>72555</v>
          </cell>
          <cell r="U47">
            <v>89.7</v>
          </cell>
          <cell r="V47">
            <v>77</v>
          </cell>
          <cell r="W47">
            <v>77.599999999999994</v>
          </cell>
          <cell r="X47">
            <v>206</v>
          </cell>
          <cell r="Y47">
            <v>322.7</v>
          </cell>
          <cell r="Z47">
            <v>89.723299999999995</v>
          </cell>
          <cell r="AA47">
            <v>162056</v>
          </cell>
          <cell r="AB47">
            <v>99.26</v>
          </cell>
          <cell r="AC47">
            <v>217997</v>
          </cell>
          <cell r="AD47">
            <v>89.7</v>
          </cell>
          <cell r="AE47">
            <v>11016</v>
          </cell>
          <cell r="AF47">
            <v>7654</v>
          </cell>
          <cell r="AG47">
            <v>88771</v>
          </cell>
          <cell r="AH47">
            <v>2204</v>
          </cell>
          <cell r="AI47">
            <v>88599</v>
          </cell>
          <cell r="AJ47">
            <v>92689</v>
          </cell>
          <cell r="AK47">
            <v>80.3</v>
          </cell>
          <cell r="AL47">
            <v>3565</v>
          </cell>
          <cell r="AM47">
            <v>165098</v>
          </cell>
          <cell r="AN47">
            <v>8090</v>
          </cell>
          <cell r="AO47">
            <v>12328</v>
          </cell>
          <cell r="AP47">
            <v>214349</v>
          </cell>
          <cell r="AQ47">
            <v>227170</v>
          </cell>
          <cell r="AR47">
            <v>-179164</v>
          </cell>
          <cell r="AS47">
            <v>-185482</v>
          </cell>
          <cell r="AT47">
            <v>99.81</v>
          </cell>
          <cell r="BA47">
            <v>1038.1300000000001</v>
          </cell>
          <cell r="BB47">
            <v>499.05999999999995</v>
          </cell>
          <cell r="BC47">
            <v>-0.37672295350795548</v>
          </cell>
          <cell r="BD47">
            <v>0.77500000000000013</v>
          </cell>
          <cell r="BE47">
            <v>72713</v>
          </cell>
          <cell r="BF47">
            <v>36.276070731026778</v>
          </cell>
          <cell r="BG47">
            <v>1639.2073657461399</v>
          </cell>
          <cell r="BH47">
            <v>23.451093694904348</v>
          </cell>
          <cell r="BI47">
            <v>23.451093694904348</v>
          </cell>
          <cell r="BJ47">
            <v>-7.0945705137648307E-2</v>
          </cell>
          <cell r="BK47">
            <v>0.22974352543865262</v>
          </cell>
          <cell r="BL47">
            <v>0.91886346402605401</v>
          </cell>
          <cell r="BM47">
            <v>0.91573207120074773</v>
          </cell>
          <cell r="BN47">
            <v>4879.4430000000002</v>
          </cell>
          <cell r="BO47">
            <v>28.76995871860818</v>
          </cell>
          <cell r="BP47">
            <v>126302.8875</v>
          </cell>
          <cell r="BQ47">
            <v>25.752708175135783</v>
          </cell>
          <cell r="BR47">
            <v>25.801731464919129</v>
          </cell>
          <cell r="BS47">
            <v>0.82255691462267411</v>
          </cell>
          <cell r="BT47">
            <v>-2.0505377309851358</v>
          </cell>
          <cell r="BV47">
            <v>0.46463954552586739</v>
          </cell>
          <cell r="BW47">
            <v>-8.4285991557854913</v>
          </cell>
          <cell r="BX47" t="str">
            <v>NA</v>
          </cell>
          <cell r="BY47" t="str">
            <v>NA</v>
          </cell>
          <cell r="BZ47">
            <v>20743</v>
          </cell>
          <cell r="CA47">
            <v>13.916060993231063</v>
          </cell>
          <cell r="CB47">
            <v>40247</v>
          </cell>
          <cell r="CC47">
            <v>27.000901836502464</v>
          </cell>
          <cell r="CD47" t="str">
            <v>NA</v>
          </cell>
          <cell r="CE47" t="str">
            <v>NA</v>
          </cell>
          <cell r="CF47" t="str">
            <v>NA</v>
          </cell>
          <cell r="CG47">
            <v>195927.40006311279</v>
          </cell>
          <cell r="CH47">
            <v>195927.40006311279</v>
          </cell>
          <cell r="CI47" t="str">
            <v>NA</v>
          </cell>
          <cell r="CJ47" t="str">
            <v>NA</v>
          </cell>
          <cell r="CK47">
            <v>9706.9435523978682</v>
          </cell>
          <cell r="CL47">
            <v>9706.9435523978682</v>
          </cell>
          <cell r="CM47" t="str">
            <v>NA</v>
          </cell>
          <cell r="CN47" t="str">
            <v>NA</v>
          </cell>
          <cell r="CO47">
            <v>-2212</v>
          </cell>
          <cell r="CP47">
            <v>-13.118617439120184</v>
          </cell>
          <cell r="CQ47">
            <v>-2.4314372080241826</v>
          </cell>
          <cell r="CR47">
            <v>226715</v>
          </cell>
          <cell r="CS47">
            <v>152.09852808563758</v>
          </cell>
          <cell r="CT47">
            <v>2772</v>
          </cell>
          <cell r="CU47">
            <v>1.8596789795707713</v>
          </cell>
          <cell r="CV47">
            <v>73851.75</v>
          </cell>
          <cell r="CW47">
            <v>49.545651904587196</v>
          </cell>
          <cell r="CX47">
            <v>153875.25</v>
          </cell>
          <cell r="CY47">
            <v>103.23180660216353</v>
          </cell>
          <cell r="CZ47">
            <v>566138.88854190451</v>
          </cell>
          <cell r="DA47">
            <v>379.81117984810231</v>
          </cell>
          <cell r="DB47">
            <v>163.30368331426138</v>
          </cell>
          <cell r="DC47">
            <v>-58.618310193259376</v>
          </cell>
          <cell r="DD47">
            <v>-1.6925000000000001</v>
          </cell>
          <cell r="DE47">
            <v>8.9552238805969964</v>
          </cell>
          <cell r="DF47">
            <v>1.4041515527567188</v>
          </cell>
          <cell r="DG47">
            <v>-160.51750185507555</v>
          </cell>
          <cell r="DH47">
            <v>99.141183411179867</v>
          </cell>
          <cell r="DI47">
            <v>0.97717048510961302</v>
          </cell>
          <cell r="DJ47">
            <v>5518</v>
          </cell>
          <cell r="DK47">
            <v>748</v>
          </cell>
          <cell r="DL47">
            <v>11.9</v>
          </cell>
          <cell r="DM47">
            <v>6.533854830310351</v>
          </cell>
          <cell r="DN47">
            <v>8.4168587581871925</v>
          </cell>
          <cell r="DO47">
            <v>2.0253863056724959</v>
          </cell>
          <cell r="DP47">
            <v>6.3914724525146962</v>
          </cell>
          <cell r="DQ47">
            <v>2256.3000000000002</v>
          </cell>
          <cell r="DR47">
            <v>-8.5</v>
          </cell>
          <cell r="DS47">
            <v>-0.37672295350795548</v>
          </cell>
          <cell r="DT47">
            <v>1.4041515527567188</v>
          </cell>
          <cell r="DU47">
            <v>0.46463954552586739</v>
          </cell>
          <cell r="DV47">
            <v>8.4133003572410008</v>
          </cell>
          <cell r="DW47">
            <v>8.8760954062983455</v>
          </cell>
          <cell r="DX47">
            <v>51991</v>
          </cell>
          <cell r="DY47">
            <v>143411</v>
          </cell>
          <cell r="DZ47">
            <v>196771</v>
          </cell>
          <cell r="EA47">
            <v>5.9619334722406991</v>
          </cell>
          <cell r="EB47">
            <v>1988.7749999999999</v>
          </cell>
          <cell r="EC47">
            <v>2.6318845067151653</v>
          </cell>
          <cell r="ED47">
            <v>144680</v>
          </cell>
          <cell r="EE47">
            <v>4.2235461074652259</v>
          </cell>
          <cell r="EF47">
            <v>-2.0139286847584481</v>
          </cell>
          <cell r="EG47">
            <v>2.3916867107394659</v>
          </cell>
          <cell r="EI47">
            <v>20.623834218131879</v>
          </cell>
        </row>
        <row r="48">
          <cell r="A48">
            <v>2015</v>
          </cell>
          <cell r="B48">
            <v>10</v>
          </cell>
          <cell r="C48">
            <v>64.8</v>
          </cell>
          <cell r="D48">
            <v>109.45</v>
          </cell>
          <cell r="E48">
            <v>262.68</v>
          </cell>
          <cell r="F48">
            <v>108.78</v>
          </cell>
          <cell r="G48">
            <v>149.33000000000001</v>
          </cell>
          <cell r="H48">
            <v>268.98</v>
          </cell>
          <cell r="I48">
            <v>92.5</v>
          </cell>
          <cell r="J48">
            <v>2057.4</v>
          </cell>
          <cell r="K48">
            <v>36900</v>
          </cell>
          <cell r="L48">
            <v>5.9</v>
          </cell>
          <cell r="M48">
            <v>100</v>
          </cell>
          <cell r="N48">
            <v>100.00830000000001</v>
          </cell>
          <cell r="O48">
            <v>46.137</v>
          </cell>
          <cell r="P48">
            <v>100</v>
          </cell>
          <cell r="Q48">
            <v>2283.6</v>
          </cell>
          <cell r="R48">
            <v>77001</v>
          </cell>
          <cell r="S48">
            <v>711.88</v>
          </cell>
          <cell r="T48">
            <v>77000</v>
          </cell>
          <cell r="U48">
            <v>100</v>
          </cell>
          <cell r="V48">
            <v>100</v>
          </cell>
          <cell r="W48">
            <v>100</v>
          </cell>
          <cell r="X48">
            <v>207.1</v>
          </cell>
          <cell r="Y48">
            <v>390.8</v>
          </cell>
          <cell r="Z48">
            <v>100</v>
          </cell>
          <cell r="AA48">
            <v>198730</v>
          </cell>
          <cell r="AB48">
            <v>100</v>
          </cell>
          <cell r="AC48">
            <v>192591</v>
          </cell>
          <cell r="AD48">
            <v>100</v>
          </cell>
          <cell r="AE48">
            <v>12666</v>
          </cell>
          <cell r="AF48">
            <v>8293</v>
          </cell>
          <cell r="AG48">
            <v>92691</v>
          </cell>
          <cell r="AH48">
            <v>2025</v>
          </cell>
          <cell r="AI48">
            <v>92016</v>
          </cell>
          <cell r="AJ48">
            <v>95637</v>
          </cell>
          <cell r="AK48">
            <v>87.9</v>
          </cell>
          <cell r="AL48">
            <v>3742</v>
          </cell>
          <cell r="AM48">
            <v>189392</v>
          </cell>
          <cell r="AN48">
            <v>6603</v>
          </cell>
          <cell r="AO48">
            <v>32947</v>
          </cell>
          <cell r="AP48">
            <v>320565</v>
          </cell>
          <cell r="AQ48">
            <v>316331</v>
          </cell>
          <cell r="AR48">
            <v>-244886</v>
          </cell>
          <cell r="AS48">
            <v>-245661</v>
          </cell>
          <cell r="AT48">
            <v>100</v>
          </cell>
          <cell r="BA48">
            <v>1065.68</v>
          </cell>
          <cell r="BB48">
            <v>510.81000000000006</v>
          </cell>
          <cell r="BC48">
            <v>0.25836398668768612</v>
          </cell>
          <cell r="BD48">
            <v>0.95</v>
          </cell>
          <cell r="BE48">
            <v>77089</v>
          </cell>
          <cell r="BF48">
            <v>36.505182756696428</v>
          </cell>
          <cell r="BG48">
            <v>1700.7093309379143</v>
          </cell>
          <cell r="BH48">
            <v>23.812937171329811</v>
          </cell>
          <cell r="BI48">
            <v>23.812937171329811</v>
          </cell>
          <cell r="BJ48">
            <v>1.5429705801059734</v>
          </cell>
          <cell r="BK48">
            <v>1.5429705801059734</v>
          </cell>
          <cell r="BL48">
            <v>1.9602209944751481</v>
          </cell>
          <cell r="BM48">
            <v>1.9575856443719397</v>
          </cell>
          <cell r="BN48">
            <v>5007.2269999999999</v>
          </cell>
          <cell r="BO48">
            <v>28.485464131452943</v>
          </cell>
          <cell r="BP48">
            <v>129014.645</v>
          </cell>
          <cell r="BQ48">
            <v>26.130044186242326</v>
          </cell>
          <cell r="BR48">
            <v>26.130044186242326</v>
          </cell>
          <cell r="BS48">
            <v>1.2724445325290823</v>
          </cell>
          <cell r="BT48">
            <v>-0.37487829369321768</v>
          </cell>
          <cell r="BV48">
            <v>3.2770910917310601</v>
          </cell>
          <cell r="BW48">
            <v>17.546000811921786</v>
          </cell>
          <cell r="BX48" t="str">
            <v>NA</v>
          </cell>
          <cell r="BY48" t="str">
            <v>NA</v>
          </cell>
          <cell r="BZ48">
            <v>23439</v>
          </cell>
          <cell r="CA48">
            <v>14.410102156838612</v>
          </cell>
          <cell r="CB48">
            <v>63175</v>
          </cell>
          <cell r="CC48">
            <v>38.839464301304631</v>
          </cell>
          <cell r="CD48" t="str">
            <v>NA</v>
          </cell>
          <cell r="CE48" t="str">
            <v>NA</v>
          </cell>
          <cell r="CF48" t="str">
            <v>NA</v>
          </cell>
          <cell r="CG48">
            <v>197992.86866302785</v>
          </cell>
          <cell r="CH48">
            <v>197992.86866302785</v>
          </cell>
          <cell r="CI48" t="str">
            <v>NA</v>
          </cell>
          <cell r="CJ48" t="str">
            <v>NA</v>
          </cell>
          <cell r="CK48">
            <v>10628.68009769094</v>
          </cell>
          <cell r="CL48">
            <v>10628.68009769094</v>
          </cell>
          <cell r="CM48" t="str">
            <v>NA</v>
          </cell>
          <cell r="CN48" t="str">
            <v>NA</v>
          </cell>
          <cell r="CO48">
            <v>-2123</v>
          </cell>
          <cell r="CP48">
            <v>-4.0235081374321862</v>
          </cell>
          <cell r="CQ48">
            <v>-2.2414375607078001</v>
          </cell>
          <cell r="CR48">
            <v>199877</v>
          </cell>
          <cell r="CS48">
            <v>122.88271636172324</v>
          </cell>
          <cell r="CT48">
            <v>3548</v>
          </cell>
          <cell r="CU48">
            <v>2.1812808759957076</v>
          </cell>
          <cell r="CV48">
            <v>55000.25</v>
          </cell>
          <cell r="CW48">
            <v>33.813696025925289</v>
          </cell>
          <cell r="CX48">
            <v>119675</v>
          </cell>
          <cell r="CY48">
            <v>73.575194147346764</v>
          </cell>
          <cell r="CZ48">
            <v>847518.69008837594</v>
          </cell>
          <cell r="DA48">
            <v>521.04743820143949</v>
          </cell>
          <cell r="DB48">
            <v>132.03502037639024</v>
          </cell>
          <cell r="DC48">
            <v>-77.898418272379402</v>
          </cell>
          <cell r="DD48">
            <v>45.104999999999997</v>
          </cell>
          <cell r="DE48">
            <v>9.4645080946450975</v>
          </cell>
          <cell r="DF48">
            <v>7.1045326389533257</v>
          </cell>
          <cell r="DG48">
            <v>-216.37042601058923</v>
          </cell>
          <cell r="DH48">
            <v>99.976269713100152</v>
          </cell>
          <cell r="DI48">
            <v>0.65533124132703957</v>
          </cell>
          <cell r="DJ48">
            <v>7219</v>
          </cell>
          <cell r="DK48">
            <v>673</v>
          </cell>
          <cell r="DL48">
            <v>10</v>
          </cell>
          <cell r="DM48">
            <v>5.3085622324644479</v>
          </cell>
          <cell r="DN48">
            <v>8.7159016288024649</v>
          </cell>
          <cell r="DO48">
            <v>2.0589373319361965</v>
          </cell>
          <cell r="DP48">
            <v>6.6569642968662688</v>
          </cell>
          <cell r="DQ48">
            <v>2283.6</v>
          </cell>
          <cell r="DR48">
            <v>5.9</v>
          </cell>
          <cell r="DS48">
            <v>0.25836398668768612</v>
          </cell>
          <cell r="DT48">
            <v>7.1045326389533257</v>
          </cell>
          <cell r="DU48">
            <v>3.2770910917310601</v>
          </cell>
          <cell r="DV48">
            <v>8.7556484648844979</v>
          </cell>
          <cell r="DW48">
            <v>9.123120239432648</v>
          </cell>
          <cell r="DX48">
            <v>95064</v>
          </cell>
          <cell r="DY48">
            <v>152814</v>
          </cell>
          <cell r="DZ48">
            <v>247657</v>
          </cell>
          <cell r="EA48">
            <v>6.5566797525991705</v>
          </cell>
          <cell r="EB48">
            <v>2057.35</v>
          </cell>
          <cell r="EC48">
            <v>3.4481024751417344</v>
          </cell>
          <cell r="ED48">
            <v>149842</v>
          </cell>
          <cell r="EE48">
            <v>3.5678739286701733</v>
          </cell>
          <cell r="EF48">
            <v>4.0698918158934339</v>
          </cell>
          <cell r="EG48">
            <v>2.3005504616617638</v>
          </cell>
          <cell r="EI48">
            <v>24.034346193499786</v>
          </cell>
        </row>
        <row r="49">
          <cell r="A49">
            <v>2016</v>
          </cell>
          <cell r="B49">
            <v>8.4</v>
          </cell>
          <cell r="C49">
            <v>66.400000000000006</v>
          </cell>
          <cell r="D49">
            <v>112.33</v>
          </cell>
          <cell r="E49">
            <v>275.64999999999998</v>
          </cell>
          <cell r="F49">
            <v>118.6</v>
          </cell>
          <cell r="G49">
            <v>151.5</v>
          </cell>
          <cell r="H49">
            <v>273.18</v>
          </cell>
          <cell r="I49">
            <v>93.9</v>
          </cell>
          <cell r="J49">
            <v>2132.3000000000002</v>
          </cell>
          <cell r="K49">
            <v>39600</v>
          </cell>
          <cell r="L49">
            <v>16.2</v>
          </cell>
          <cell r="M49">
            <v>99.8</v>
          </cell>
          <cell r="N49">
            <v>100.5</v>
          </cell>
          <cell r="O49">
            <v>47.279000000000003</v>
          </cell>
          <cell r="P49">
            <v>102.47</v>
          </cell>
          <cell r="Q49">
            <v>2327.1</v>
          </cell>
          <cell r="R49">
            <v>82059</v>
          </cell>
          <cell r="S49">
            <v>735.28</v>
          </cell>
          <cell r="T49">
            <v>82059</v>
          </cell>
          <cell r="U49">
            <v>107.3</v>
          </cell>
          <cell r="V49">
            <v>124.3</v>
          </cell>
          <cell r="W49">
            <v>123.9</v>
          </cell>
          <cell r="X49">
            <v>208.2</v>
          </cell>
          <cell r="Y49">
            <v>464.3</v>
          </cell>
          <cell r="Z49">
            <v>107.4845</v>
          </cell>
          <cell r="AA49">
            <v>217084</v>
          </cell>
          <cell r="AB49">
            <v>102.6554</v>
          </cell>
          <cell r="AC49">
            <v>180297</v>
          </cell>
          <cell r="AD49">
            <v>107.3</v>
          </cell>
          <cell r="AE49">
            <v>14932</v>
          </cell>
          <cell r="AF49">
            <v>7810</v>
          </cell>
          <cell r="AG49">
            <v>97224</v>
          </cell>
          <cell r="AH49">
            <v>1662</v>
          </cell>
          <cell r="AI49">
            <v>97000</v>
          </cell>
          <cell r="AJ49">
            <v>100384</v>
          </cell>
          <cell r="AK49">
            <v>96.3</v>
          </cell>
          <cell r="AL49">
            <v>2571</v>
          </cell>
          <cell r="AM49">
            <v>226965</v>
          </cell>
          <cell r="AN49">
            <v>10740</v>
          </cell>
          <cell r="AO49">
            <v>58831</v>
          </cell>
          <cell r="AP49">
            <v>328235</v>
          </cell>
          <cell r="AQ49">
            <v>329479</v>
          </cell>
          <cell r="AR49">
            <v>-285882</v>
          </cell>
          <cell r="AS49">
            <v>-291994</v>
          </cell>
          <cell r="AT49">
            <v>100.23</v>
          </cell>
          <cell r="BA49">
            <v>1107.1400000000001</v>
          </cell>
          <cell r="BB49">
            <v>518.58000000000004</v>
          </cell>
          <cell r="BC49">
            <v>0.69614541704267108</v>
          </cell>
          <cell r="BD49">
            <v>0.95</v>
          </cell>
          <cell r="BE49">
            <v>82164</v>
          </cell>
          <cell r="BF49">
            <v>36.581553431919637</v>
          </cell>
          <cell r="BG49">
            <v>1766.5970504488055</v>
          </cell>
          <cell r="BH49">
            <v>24.382998091984472</v>
          </cell>
          <cell r="BI49">
            <v>24.431861815615704</v>
          </cell>
          <cell r="BJ49">
            <v>2.5991108943547836</v>
          </cell>
          <cell r="BK49">
            <v>2.3939126725660786</v>
          </cell>
          <cell r="BL49">
            <v>2.4752367947634246</v>
          </cell>
          <cell r="BM49">
            <v>2.4699999999999944</v>
          </cell>
          <cell r="BN49">
            <v>5152.0389999999998</v>
          </cell>
          <cell r="BO49">
            <v>28.557157916817619</v>
          </cell>
          <cell r="BP49">
            <v>131212.03750000001</v>
          </cell>
          <cell r="BQ49">
            <v>26.369121112535357</v>
          </cell>
          <cell r="BR49">
            <v>26.308611306530338</v>
          </cell>
          <cell r="BS49">
            <v>0.68337856229889749</v>
          </cell>
          <cell r="BT49">
            <v>0.8786353725876439</v>
          </cell>
          <cell r="BV49">
            <v>3.3534558206572256</v>
          </cell>
          <cell r="BW49">
            <v>18.691208843026242</v>
          </cell>
          <cell r="BX49" t="str">
            <v>NA</v>
          </cell>
          <cell r="BY49" t="str">
            <v>NA</v>
          </cell>
          <cell r="BZ49">
            <v>26070</v>
          </cell>
          <cell r="CA49">
            <v>14.920002282266847</v>
          </cell>
          <cell r="CB49">
            <v>97015</v>
          </cell>
          <cell r="CC49">
            <v>55.522210257541929</v>
          </cell>
          <cell r="CD49" t="str">
            <v>NA</v>
          </cell>
          <cell r="CE49" t="str">
            <v>NA</v>
          </cell>
          <cell r="CF49" t="str">
            <v>NA</v>
          </cell>
          <cell r="CG49">
            <v>202362.16510812781</v>
          </cell>
          <cell r="CH49">
            <v>202362.16510812781</v>
          </cell>
          <cell r="CI49" t="str">
            <v>NA</v>
          </cell>
          <cell r="CJ49" t="str">
            <v>NA</v>
          </cell>
          <cell r="CK49">
            <v>11638.057166962701</v>
          </cell>
          <cell r="CL49">
            <v>11638.057166962701</v>
          </cell>
          <cell r="CM49" t="str">
            <v>NA</v>
          </cell>
          <cell r="CN49" t="str">
            <v>NA</v>
          </cell>
          <cell r="CO49">
            <v>-1011</v>
          </cell>
          <cell r="CP49">
            <v>-52.378709373528018</v>
          </cell>
          <cell r="CQ49">
            <v>-1.0223894181178326</v>
          </cell>
          <cell r="CR49">
            <v>185771</v>
          </cell>
          <cell r="CS49">
            <v>106.31775005673167</v>
          </cell>
          <cell r="CT49">
            <v>4647</v>
          </cell>
          <cell r="CU49">
            <v>2.6595032836860009</v>
          </cell>
          <cell r="CV49">
            <v>46528</v>
          </cell>
          <cell r="CW49">
            <v>26.628226551181889</v>
          </cell>
          <cell r="CX49">
            <v>103505</v>
          </cell>
          <cell r="CY49">
            <v>59.236472429076713</v>
          </cell>
          <cell r="CZ49">
            <v>843831.40364901756</v>
          </cell>
          <cell r="DA49">
            <v>482.9292853199762</v>
          </cell>
          <cell r="DB49">
            <v>115.32230557720922</v>
          </cell>
          <cell r="DC49">
            <v>-73.427772155198326</v>
          </cell>
          <cell r="DD49">
            <v>-13.627500000000001</v>
          </cell>
          <cell r="DE49">
            <v>9.5563139931740473</v>
          </cell>
          <cell r="DF49">
            <v>-6.5088295341856863</v>
          </cell>
          <cell r="DG49">
            <v>-176.74434868193254</v>
          </cell>
          <cell r="DH49">
            <v>100.68650219939288</v>
          </cell>
          <cell r="DI49">
            <v>0.43147277417678875</v>
          </cell>
          <cell r="DJ49">
            <v>9882</v>
          </cell>
          <cell r="DK49">
            <v>1161</v>
          </cell>
          <cell r="DL49">
            <v>8.4</v>
          </cell>
          <cell r="DM49">
            <v>4.2283934038781759</v>
          </cell>
          <cell r="DN49">
            <v>9.6874138332156079</v>
          </cell>
          <cell r="DO49">
            <v>2.421424229239395</v>
          </cell>
          <cell r="DP49">
            <v>7.2659896039762133</v>
          </cell>
          <cell r="DQ49">
            <v>2327.1</v>
          </cell>
          <cell r="DR49">
            <v>16.2</v>
          </cell>
          <cell r="DS49">
            <v>0.69614541704267108</v>
          </cell>
          <cell r="DT49">
            <v>-6.5088295341856863</v>
          </cell>
          <cell r="DU49">
            <v>3.3534558206572256</v>
          </cell>
          <cell r="DV49">
            <v>7.8979835365976978</v>
          </cell>
          <cell r="DW49">
            <v>7.4237038322994886</v>
          </cell>
          <cell r="DX49">
            <v>100945</v>
          </cell>
          <cell r="DY49">
            <v>158338</v>
          </cell>
          <cell r="DZ49">
            <v>259224</v>
          </cell>
          <cell r="EA49">
            <v>3.6148520423521457</v>
          </cell>
          <cell r="EB49">
            <v>2132.25</v>
          </cell>
          <cell r="EC49">
            <v>3.6406056334605141</v>
          </cell>
          <cell r="ED49">
            <v>157394</v>
          </cell>
          <cell r="EE49">
            <v>5.0399754407976394</v>
          </cell>
          <cell r="EF49">
            <v>9.1606063156124407E-2</v>
          </cell>
          <cell r="EG49">
            <v>1.4713972331303438</v>
          </cell>
          <cell r="EI49">
            <v>35.824141738273099</v>
          </cell>
        </row>
        <row r="50">
          <cell r="A50">
            <v>2017</v>
          </cell>
          <cell r="B50">
            <v>6.7</v>
          </cell>
          <cell r="C50">
            <v>67.7</v>
          </cell>
          <cell r="D50">
            <v>110.38</v>
          </cell>
          <cell r="E50">
            <v>283.25</v>
          </cell>
          <cell r="F50">
            <v>128.69999999999999</v>
          </cell>
          <cell r="G50">
            <v>160.78</v>
          </cell>
          <cell r="H50">
            <v>279.8</v>
          </cell>
          <cell r="I50">
            <v>97.5</v>
          </cell>
          <cell r="J50">
            <v>2194.1999999999998</v>
          </cell>
          <cell r="K50">
            <v>42200</v>
          </cell>
          <cell r="L50">
            <v>19.8</v>
          </cell>
          <cell r="M50">
            <v>100.1</v>
          </cell>
          <cell r="N50">
            <v>100.4833</v>
          </cell>
          <cell r="O50">
            <v>48.66</v>
          </cell>
          <cell r="P50">
            <v>105.46</v>
          </cell>
          <cell r="Q50">
            <v>2352</v>
          </cell>
          <cell r="R50">
            <v>87819</v>
          </cell>
          <cell r="S50">
            <v>738.16</v>
          </cell>
          <cell r="T50">
            <v>87819</v>
          </cell>
          <cell r="U50">
            <v>119</v>
          </cell>
          <cell r="V50">
            <v>146.6</v>
          </cell>
          <cell r="W50">
            <v>144.1</v>
          </cell>
          <cell r="X50" t="str">
            <v>NA</v>
          </cell>
          <cell r="Y50" t="str">
            <v>NA</v>
          </cell>
          <cell r="Z50">
            <v>119.1618</v>
          </cell>
          <cell r="AA50">
            <v>236218</v>
          </cell>
          <cell r="AB50">
            <v>106.5732</v>
          </cell>
          <cell r="AC50">
            <v>174577</v>
          </cell>
          <cell r="AD50">
            <v>119</v>
          </cell>
          <cell r="AE50">
            <v>19271</v>
          </cell>
          <cell r="AF50">
            <v>12244</v>
          </cell>
          <cell r="AG50">
            <v>103949</v>
          </cell>
          <cell r="AH50">
            <v>2345</v>
          </cell>
          <cell r="AI50">
            <v>100501</v>
          </cell>
          <cell r="AJ50">
            <v>102775</v>
          </cell>
          <cell r="AK50">
            <v>103.2</v>
          </cell>
          <cell r="AL50">
            <v>6200</v>
          </cell>
          <cell r="AM50">
            <v>231087</v>
          </cell>
          <cell r="AN50">
            <v>14518</v>
          </cell>
          <cell r="AO50">
            <v>54391</v>
          </cell>
          <cell r="AP50">
            <v>359655</v>
          </cell>
          <cell r="AQ50">
            <v>359873</v>
          </cell>
          <cell r="AR50">
            <v>-294028</v>
          </cell>
          <cell r="AS50">
            <v>-295276</v>
          </cell>
          <cell r="AT50">
            <v>101.78</v>
          </cell>
          <cell r="BA50">
            <v>1133.79</v>
          </cell>
          <cell r="BB50">
            <v>538.08000000000004</v>
          </cell>
          <cell r="BC50">
            <v>0.84183673469387754</v>
          </cell>
          <cell r="BD50">
            <v>0.95</v>
          </cell>
          <cell r="BE50">
            <v>87933</v>
          </cell>
          <cell r="BF50">
            <v>36.603962053571422</v>
          </cell>
          <cell r="BG50">
            <v>1846.6391377554537</v>
          </cell>
          <cell r="BH50">
            <v>24.948643283564024</v>
          </cell>
          <cell r="BI50">
            <v>24.923719564000027</v>
          </cell>
          <cell r="BJ50">
            <v>2.0131816072647801</v>
          </cell>
          <cell r="BK50">
            <v>2.3198344577876062</v>
          </cell>
          <cell r="BL50">
            <v>2.9209585651134518</v>
          </cell>
          <cell r="BM50">
            <v>2.9179271982043398</v>
          </cell>
          <cell r="BN50">
            <v>5342.1130000000003</v>
          </cell>
          <cell r="BO50">
            <v>28.559298889229506</v>
          </cell>
          <cell r="BP50">
            <v>133788.07750000001</v>
          </cell>
          <cell r="BQ50">
            <v>26.813486691811814</v>
          </cell>
          <cell r="BR50">
            <v>26.344553637071932</v>
          </cell>
          <cell r="BS50">
            <v>0.13661812143110907</v>
          </cell>
          <cell r="BT50">
            <v>1.0697029505369438</v>
          </cell>
          <cell r="BV50">
            <v>5.7261274896753944</v>
          </cell>
          <cell r="BW50">
            <v>24.909751323304455</v>
          </cell>
          <cell r="BX50" t="str">
            <v>NA</v>
          </cell>
          <cell r="BY50" t="str">
            <v>NA</v>
          </cell>
          <cell r="BZ50">
            <v>28141</v>
          </cell>
          <cell r="CA50">
            <v>15.111920277864899</v>
          </cell>
          <cell r="CB50">
            <v>99516</v>
          </cell>
          <cell r="CC50">
            <v>53.440810858604998</v>
          </cell>
          <cell r="CD50" t="str">
            <v>NA</v>
          </cell>
          <cell r="CE50" t="str">
            <v>NA</v>
          </cell>
          <cell r="CF50" t="str">
            <v>NA</v>
          </cell>
          <cell r="CG50">
            <v>209171.09014362382</v>
          </cell>
          <cell r="CH50">
            <v>209171.09014362382</v>
          </cell>
          <cell r="CI50" t="str">
            <v>NA</v>
          </cell>
          <cell r="CJ50" t="str">
            <v>NA</v>
          </cell>
          <cell r="CK50">
            <v>12478.197362344585</v>
          </cell>
          <cell r="CL50">
            <v>12478.197362344585</v>
          </cell>
          <cell r="CM50" t="str">
            <v>NA</v>
          </cell>
          <cell r="CN50" t="str">
            <v>NA</v>
          </cell>
          <cell r="CO50">
            <v>15</v>
          </cell>
          <cell r="CP50">
            <v>-101.48367952522254</v>
          </cell>
          <cell r="CQ50">
            <v>1.4111803112122978E-2</v>
          </cell>
          <cell r="CR50">
            <v>179144</v>
          </cell>
          <cell r="CS50">
            <v>96.201622055286933</v>
          </cell>
          <cell r="CT50">
            <v>5035</v>
          </cell>
          <cell r="CU50">
            <v>2.7038313705642927</v>
          </cell>
          <cell r="CV50">
            <v>43088.75</v>
          </cell>
          <cell r="CW50">
            <v>23.138970003654851</v>
          </cell>
          <cell r="CX50">
            <v>91927</v>
          </cell>
          <cell r="CY50">
            <v>49.365463039099055</v>
          </cell>
          <cell r="CZ50">
            <v>822621.82972108782</v>
          </cell>
          <cell r="DA50">
            <v>441.75386480851546</v>
          </cell>
          <cell r="DB50">
            <v>104.52241093750064</v>
          </cell>
          <cell r="DC50">
            <v>-60.700183480771578</v>
          </cell>
          <cell r="DD50">
            <v>-56.717500000000001</v>
          </cell>
          <cell r="DE50">
            <v>7.1651090342679247</v>
          </cell>
          <cell r="DF50">
            <v>0.78241952470946863</v>
          </cell>
          <cell r="DG50">
            <v>-178.19092076426887</v>
          </cell>
          <cell r="DH50">
            <v>102.35026569608063</v>
          </cell>
          <cell r="DI50">
            <v>1.1988693547861251</v>
          </cell>
          <cell r="DJ50">
            <v>14354</v>
          </cell>
          <cell r="DK50">
            <v>2216</v>
          </cell>
          <cell r="DL50">
            <v>6.7</v>
          </cell>
          <cell r="DM50">
            <v>3.0112670068027212</v>
          </cell>
          <cell r="DN50">
            <v>10.921652912519679</v>
          </cell>
          <cell r="DO50">
            <v>3.0340908130463267</v>
          </cell>
          <cell r="DP50">
            <v>7.8875620994733531</v>
          </cell>
          <cell r="DQ50">
            <v>2352</v>
          </cell>
          <cell r="DR50">
            <v>19.8</v>
          </cell>
          <cell r="DS50">
            <v>0.84183673469387754</v>
          </cell>
          <cell r="DT50">
            <v>0.78241952470946863</v>
          </cell>
          <cell r="DU50">
            <v>5.7261274896753944</v>
          </cell>
          <cell r="DV50">
            <v>11.518994486988918</v>
          </cell>
          <cell r="DW50">
            <v>6.5731323987717083</v>
          </cell>
          <cell r="DX50">
            <v>111353</v>
          </cell>
          <cell r="DY50">
            <v>165894</v>
          </cell>
          <cell r="DZ50">
            <v>277247</v>
          </cell>
          <cell r="EA50">
            <v>4.7720698758352276</v>
          </cell>
          <cell r="EB50">
            <v>2194.15</v>
          </cell>
          <cell r="EC50">
            <v>2.9030366983233691</v>
          </cell>
          <cell r="ED50">
            <v>162178</v>
          </cell>
          <cell r="EE50">
            <v>3.039505953212962</v>
          </cell>
          <cell r="EF50">
            <v>-1.3647766774664394</v>
          </cell>
          <cell r="EG50">
            <v>3.329444785997739</v>
          </cell>
          <cell r="EI50">
            <v>33.129263250406979</v>
          </cell>
        </row>
        <row r="51">
          <cell r="A51">
            <v>2018</v>
          </cell>
          <cell r="B51">
            <v>5.8</v>
          </cell>
          <cell r="C51">
            <v>68.7</v>
          </cell>
          <cell r="D51">
            <v>107.33</v>
          </cell>
          <cell r="E51">
            <v>279.85000000000002</v>
          </cell>
          <cell r="F51">
            <v>143.38</v>
          </cell>
          <cell r="G51">
            <v>170.75</v>
          </cell>
          <cell r="H51">
            <v>283.48</v>
          </cell>
          <cell r="I51">
            <v>105.4</v>
          </cell>
          <cell r="J51">
            <v>2257.6</v>
          </cell>
          <cell r="K51">
            <v>45100</v>
          </cell>
          <cell r="L51">
            <v>34</v>
          </cell>
          <cell r="M51">
            <v>100.8</v>
          </cell>
          <cell r="N51">
            <v>100.7167</v>
          </cell>
          <cell r="O51">
            <v>49.93</v>
          </cell>
          <cell r="P51">
            <v>108.22</v>
          </cell>
          <cell r="Q51">
            <v>2395</v>
          </cell>
          <cell r="R51">
            <v>93431</v>
          </cell>
          <cell r="S51">
            <v>779.24</v>
          </cell>
          <cell r="T51">
            <v>93431</v>
          </cell>
          <cell r="U51">
            <v>130.80000000000001</v>
          </cell>
          <cell r="V51">
            <v>150.6</v>
          </cell>
          <cell r="W51">
            <v>142.19999999999999</v>
          </cell>
          <cell r="X51" t="str">
            <v>NA</v>
          </cell>
          <cell r="Y51" t="str">
            <v>NA</v>
          </cell>
          <cell r="Z51">
            <v>131.36349999999999</v>
          </cell>
          <cell r="AA51">
            <v>253815</v>
          </cell>
          <cell r="AB51">
            <v>111.24850000000001</v>
          </cell>
          <cell r="AC51">
            <v>169938</v>
          </cell>
          <cell r="AD51">
            <v>130.80000000000001</v>
          </cell>
          <cell r="AE51" t="str">
            <v>NA</v>
          </cell>
          <cell r="AF51">
            <v>12894</v>
          </cell>
          <cell r="AG51">
            <v>108900</v>
          </cell>
          <cell r="AH51">
            <v>2609</v>
          </cell>
          <cell r="AI51">
            <v>105627</v>
          </cell>
          <cell r="AJ51">
            <v>105627</v>
          </cell>
          <cell r="AK51">
            <v>109.8</v>
          </cell>
          <cell r="AL51">
            <v>6150</v>
          </cell>
          <cell r="AM51">
            <v>230384</v>
          </cell>
          <cell r="AN51">
            <v>16620</v>
          </cell>
          <cell r="AO51">
            <v>42636</v>
          </cell>
          <cell r="AP51">
            <v>399898</v>
          </cell>
          <cell r="AQ51">
            <v>399898</v>
          </cell>
          <cell r="AR51">
            <v>-307110</v>
          </cell>
          <cell r="AS51">
            <v>-307110</v>
          </cell>
          <cell r="AT51">
            <v>103.56</v>
          </cell>
          <cell r="BA51">
            <v>1167.4099999999999</v>
          </cell>
          <cell r="BB51">
            <v>559.63</v>
          </cell>
          <cell r="BC51">
            <v>1.4196242171189979</v>
          </cell>
          <cell r="BD51">
            <v>1.0250000000000001</v>
          </cell>
          <cell r="BE51">
            <v>93517</v>
          </cell>
          <cell r="BF51">
            <v>36.5</v>
          </cell>
          <cell r="BG51">
            <v>1918.35</v>
          </cell>
          <cell r="BH51">
            <v>25.61385997496803</v>
          </cell>
          <cell r="BI51">
            <v>25.410575371992092</v>
          </cell>
          <cell r="BJ51">
            <v>1.953383429555533</v>
          </cell>
          <cell r="BK51">
            <v>2.6663441528391507</v>
          </cell>
          <cell r="BL51">
            <v>2.6099465680230249</v>
          </cell>
          <cell r="BM51">
            <v>2.6171060117580192</v>
          </cell>
          <cell r="BN51">
            <v>5557.4080000000004</v>
          </cell>
          <cell r="BO51">
            <v>28.602546711777389</v>
          </cell>
          <cell r="BP51">
            <v>136189.57</v>
          </cell>
          <cell r="BQ51">
            <v>27.36080716599464</v>
          </cell>
          <cell r="BR51">
            <v>26.42024639435558</v>
          </cell>
          <cell r="BS51">
            <v>0.28731842765836735</v>
          </cell>
          <cell r="BT51">
            <v>0.64350470903303258</v>
          </cell>
          <cell r="BV51">
            <v>6.1108088395114395</v>
          </cell>
          <cell r="BW51">
            <v>59.471484843355171</v>
          </cell>
          <cell r="BX51" t="str">
            <v>NA</v>
          </cell>
          <cell r="BY51" t="str">
            <v>NA</v>
          </cell>
          <cell r="BZ51">
            <v>33491</v>
          </cell>
          <cell r="CA51">
            <v>16.854928134828693</v>
          </cell>
          <cell r="CB51">
            <v>92750</v>
          </cell>
          <cell r="CC51">
            <v>46.678050356972363</v>
          </cell>
          <cell r="CD51" t="str">
            <v>NA</v>
          </cell>
          <cell r="CE51" t="str">
            <v>NA</v>
          </cell>
          <cell r="CF51" t="str">
            <v>NA</v>
          </cell>
          <cell r="CG51">
            <v>202192.33054479558</v>
          </cell>
          <cell r="CH51">
            <v>202192.33054479558</v>
          </cell>
          <cell r="CI51" t="str">
            <v>NA</v>
          </cell>
          <cell r="CJ51" t="str">
            <v>NA</v>
          </cell>
          <cell r="CK51">
            <v>13276.028339253997</v>
          </cell>
          <cell r="CL51">
            <v>13276.028339253997</v>
          </cell>
          <cell r="CM51" t="str">
            <v>NA</v>
          </cell>
          <cell r="CN51" t="str">
            <v>NA</v>
          </cell>
          <cell r="CO51">
            <v>1077</v>
          </cell>
          <cell r="CP51">
            <v>7080</v>
          </cell>
          <cell r="CQ51">
            <v>0.96584132222511199</v>
          </cell>
          <cell r="CR51">
            <v>173866</v>
          </cell>
          <cell r="CS51">
            <v>87.501087906904118</v>
          </cell>
          <cell r="CT51">
            <v>5346</v>
          </cell>
          <cell r="CU51">
            <v>2.6904674631630647</v>
          </cell>
          <cell r="CV51">
            <v>42442.75</v>
          </cell>
          <cell r="CW51">
            <v>21.360051986936806</v>
          </cell>
          <cell r="CX51">
            <v>85221</v>
          </cell>
          <cell r="CY51">
            <v>42.888950182981581</v>
          </cell>
          <cell r="CZ51">
            <v>847659.89350327966</v>
          </cell>
          <cell r="DA51">
            <v>426.59958161220396</v>
          </cell>
          <cell r="DB51">
            <v>95.696143331292944</v>
          </cell>
          <cell r="DC51">
            <v>-60.700183480771578</v>
          </cell>
          <cell r="DD51">
            <v>-74.157499999999999</v>
          </cell>
          <cell r="DE51">
            <v>6.3953488372092915</v>
          </cell>
          <cell r="DF51">
            <v>9.8725963757706392</v>
          </cell>
          <cell r="DG51">
            <v>-166.96130471706562</v>
          </cell>
          <cell r="DH51">
            <v>105.36999103082377</v>
          </cell>
          <cell r="DI51">
            <v>2.2626640530940101</v>
          </cell>
          <cell r="DJ51">
            <v>17920</v>
          </cell>
          <cell r="DK51">
            <v>2266</v>
          </cell>
          <cell r="DL51">
            <v>5.8</v>
          </cell>
          <cell r="DM51">
            <v>2.08035406728531</v>
          </cell>
          <cell r="DN51">
            <v>12.279221031372169</v>
          </cell>
          <cell r="DO51">
            <v>3.460969836171417</v>
          </cell>
          <cell r="DP51">
            <v>8.8182511952007516</v>
          </cell>
          <cell r="DQ51">
            <v>2395</v>
          </cell>
          <cell r="DR51">
            <v>34</v>
          </cell>
          <cell r="DS51">
            <v>1.4196242171189979</v>
          </cell>
          <cell r="DT51">
            <v>9.8725963757706392</v>
          </cell>
          <cell r="DU51">
            <v>6.1108088395114395</v>
          </cell>
          <cell r="DV51">
            <v>11.563192208700643</v>
          </cell>
          <cell r="DW51">
            <v>6.7041566714435064</v>
          </cell>
          <cell r="DX51">
            <v>126852</v>
          </cell>
          <cell r="DY51">
            <v>172398</v>
          </cell>
          <cell r="DZ51">
            <v>299251</v>
          </cell>
          <cell r="EA51">
            <v>3.9205757893594706</v>
          </cell>
          <cell r="EB51">
            <v>2257.5500000000002</v>
          </cell>
          <cell r="EC51">
            <v>2.8895016293325471</v>
          </cell>
          <cell r="ED51">
            <v>171128</v>
          </cell>
          <cell r="EE51">
            <v>5.5186276806965084</v>
          </cell>
          <cell r="EF51">
            <v>-0.3622979571335172</v>
          </cell>
          <cell r="EG51">
            <v>3.0950944441550408</v>
          </cell>
          <cell r="EI51">
            <v>28.365128782272023</v>
          </cell>
        </row>
        <row r="52">
          <cell r="A52">
            <v>2019</v>
          </cell>
          <cell r="B52">
            <v>5</v>
          </cell>
          <cell r="C52">
            <v>69.599999999999994</v>
          </cell>
          <cell r="D52">
            <v>102.75</v>
          </cell>
          <cell r="E52">
            <v>287.73</v>
          </cell>
          <cell r="F52">
            <v>146.97999999999999</v>
          </cell>
          <cell r="G52">
            <v>183.63</v>
          </cell>
          <cell r="H52">
            <v>290.05</v>
          </cell>
          <cell r="I52">
            <v>113.5</v>
          </cell>
          <cell r="J52">
            <v>2322.5</v>
          </cell>
          <cell r="K52">
            <v>44500</v>
          </cell>
          <cell r="L52">
            <v>33.700000000000003</v>
          </cell>
          <cell r="M52">
            <v>101.7</v>
          </cell>
          <cell r="N52">
            <v>101.66670000000001</v>
          </cell>
          <cell r="O52">
            <v>51.7</v>
          </cell>
          <cell r="P52">
            <v>112.05</v>
          </cell>
          <cell r="Q52">
            <v>2443.4</v>
          </cell>
          <cell r="R52">
            <v>100218</v>
          </cell>
          <cell r="S52">
            <v>800.87</v>
          </cell>
          <cell r="T52">
            <v>100218</v>
          </cell>
          <cell r="U52">
            <v>134</v>
          </cell>
          <cell r="V52">
            <v>174.2</v>
          </cell>
          <cell r="W52">
            <v>160.9</v>
          </cell>
          <cell r="X52" t="str">
            <v>NA</v>
          </cell>
          <cell r="Y52" t="str">
            <v>NA</v>
          </cell>
          <cell r="Z52">
            <v>134.4308</v>
          </cell>
          <cell r="AA52">
            <v>271853</v>
          </cell>
          <cell r="AB52">
            <v>116.3591</v>
          </cell>
          <cell r="AC52">
            <v>162133</v>
          </cell>
          <cell r="AD52">
            <v>134</v>
          </cell>
          <cell r="AE52" t="str">
            <v>NA</v>
          </cell>
          <cell r="AF52">
            <v>14456</v>
          </cell>
          <cell r="AG52">
            <v>116823</v>
          </cell>
          <cell r="AH52">
            <v>1787</v>
          </cell>
          <cell r="AI52">
            <v>111630</v>
          </cell>
          <cell r="AJ52">
            <v>108986</v>
          </cell>
          <cell r="AK52">
            <v>115.7</v>
          </cell>
          <cell r="AL52">
            <v>7651</v>
          </cell>
          <cell r="AM52">
            <v>305122</v>
          </cell>
          <cell r="AN52">
            <v>16676</v>
          </cell>
          <cell r="AO52">
            <v>110382</v>
          </cell>
          <cell r="AP52">
            <v>448867</v>
          </cell>
          <cell r="AQ52">
            <v>442085</v>
          </cell>
          <cell r="AR52">
            <v>-405076</v>
          </cell>
          <cell r="AS52">
            <v>-406544</v>
          </cell>
          <cell r="AT52">
            <v>104.8</v>
          </cell>
          <cell r="BA52">
            <v>1197.8599999999999</v>
          </cell>
          <cell r="BB52">
            <v>587.18000000000006</v>
          </cell>
          <cell r="BC52">
            <v>1.3792256691495457</v>
          </cell>
          <cell r="BD52">
            <v>0.97499999999999998</v>
          </cell>
          <cell r="BE52">
            <v>100367</v>
          </cell>
          <cell r="BF52">
            <v>36.475000000000001</v>
          </cell>
          <cell r="BG52">
            <v>1987.9749999999999</v>
          </cell>
          <cell r="BH52">
            <v>26.545438242394226</v>
          </cell>
          <cell r="BI52">
            <v>26.101709186228341</v>
          </cell>
          <cell r="BJ52">
            <v>2.7198668433066064</v>
          </cell>
          <cell r="BK52">
            <v>3.6370085115504436</v>
          </cell>
          <cell r="BL52">
            <v>3.5449629481273837</v>
          </cell>
          <cell r="BM52">
            <v>3.5390870449085288</v>
          </cell>
          <cell r="BN52">
            <v>5746.4120000000003</v>
          </cell>
          <cell r="BO52">
            <v>28.551014045828975</v>
          </cell>
          <cell r="BP52">
            <v>138096.48249999998</v>
          </cell>
          <cell r="BQ52">
            <v>27.951027761213457</v>
          </cell>
          <cell r="BR52">
            <v>26.670828016425052</v>
          </cell>
          <cell r="BS52">
            <v>0.94844543964209826</v>
          </cell>
          <cell r="BT52">
            <v>1.1352301483824767</v>
          </cell>
          <cell r="BV52">
            <v>7.718580967980972</v>
          </cell>
          <cell r="BW52">
            <v>65.985241667691554</v>
          </cell>
          <cell r="BX52" t="str">
            <v>NA</v>
          </cell>
          <cell r="BY52" t="str">
            <v>NA</v>
          </cell>
          <cell r="BZ52">
            <v>36724.000000000007</v>
          </cell>
          <cell r="CA52">
            <v>17.18419481978664</v>
          </cell>
          <cell r="CB52">
            <v>162362</v>
          </cell>
          <cell r="CC52">
            <v>75.973756653147746</v>
          </cell>
          <cell r="CD52" t="str">
            <v>NA</v>
          </cell>
          <cell r="CE52" t="str">
            <v>NA</v>
          </cell>
          <cell r="CF52" t="str">
            <v>NA</v>
          </cell>
          <cell r="CG52">
            <v>215853.14609559532</v>
          </cell>
          <cell r="CH52">
            <v>215853.14609559532</v>
          </cell>
          <cell r="CI52" t="str">
            <v>NA</v>
          </cell>
          <cell r="CJ52" t="str">
            <v>NA</v>
          </cell>
          <cell r="CK52">
            <v>13986.218792184725</v>
          </cell>
          <cell r="CL52">
            <v>13986.218792184725</v>
          </cell>
          <cell r="CM52" t="str">
            <v>NA</v>
          </cell>
          <cell r="CN52" t="str">
            <v>NA</v>
          </cell>
          <cell r="CO52">
            <v>1443</v>
          </cell>
          <cell r="CP52">
            <v>33.983286908077993</v>
          </cell>
          <cell r="CQ52">
            <v>1.2165921929011045</v>
          </cell>
          <cell r="CR52">
            <v>166016</v>
          </cell>
          <cell r="CS52">
            <v>77.683566256445332</v>
          </cell>
          <cell r="CT52">
            <v>5396</v>
          </cell>
          <cell r="CU52">
            <v>2.5249405088652841</v>
          </cell>
          <cell r="CV52">
            <v>41548.75</v>
          </cell>
          <cell r="CW52">
            <v>19.441831350577552</v>
          </cell>
          <cell r="CX52">
            <v>78679.75</v>
          </cell>
          <cell r="CY52">
            <v>36.816472943364225</v>
          </cell>
          <cell r="CZ52" t="str">
            <v>NA</v>
          </cell>
          <cell r="DA52" t="str">
            <v>NA</v>
          </cell>
          <cell r="DB52">
            <v>87.789982124393745</v>
          </cell>
          <cell r="DC52" t="str">
            <v>NA</v>
          </cell>
          <cell r="DD52" t="str">
            <v>NA</v>
          </cell>
          <cell r="DE52">
            <v>5.3734061930783339</v>
          </cell>
          <cell r="DF52">
            <v>-18.90617055600314</v>
          </cell>
          <cell r="DG52">
            <v>-174.81637746245255</v>
          </cell>
          <cell r="DH52">
            <v>107.90348718272122</v>
          </cell>
          <cell r="DI52">
            <v>2.4259996696823549</v>
          </cell>
          <cell r="DJ52">
            <v>21107</v>
          </cell>
          <cell r="DK52">
            <v>3507</v>
          </cell>
          <cell r="DL52">
            <v>5</v>
          </cell>
          <cell r="DM52">
            <v>1.588958122307826</v>
          </cell>
          <cell r="DN52">
            <v>13.143166977948129</v>
          </cell>
          <cell r="DO52">
            <v>3.429445698568137</v>
          </cell>
          <cell r="DP52">
            <v>9.7137212793799907</v>
          </cell>
          <cell r="DQ52">
            <v>2443.4</v>
          </cell>
          <cell r="DR52">
            <v>33.700000000000003</v>
          </cell>
          <cell r="DS52">
            <v>1.3792256691495457</v>
          </cell>
          <cell r="DT52">
            <v>-18.90617055600314</v>
          </cell>
          <cell r="DU52">
            <v>7.718580967980972</v>
          </cell>
          <cell r="DV52">
            <v>12.187842509063318</v>
          </cell>
          <cell r="DW52">
            <v>7.5522699680616423</v>
          </cell>
          <cell r="DX52">
            <v>136118</v>
          </cell>
          <cell r="DY52">
            <v>180858</v>
          </cell>
          <cell r="DZ52">
            <v>316977</v>
          </cell>
          <cell r="EA52">
            <v>4.9072495040545672</v>
          </cell>
          <cell r="EB52">
            <v>2322.5</v>
          </cell>
          <cell r="EC52">
            <v>2.8770126907488036</v>
          </cell>
          <cell r="ED52">
            <v>178327</v>
          </cell>
          <cell r="EE52">
            <v>4.2067925763171532</v>
          </cell>
          <cell r="EF52">
            <v>1.9020548262645098</v>
          </cell>
          <cell r="EG52">
            <v>3.5801185754870808</v>
          </cell>
          <cell r="EI52">
            <v>45.600770676111004</v>
          </cell>
        </row>
        <row r="53">
          <cell r="A53">
            <v>2020</v>
          </cell>
          <cell r="B53">
            <v>5.6</v>
          </cell>
          <cell r="C53">
            <v>67.8</v>
          </cell>
          <cell r="D53">
            <v>102.68</v>
          </cell>
          <cell r="E53">
            <v>293.85000000000002</v>
          </cell>
          <cell r="F53">
            <v>137.33000000000001</v>
          </cell>
          <cell r="G53">
            <v>192.93</v>
          </cell>
          <cell r="H53">
            <v>291.10000000000002</v>
          </cell>
          <cell r="I53">
            <v>118.9</v>
          </cell>
          <cell r="J53">
            <v>2294.4</v>
          </cell>
          <cell r="K53" t="str">
            <v>NA</v>
          </cell>
          <cell r="L53">
            <v>28.9</v>
          </cell>
          <cell r="M53">
            <v>101.2</v>
          </cell>
          <cell r="N53">
            <v>101.5917</v>
          </cell>
          <cell r="O53">
            <v>52.890999999999998</v>
          </cell>
          <cell r="P53">
            <v>113.8</v>
          </cell>
          <cell r="Q53">
            <v>2431</v>
          </cell>
          <cell r="R53" t="str">
            <v>NA</v>
          </cell>
          <cell r="S53">
            <v>823.69</v>
          </cell>
          <cell r="T53" t="str">
            <v>NA</v>
          </cell>
          <cell r="U53">
            <v>134.6</v>
          </cell>
          <cell r="V53">
            <v>138.6</v>
          </cell>
          <cell r="W53">
            <v>126.7</v>
          </cell>
          <cell r="X53" t="str">
            <v>NA</v>
          </cell>
          <cell r="Y53" t="str">
            <v>NA</v>
          </cell>
          <cell r="Z53" t="str">
            <v>NA</v>
          </cell>
          <cell r="AA53" t="str">
            <v>NA</v>
          </cell>
          <cell r="AB53">
            <v>117.3603</v>
          </cell>
          <cell r="AC53">
            <v>152046</v>
          </cell>
          <cell r="AD53">
            <v>134.6</v>
          </cell>
          <cell r="AE53" t="str">
            <v>NA</v>
          </cell>
          <cell r="AF53" t="str">
            <v>NA</v>
          </cell>
          <cell r="AG53" t="str">
            <v>NA</v>
          </cell>
          <cell r="AH53" t="str">
            <v>NA</v>
          </cell>
          <cell r="AI53">
            <v>102502</v>
          </cell>
          <cell r="AJ53">
            <v>99127</v>
          </cell>
          <cell r="AK53">
            <v>115.1</v>
          </cell>
          <cell r="AL53" t="str">
            <v>NA</v>
          </cell>
          <cell r="AM53">
            <v>246182</v>
          </cell>
          <cell r="AN53" t="str">
            <v>NA</v>
          </cell>
          <cell r="AO53" t="str">
            <v>NA</v>
          </cell>
          <cell r="AP53">
            <v>467809</v>
          </cell>
          <cell r="AQ53">
            <v>469547</v>
          </cell>
          <cell r="AR53">
            <v>-357981</v>
          </cell>
          <cell r="AS53">
            <v>-360585</v>
          </cell>
          <cell r="AT53">
            <v>105.06</v>
          </cell>
        </row>
        <row r="54">
          <cell r="A54">
            <v>2021</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v>54.829000000000001</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row>
      </sheetData>
      <sheetData sheetId="7">
        <row r="1">
          <cell r="B1" t="str">
            <v>Compensation of Employees</v>
          </cell>
          <cell r="C1" t="str">
            <v>RPPI_Index</v>
          </cell>
          <cell r="D1" t="str">
            <v>Inflation (HICP)</v>
          </cell>
          <cell r="E1" t="str">
            <v>Inflation (HICP ex food and energy)</v>
          </cell>
          <cell r="F1" t="str">
            <v>1.6 Use of disposable income account : Gross saving (B.8g)</v>
          </cell>
          <cell r="G1" t="str">
            <v>1.6 Use of disposable income account : Gross disposable income (B.6g)</v>
          </cell>
          <cell r="H1" t="str">
            <v>1.6 Use of disposable income account : Adjustment for the change in pension entitlements (D.8)</v>
          </cell>
          <cell r="I1" t="str">
            <v>Unemployment 1 year and over</v>
          </cell>
          <cell r="J1" t="str">
            <v>Labour Force</v>
          </cell>
          <cell r="K1" t="str">
            <v>Unemployment</v>
          </cell>
          <cell r="L1" t="str">
            <v>Employment 15+</v>
          </cell>
          <cell r="M1" t="str">
            <v>Population 15+</v>
          </cell>
          <cell r="N1" t="str">
            <v>Employment 15-19</v>
          </cell>
          <cell r="O1" t="str">
            <v>Employment 19-24</v>
          </cell>
          <cell r="P1" t="str">
            <v>Employment 25-34</v>
          </cell>
          <cell r="Q1" t="str">
            <v>Employment 35-44</v>
          </cell>
          <cell r="R1" t="str">
            <v>Employment 45-54</v>
          </cell>
          <cell r="S1" t="str">
            <v>Employment 55-59</v>
          </cell>
          <cell r="T1" t="str">
            <v>Employment 60-64</v>
          </cell>
          <cell r="U1" t="str">
            <v>Employment 64+</v>
          </cell>
          <cell r="V1" t="str">
            <v>Employment Rate 15-19</v>
          </cell>
          <cell r="W1" t="str">
            <v>Employment Rate 19-24</v>
          </cell>
          <cell r="X1" t="str">
            <v>Employment Rate 25-34</v>
          </cell>
          <cell r="Y1" t="str">
            <v>Employment Rate 35-44</v>
          </cell>
          <cell r="Z1" t="str">
            <v>Employment Rate 45-54</v>
          </cell>
          <cell r="AA1" t="str">
            <v>Employment Rate 55-59</v>
          </cell>
          <cell r="AB1" t="str">
            <v>Employment Rate 60-64</v>
          </cell>
          <cell r="AC1" t="str">
            <v>Employment Rate 15-64 (NSA)</v>
          </cell>
          <cell r="AD1" t="str">
            <v>Participation Rate 15-64</v>
          </cell>
          <cell r="AE1" t="str">
            <v>Average hours per week</v>
          </cell>
          <cell r="AF1" t="str">
            <v>Employees</v>
          </cell>
          <cell r="AG1" t="str">
            <v>Total Investment</v>
          </cell>
          <cell r="AH1" t="str">
            <v>B&amp;C Dwellings</v>
          </cell>
          <cell r="AI1" t="str">
            <v>B&amp;C Improvements</v>
          </cell>
          <cell r="AJ1" t="str">
            <v>B&amp;C Other</v>
          </cell>
          <cell r="AK1" t="str">
            <v>B&amp;C Transfer Costs</v>
          </cell>
          <cell r="AL1" t="str">
            <v>Other Transport Equipment</v>
          </cell>
          <cell r="AM1" t="str">
            <v>Intangibles</v>
          </cell>
          <cell r="AN1" t="str">
            <v>Median Price Ex</v>
          </cell>
          <cell r="AO1" t="str">
            <v>Median Price Fi</v>
          </cell>
          <cell r="AP1" t="str">
            <v>Mean Price Ex</v>
          </cell>
          <cell r="AQ1" t="str">
            <v>Mean Price Fi</v>
          </cell>
          <cell r="AR1" t="str">
            <v>Dublin</v>
          </cell>
          <cell r="AS1" t="str">
            <v>State</v>
          </cell>
          <cell r="AT1" t="str">
            <v>State Excluding Dublin</v>
          </cell>
          <cell r="AU1" t="str">
            <v>Ireland, Loans, Households, For House Purchase, Over 5 Years Original Maturity, Euro</v>
          </cell>
          <cell r="AV1" t="str">
            <v>Ireland, Loans, Households, For House Purchase, Up to 1 Year Original Maturity, Euro</v>
          </cell>
          <cell r="AX1" t="str">
            <v>Ireland, Credit Institutions, Loans, to Irish Households, For House Purchase, On Balance Sheet, Euro</v>
          </cell>
          <cell r="AY1" t="str">
            <v>Table A.5.1 Loans to Irish Households - Purpose and Maturity</v>
          </cell>
          <cell r="AZ1" t="str">
            <v>NIIP (Eurostat)</v>
          </cell>
          <cell r="BA1" t="str">
            <v>Nominal GDP</v>
          </cell>
          <cell r="BB1" t="str">
            <v>Net Lending/Net Borrowing</v>
          </cell>
          <cell r="BC1" t="str">
            <v>GDP</v>
          </cell>
          <cell r="BD1" t="str">
            <v>Employment</v>
          </cell>
          <cell r="BE1" t="str">
            <v>Domestic Demand Volume</v>
          </cell>
          <cell r="BF1" t="str">
            <v>Other Transport Equipment Volume</v>
          </cell>
          <cell r="BG1" t="str">
            <v>Intangibles Volume</v>
          </cell>
          <cell r="BH1" t="str">
            <v>B&amp;C Dwellings Real</v>
          </cell>
          <cell r="BI1" t="str">
            <v>Rent Index</v>
          </cell>
          <cell r="BJ1" t="str">
            <v>AVG HRLY TOTAL LABOUR COSTS: ALL NACE ECONOMIC SECTORS</v>
          </cell>
          <cell r="BK1" t="str">
            <v>AVG HRLY EARNINGS: ALL NACE ECONOMIC SECTORS</v>
          </cell>
          <cell r="BL1" t="str">
            <v>NOMINAL HOUSE PRICE INDEX</v>
          </cell>
          <cell r="BM1" t="str">
            <v xml:space="preserve">RESIDENTIAL PROPERTY PRICES (LONG SERIES) </v>
          </cell>
          <cell r="BN1" t="str">
            <v>Hourly wage growth Euro Area</v>
          </cell>
          <cell r="BO1" t="str">
            <v>CoE Euro Area</v>
          </cell>
          <cell r="BP1" t="str">
            <v>Employees Euro Area</v>
          </cell>
          <cell r="BQ1" t="str">
            <v>Hours worked Euro Area</v>
          </cell>
          <cell r="BR1" t="str">
            <v>HICP Euro Area</v>
          </cell>
          <cell r="BS1" t="str">
            <v>GDA residential commencements</v>
          </cell>
          <cell r="BT1" t="str">
            <v>Dublin residential commencements</v>
          </cell>
          <cell r="BU1" t="str">
            <v>RESL UNITS COMMENCED: DUBLIN SOUTH DUBLIN COUNTY</v>
          </cell>
          <cell r="BV1" t="str">
            <v>RESL UNITS COMMENCED: DUBLIN Dublin City</v>
          </cell>
          <cell r="BW1" t="str">
            <v>RESL UNITS COMMENCED: DUBLIN Fingal</v>
          </cell>
          <cell r="BX1" t="str">
            <v>RESL UNITS COMMENCED: DUBLIN DLR</v>
          </cell>
          <cell r="BY1" t="str">
            <v>National residential commencements</v>
          </cell>
          <cell r="BZ1" t="str">
            <v>RESL UNITS COMMENCED: National</v>
          </cell>
          <cell r="CH1" t="str">
            <v>DoHcompletions</v>
          </cell>
          <cell r="CI1" t="str">
            <v>completions</v>
          </cell>
        </row>
        <row r="2">
          <cell r="B2" t="str">
            <v>IRES3T9IA</v>
          </cell>
          <cell r="C2" t="str">
            <v>IRRPPNAHF</v>
          </cell>
          <cell r="D2" t="str">
            <v>IRCPHARMF</v>
          </cell>
          <cell r="E2" t="str">
            <v>IROCFCOHE</v>
          </cell>
          <cell r="F2" t="str">
            <v>IRESAY0DA</v>
          </cell>
          <cell r="G2" t="str">
            <v>IRES5SQ6A</v>
          </cell>
          <cell r="H2" t="str">
            <v>IRESNHFVA</v>
          </cell>
          <cell r="I2" t="str">
            <v>IRUNPTMYP</v>
          </cell>
          <cell r="J2" t="str">
            <v>IRLABFRCP</v>
          </cell>
          <cell r="K2" t="str">
            <v>IRUNPTOTP</v>
          </cell>
          <cell r="L2" t="str">
            <v>IREMPTOTP</v>
          </cell>
          <cell r="M2" t="str">
            <v>IRPOPO15P</v>
          </cell>
          <cell r="N2" t="str">
            <v>IREMP19TP</v>
          </cell>
          <cell r="O2" t="str">
            <v>IREMP24TP</v>
          </cell>
          <cell r="P2" t="str">
            <v>IREMP34TP</v>
          </cell>
          <cell r="Q2" t="str">
            <v>IREMP44TP</v>
          </cell>
          <cell r="R2" t="str">
            <v>IREMP54TP</v>
          </cell>
          <cell r="S2" t="str">
            <v>IREMP59TP</v>
          </cell>
          <cell r="T2" t="str">
            <v>IREMP64TP</v>
          </cell>
          <cell r="U2" t="str">
            <v>IREMPsrTP</v>
          </cell>
          <cell r="V2" t="str">
            <v>IREM19T%R</v>
          </cell>
          <cell r="W2" t="str">
            <v>IREM24T%R</v>
          </cell>
          <cell r="X2" t="str">
            <v>IREM34T%R</v>
          </cell>
          <cell r="Y2" t="str">
            <v>IREM44T%R</v>
          </cell>
          <cell r="Z2" t="str">
            <v>IREM54T%R</v>
          </cell>
          <cell r="AA2" t="str">
            <v>IREM59T%R</v>
          </cell>
          <cell r="AB2" t="str">
            <v>IREM64T%R</v>
          </cell>
          <cell r="AC2" t="str">
            <v>IREMPTT%R</v>
          </cell>
          <cell r="AD2" t="str">
            <v>IRLFSRR%R</v>
          </cell>
          <cell r="AE2" t="str">
            <v>IRLFAWHTP</v>
          </cell>
          <cell r="AF2" t="str">
            <v>IREMEE.TP</v>
          </cell>
          <cell r="AG2" t="str">
            <v>IRGFCF..A</v>
          </cell>
          <cell r="AH2" t="str">
            <v>IRGFCFDWA</v>
          </cell>
          <cell r="AI2" t="str">
            <v>IRGFCFDIA</v>
          </cell>
          <cell r="AJ2" t="str">
            <v>IRGFCFDOA</v>
          </cell>
          <cell r="AK2" t="str">
            <v>IRGFCFDTA</v>
          </cell>
          <cell r="AL2" t="str">
            <v>IRGCMEOTA</v>
          </cell>
          <cell r="AM2" t="str">
            <v>IRGCINT.A</v>
          </cell>
          <cell r="AN2" t="str">
            <v>IRHPEMT.A</v>
          </cell>
          <cell r="AO2" t="str">
            <v>IRHPFMT.A</v>
          </cell>
          <cell r="AP2" t="str">
            <v>IRHPEPT.A</v>
          </cell>
          <cell r="AQ2" t="str">
            <v>IRHPFPT.A</v>
          </cell>
          <cell r="AR2" t="str">
            <v>IRRPPDUTF</v>
          </cell>
          <cell r="AS2" t="str">
            <v>IRRPPNATF</v>
          </cell>
          <cell r="AT2" t="str">
            <v>IRRPPEDTF</v>
          </cell>
          <cell r="AU2" t="str">
            <v>IRLMTGO5A</v>
          </cell>
          <cell r="AV2" t="str">
            <v>IRLMTGU1A</v>
          </cell>
          <cell r="AW2" t="str">
            <v>IRLMTGU5A</v>
          </cell>
          <cell r="AX2" t="str">
            <v>IRMORTGGA</v>
          </cell>
          <cell r="AY2" t="str">
            <v>IRMORTGGR</v>
          </cell>
          <cell r="AZ2" t="str">
            <v>IRES1PZHR</v>
          </cell>
          <cell r="BA2" t="str">
            <v>IRGDP...B</v>
          </cell>
          <cell r="BB2" t="str">
            <v>IRES9S8DA</v>
          </cell>
          <cell r="BC2" t="str">
            <v>IRGDP...A</v>
          </cell>
          <cell r="BD2" t="str">
            <v>IRLFAFFTP</v>
          </cell>
          <cell r="BE2" t="str">
            <v>IRFDDMNDC</v>
          </cell>
          <cell r="BF2" t="str">
            <v>IRGCMEOTC</v>
          </cell>
          <cell r="BG2" t="str">
            <v>IRGCINT.c</v>
          </cell>
          <cell r="BH2" t="str">
            <v>IRGFCFDWC</v>
          </cell>
          <cell r="BI2" t="str">
            <v>IRCPHPRRF</v>
          </cell>
          <cell r="BJ2" t="str">
            <v>IRLCHATOA</v>
          </cell>
          <cell r="BK2" t="str">
            <v>IRHEIAEMA</v>
          </cell>
          <cell r="BL2" t="str">
            <v>IROHNOMIE</v>
          </cell>
          <cell r="BM2" t="str">
            <v>IRBPPRESF</v>
          </cell>
          <cell r="BN2" t="str">
            <v>EKESWAGE%</v>
          </cell>
          <cell r="BO2" t="str">
            <v>EKESHCOEB</v>
          </cell>
          <cell r="BP2" t="str">
            <v>EMESWEQ2P</v>
          </cell>
          <cell r="BQ2" t="str">
            <v>EKEBEHWEO</v>
          </cell>
          <cell r="BR2" t="str">
            <v>EMCPHARMF</v>
          </cell>
          <cell r="BS2" t="str">
            <v>IRHSRGDAP</v>
          </cell>
          <cell r="BT2" t="str">
            <v>IRHSRDUBP</v>
          </cell>
          <cell r="BU2" t="str">
            <v>IRHSRDSDP</v>
          </cell>
          <cell r="BV2" t="str">
            <v>IRHSRDCIP</v>
          </cell>
          <cell r="BW2" t="str">
            <v>IRHSRDFIP</v>
          </cell>
          <cell r="BX2" t="str">
            <v>IRHSRDDUP</v>
          </cell>
          <cell r="BY2" t="str">
            <v>SUM#(IRHSRCOMP,4Q)</v>
          </cell>
          <cell r="BZ2" t="str">
            <v>IRHSRCOMP</v>
          </cell>
          <cell r="CA2" t="str">
            <v>IRLFCON.P</v>
          </cell>
          <cell r="CB2" t="str">
            <v>IRCNPER.A</v>
          </cell>
          <cell r="CC2" t="str">
            <v>IRCNPER.C</v>
          </cell>
          <cell r="CD2" t="str">
            <v>IREXNGS.A</v>
          </cell>
          <cell r="CE2" t="str">
            <v>IREXNGS.C</v>
          </cell>
          <cell r="CF2" t="str">
            <v>IRIMNGS.A</v>
          </cell>
          <cell r="CG2" t="str">
            <v>IRIMNGS.C</v>
          </cell>
          <cell r="CH2" t="str">
            <v>IRPVHOUCF</v>
          </cell>
          <cell r="CI2" t="str">
            <v>IRHOUSCOP</v>
          </cell>
        </row>
        <row r="3">
          <cell r="A3">
            <v>0</v>
          </cell>
          <cell r="B3" t="str">
            <v>NA</v>
          </cell>
          <cell r="C3" t="str">
            <v>NA</v>
          </cell>
          <cell r="D3" t="str">
            <v>NA</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0</v>
          </cell>
          <cell r="AB3" t="str">
            <v>NA</v>
          </cell>
          <cell r="AC3" t="str">
            <v>NA</v>
          </cell>
          <cell r="AD3" t="str">
            <v>NA</v>
          </cell>
          <cell r="AE3" t="str">
            <v>NA</v>
          </cell>
          <cell r="AF3" t="str">
            <v>NA</v>
          </cell>
          <cell r="AG3" t="str">
            <v>NA</v>
          </cell>
          <cell r="AH3" t="str">
            <v>NA</v>
          </cell>
          <cell r="AI3" t="str">
            <v>NA</v>
          </cell>
          <cell r="AJ3" t="str">
            <v>NA</v>
          </cell>
          <cell r="AK3" t="str">
            <v>NA</v>
          </cell>
          <cell r="AL3" t="str">
            <v>NA</v>
          </cell>
          <cell r="AM3" t="str">
            <v>NA</v>
          </cell>
          <cell r="AN3" t="str">
            <v>NA</v>
          </cell>
          <cell r="AO3" t="str">
            <v>NA</v>
          </cell>
          <cell r="AP3" t="str">
            <v>NA</v>
          </cell>
          <cell r="AQ3" t="str">
            <v>NA</v>
          </cell>
          <cell r="AR3" t="str">
            <v>NA</v>
          </cell>
          <cell r="AS3" t="str">
            <v>NA</v>
          </cell>
          <cell r="AT3" t="str">
            <v>NA</v>
          </cell>
          <cell r="AU3" t="str">
            <v>NA</v>
          </cell>
          <cell r="AV3" t="str">
            <v>NA</v>
          </cell>
          <cell r="AW3" t="str">
            <v>NA</v>
          </cell>
          <cell r="AX3" t="str">
            <v>NA</v>
          </cell>
          <cell r="AY3" t="str">
            <v>NA</v>
          </cell>
          <cell r="AZ3" t="str">
            <v>NA</v>
          </cell>
          <cell r="BA3" t="str">
            <v>NA</v>
          </cell>
          <cell r="BB3" t="str">
            <v>NA</v>
          </cell>
          <cell r="BC3">
            <v>0</v>
          </cell>
          <cell r="BD3" t="str">
            <v>NA</v>
          </cell>
          <cell r="BE3" t="str">
            <v>NA</v>
          </cell>
          <cell r="BF3" t="str">
            <v>NA</v>
          </cell>
          <cell r="BG3" t="str">
            <v>NA</v>
          </cell>
          <cell r="BH3" t="str">
            <v>NA</v>
          </cell>
          <cell r="BI3" t="str">
            <v>NA</v>
          </cell>
          <cell r="BJ3" t="str">
            <v>NA</v>
          </cell>
          <cell r="BK3" t="str">
            <v>NA</v>
          </cell>
          <cell r="BL3">
            <v>2.7595999999999998</v>
          </cell>
          <cell r="BM3">
            <v>7.61</v>
          </cell>
          <cell r="BN3" t="str">
            <v>NA</v>
          </cell>
          <cell r="BO3" t="str">
            <v>NA</v>
          </cell>
          <cell r="BP3" t="str">
            <v>NA</v>
          </cell>
          <cell r="BQ3" t="str">
            <v>NA</v>
          </cell>
          <cell r="BR3" t="str">
            <v>NA</v>
          </cell>
          <cell r="BS3" t="str">
            <v>NA</v>
          </cell>
          <cell r="BT3" t="str">
            <v>NA</v>
          </cell>
          <cell r="BU3" t="str">
            <v>NA</v>
          </cell>
          <cell r="BV3" t="str">
            <v>NA</v>
          </cell>
          <cell r="BW3" t="str">
            <v>NA</v>
          </cell>
          <cell r="BX3" t="str">
            <v>NA</v>
          </cell>
          <cell r="BY3" t="str">
            <v>NA</v>
          </cell>
          <cell r="BZ3" t="str">
            <v>NA</v>
          </cell>
          <cell r="CA3" t="str">
            <v>NA</v>
          </cell>
          <cell r="CB3" t="str">
            <v>NA</v>
          </cell>
          <cell r="CC3" t="str">
            <v>NA</v>
          </cell>
          <cell r="CD3">
            <v>0</v>
          </cell>
          <cell r="CE3" t="str">
            <v>NA</v>
          </cell>
          <cell r="CF3" t="str">
            <v>NA</v>
          </cell>
          <cell r="CG3" t="str">
            <v>NA</v>
          </cell>
          <cell r="CH3">
            <v>3794</v>
          </cell>
          <cell r="CI3" t="str">
            <v>NA</v>
          </cell>
        </row>
        <row r="4">
          <cell r="A4" t="str">
            <v>Q2 1970</v>
          </cell>
          <cell r="B4" t="str">
            <v>NA</v>
          </cell>
          <cell r="C4" t="str">
            <v>NA</v>
          </cell>
          <cell r="D4" t="str">
            <v>NA</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t="str">
            <v>NA</v>
          </cell>
          <cell r="AB4" t="str">
            <v>NA</v>
          </cell>
          <cell r="AC4" t="str">
            <v>NA</v>
          </cell>
          <cell r="AD4" t="str">
            <v>NA</v>
          </cell>
          <cell r="AE4" t="str">
            <v>NA</v>
          </cell>
          <cell r="AF4" t="str">
            <v>NA</v>
          </cell>
          <cell r="AG4" t="str">
            <v>NA</v>
          </cell>
          <cell r="AH4" t="str">
            <v>NA</v>
          </cell>
          <cell r="AI4" t="str">
            <v>NA</v>
          </cell>
          <cell r="AJ4" t="str">
            <v>NA</v>
          </cell>
          <cell r="AK4" t="str">
            <v>NA</v>
          </cell>
          <cell r="AL4" t="str">
            <v>NA</v>
          </cell>
          <cell r="AM4" t="str">
            <v>NA</v>
          </cell>
          <cell r="AN4" t="str">
            <v>NA</v>
          </cell>
          <cell r="AO4" t="str">
            <v>NA</v>
          </cell>
          <cell r="AP4" t="str">
            <v>NA</v>
          </cell>
          <cell r="AQ4" t="str">
            <v>NA</v>
          </cell>
          <cell r="AR4" t="str">
            <v>NA</v>
          </cell>
          <cell r="AS4" t="str">
            <v>NA</v>
          </cell>
          <cell r="AT4" t="str">
            <v>NA</v>
          </cell>
          <cell r="AU4" t="str">
            <v>NA</v>
          </cell>
          <cell r="AV4" t="str">
            <v>NA</v>
          </cell>
          <cell r="AW4" t="str">
            <v>NA</v>
          </cell>
          <cell r="AX4" t="str">
            <v>NA</v>
          </cell>
          <cell r="AY4" t="str">
            <v>NA</v>
          </cell>
          <cell r="AZ4" t="str">
            <v>NA</v>
          </cell>
          <cell r="BA4" t="str">
            <v>NA</v>
          </cell>
          <cell r="BB4" t="str">
            <v>NA</v>
          </cell>
          <cell r="BC4" t="str">
            <v>NA</v>
          </cell>
          <cell r="BD4" t="str">
            <v>NA</v>
          </cell>
          <cell r="BE4" t="str">
            <v>NA</v>
          </cell>
          <cell r="BF4" t="str">
            <v>NA</v>
          </cell>
          <cell r="BG4" t="str">
            <v>NA</v>
          </cell>
          <cell r="BH4" t="str">
            <v>NA</v>
          </cell>
          <cell r="BI4" t="str">
            <v>NA</v>
          </cell>
          <cell r="BJ4" t="str">
            <v>NA</v>
          </cell>
          <cell r="BK4" t="str">
            <v>NA</v>
          </cell>
          <cell r="BL4">
            <v>2.7475999999999998</v>
          </cell>
          <cell r="BM4">
            <v>7.61</v>
          </cell>
          <cell r="BN4" t="str">
            <v>NA</v>
          </cell>
          <cell r="BO4" t="str">
            <v>NA</v>
          </cell>
          <cell r="BP4" t="str">
            <v>NA</v>
          </cell>
          <cell r="BQ4" t="str">
            <v>NA</v>
          </cell>
          <cell r="BR4" t="str">
            <v>NA</v>
          </cell>
          <cell r="BS4" t="str">
            <v>NA</v>
          </cell>
          <cell r="BT4" t="str">
            <v>NA</v>
          </cell>
          <cell r="BU4" t="str">
            <v>NA</v>
          </cell>
          <cell r="BV4" t="str">
            <v>NA</v>
          </cell>
          <cell r="BW4" t="str">
            <v>NA</v>
          </cell>
          <cell r="BX4" t="str">
            <v>NA</v>
          </cell>
          <cell r="BY4" t="str">
            <v>NA</v>
          </cell>
          <cell r="BZ4" t="str">
            <v>NA</v>
          </cell>
          <cell r="CA4" t="str">
            <v>NA</v>
          </cell>
          <cell r="CB4" t="str">
            <v>NA</v>
          </cell>
          <cell r="CC4" t="str">
            <v>NA</v>
          </cell>
          <cell r="CD4" t="str">
            <v>NA</v>
          </cell>
          <cell r="CE4" t="str">
            <v>NA</v>
          </cell>
          <cell r="CF4" t="str">
            <v>NA</v>
          </cell>
          <cell r="CG4" t="str">
            <v>NA</v>
          </cell>
          <cell r="CH4">
            <v>3426</v>
          </cell>
          <cell r="CI4" t="str">
            <v>NA</v>
          </cell>
        </row>
        <row r="5">
          <cell r="A5" t="str">
            <v>Q3 1970</v>
          </cell>
          <cell r="B5" t="str">
            <v>NA</v>
          </cell>
          <cell r="C5" t="str">
            <v>NA</v>
          </cell>
          <cell r="D5" t="str">
            <v>NA</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t="str">
            <v>NA</v>
          </cell>
          <cell r="AB5" t="str">
            <v>NA</v>
          </cell>
          <cell r="AC5" t="str">
            <v>NA</v>
          </cell>
          <cell r="AD5" t="str">
            <v>NA</v>
          </cell>
          <cell r="AE5" t="str">
            <v>NA</v>
          </cell>
          <cell r="AF5" t="str">
            <v>NA</v>
          </cell>
          <cell r="AG5" t="str">
            <v>NA</v>
          </cell>
          <cell r="AH5" t="str">
            <v>NA</v>
          </cell>
          <cell r="AI5" t="str">
            <v>NA</v>
          </cell>
          <cell r="AJ5" t="str">
            <v>NA</v>
          </cell>
          <cell r="AK5" t="str">
            <v>NA</v>
          </cell>
          <cell r="AL5" t="str">
            <v>NA</v>
          </cell>
          <cell r="AM5" t="str">
            <v>NA</v>
          </cell>
          <cell r="AN5" t="str">
            <v>NA</v>
          </cell>
          <cell r="AO5" t="str">
            <v>NA</v>
          </cell>
          <cell r="AP5" t="str">
            <v>NA</v>
          </cell>
          <cell r="AQ5" t="str">
            <v>NA</v>
          </cell>
          <cell r="AR5" t="str">
            <v>NA</v>
          </cell>
          <cell r="AS5" t="str">
            <v>NA</v>
          </cell>
          <cell r="AT5" t="str">
            <v>NA</v>
          </cell>
          <cell r="AU5" t="str">
            <v>NA</v>
          </cell>
          <cell r="AV5" t="str">
            <v>NA</v>
          </cell>
          <cell r="AW5" t="str">
            <v>NA</v>
          </cell>
          <cell r="AX5" t="str">
            <v>NA</v>
          </cell>
          <cell r="AY5" t="str">
            <v>NA</v>
          </cell>
          <cell r="AZ5" t="str">
            <v>NA</v>
          </cell>
          <cell r="BA5" t="str">
            <v>NA</v>
          </cell>
          <cell r="BB5" t="str">
            <v>NA</v>
          </cell>
          <cell r="BC5" t="str">
            <v>NA</v>
          </cell>
          <cell r="BD5" t="str">
            <v>NA</v>
          </cell>
          <cell r="BE5" t="str">
            <v>NA</v>
          </cell>
          <cell r="BF5" t="str">
            <v>NA</v>
          </cell>
          <cell r="BG5" t="str">
            <v>NA</v>
          </cell>
          <cell r="BH5" t="str">
            <v>NA</v>
          </cell>
          <cell r="BI5" t="str">
            <v>NA</v>
          </cell>
          <cell r="BJ5" t="str">
            <v>NA</v>
          </cell>
          <cell r="BK5" t="str">
            <v>NA</v>
          </cell>
          <cell r="BL5">
            <v>2.7448999999999999</v>
          </cell>
          <cell r="BM5">
            <v>8.01</v>
          </cell>
          <cell r="BN5" t="str">
            <v>NA</v>
          </cell>
          <cell r="BO5" t="str">
            <v>NA</v>
          </cell>
          <cell r="BP5" t="str">
            <v>NA</v>
          </cell>
          <cell r="BQ5" t="str">
            <v>NA</v>
          </cell>
          <cell r="BR5" t="str">
            <v>NA</v>
          </cell>
          <cell r="BS5" t="str">
            <v>NA</v>
          </cell>
          <cell r="BT5" t="str">
            <v>NA</v>
          </cell>
          <cell r="BU5" t="str">
            <v>NA</v>
          </cell>
          <cell r="BV5" t="str">
            <v>NA</v>
          </cell>
          <cell r="BW5" t="str">
            <v>NA</v>
          </cell>
          <cell r="BX5" t="str">
            <v>NA</v>
          </cell>
          <cell r="BY5" t="str">
            <v>NA</v>
          </cell>
          <cell r="BZ5" t="str">
            <v>NA</v>
          </cell>
          <cell r="CA5" t="str">
            <v>NA</v>
          </cell>
          <cell r="CB5" t="str">
            <v>NA</v>
          </cell>
          <cell r="CC5" t="str">
            <v>NA</v>
          </cell>
          <cell r="CD5" t="str">
            <v>NA</v>
          </cell>
          <cell r="CE5" t="str">
            <v>NA</v>
          </cell>
          <cell r="CF5" t="str">
            <v>NA</v>
          </cell>
          <cell r="CG5" t="str">
            <v>NA</v>
          </cell>
          <cell r="CH5">
            <v>3345</v>
          </cell>
          <cell r="CI5" t="str">
            <v>NA</v>
          </cell>
        </row>
        <row r="6">
          <cell r="A6" t="str">
            <v>Q4 1970</v>
          </cell>
          <cell r="B6" t="str">
            <v>NA</v>
          </cell>
          <cell r="C6" t="str">
            <v>NA</v>
          </cell>
          <cell r="D6" t="str">
            <v>NA</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t="str">
            <v>NA</v>
          </cell>
          <cell r="AB6" t="str">
            <v>NA</v>
          </cell>
          <cell r="AC6" t="str">
            <v>NA</v>
          </cell>
          <cell r="AD6" t="str">
            <v>NA</v>
          </cell>
          <cell r="AE6" t="str">
            <v>NA</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AU6" t="str">
            <v>NA</v>
          </cell>
          <cell r="AV6" t="str">
            <v>NA</v>
          </cell>
          <cell r="AW6" t="str">
            <v>NA</v>
          </cell>
          <cell r="AX6" t="str">
            <v>NA</v>
          </cell>
          <cell r="AY6" t="str">
            <v>NA</v>
          </cell>
          <cell r="AZ6" t="str">
            <v>NA</v>
          </cell>
          <cell r="BA6" t="str">
            <v>NA</v>
          </cell>
          <cell r="BB6" t="str">
            <v>NA</v>
          </cell>
          <cell r="BC6" t="str">
            <v>NA</v>
          </cell>
          <cell r="BD6" t="str">
            <v>NA</v>
          </cell>
          <cell r="BE6" t="str">
            <v>NA</v>
          </cell>
          <cell r="BF6" t="str">
            <v>NA</v>
          </cell>
          <cell r="BG6" t="str">
            <v>NA</v>
          </cell>
          <cell r="BH6" t="str">
            <v>NA</v>
          </cell>
          <cell r="BI6" t="str">
            <v>NA</v>
          </cell>
          <cell r="BJ6" t="str">
            <v>NA</v>
          </cell>
          <cell r="BK6" t="str">
            <v>NA</v>
          </cell>
          <cell r="BL6">
            <v>2.7799</v>
          </cell>
          <cell r="BM6">
            <v>8.4700000000000006</v>
          </cell>
          <cell r="BN6" t="str">
            <v>NA</v>
          </cell>
          <cell r="BO6" t="str">
            <v>NA</v>
          </cell>
          <cell r="BP6" t="str">
            <v>NA</v>
          </cell>
          <cell r="BQ6" t="str">
            <v>NA</v>
          </cell>
          <cell r="BR6" t="str">
            <v>NA</v>
          </cell>
          <cell r="BS6" t="str">
            <v>NA</v>
          </cell>
          <cell r="BT6" t="str">
            <v>NA</v>
          </cell>
          <cell r="BU6" t="str">
            <v>NA</v>
          </cell>
          <cell r="BV6" t="str">
            <v>NA</v>
          </cell>
          <cell r="BW6" t="str">
            <v>NA</v>
          </cell>
          <cell r="BX6" t="str">
            <v>NA</v>
          </cell>
          <cell r="BY6" t="str">
            <v>NA</v>
          </cell>
          <cell r="BZ6" t="str">
            <v>NA</v>
          </cell>
          <cell r="CA6" t="str">
            <v>NA</v>
          </cell>
          <cell r="CB6" t="str">
            <v>NA</v>
          </cell>
          <cell r="CC6" t="str">
            <v>NA</v>
          </cell>
          <cell r="CD6" t="str">
            <v>NA</v>
          </cell>
          <cell r="CE6" t="str">
            <v>NA</v>
          </cell>
          <cell r="CF6" t="str">
            <v>NA</v>
          </cell>
          <cell r="CG6" t="str">
            <v>NA</v>
          </cell>
          <cell r="CH6">
            <v>3322</v>
          </cell>
          <cell r="CI6" t="str">
            <v>NA</v>
          </cell>
        </row>
        <row r="7">
          <cell r="A7" t="str">
            <v>Q1 1971</v>
          </cell>
          <cell r="B7" t="str">
            <v>NA</v>
          </cell>
          <cell r="C7" t="str">
            <v>NA</v>
          </cell>
          <cell r="D7" t="str">
            <v>NA</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t="str">
            <v>NA</v>
          </cell>
          <cell r="AB7" t="str">
            <v>NA</v>
          </cell>
          <cell r="AC7" t="str">
            <v>NA</v>
          </cell>
          <cell r="AD7" t="str">
            <v>NA</v>
          </cell>
          <cell r="AE7" t="str">
            <v>NA</v>
          </cell>
          <cell r="AF7" t="str">
            <v>NA</v>
          </cell>
          <cell r="AG7" t="str">
            <v>NA</v>
          </cell>
          <cell r="AH7" t="str">
            <v>NA</v>
          </cell>
          <cell r="AI7" t="str">
            <v>NA</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AU7" t="str">
            <v>NA</v>
          </cell>
          <cell r="AV7" t="str">
            <v>NA</v>
          </cell>
          <cell r="AW7" t="str">
            <v>NA</v>
          </cell>
          <cell r="AX7" t="str">
            <v>NA</v>
          </cell>
          <cell r="AY7" t="str">
            <v>NA</v>
          </cell>
          <cell r="AZ7" t="str">
            <v>NA</v>
          </cell>
          <cell r="BA7" t="str">
            <v>NA</v>
          </cell>
          <cell r="BB7" t="str">
            <v>NA</v>
          </cell>
          <cell r="BC7" t="str">
            <v>NA</v>
          </cell>
          <cell r="BD7" t="str">
            <v>NA</v>
          </cell>
          <cell r="BE7" t="str">
            <v>NA</v>
          </cell>
          <cell r="BF7" t="str">
            <v>NA</v>
          </cell>
          <cell r="BG7" t="str">
            <v>NA</v>
          </cell>
          <cell r="BH7" t="str">
            <v>NA</v>
          </cell>
          <cell r="BI7" t="str">
            <v>NA</v>
          </cell>
          <cell r="BJ7" t="str">
            <v>NA</v>
          </cell>
          <cell r="BK7" t="str">
            <v>NA</v>
          </cell>
          <cell r="BL7">
            <v>2.8875999999999999</v>
          </cell>
          <cell r="BM7">
            <v>8.35</v>
          </cell>
          <cell r="BN7" t="str">
            <v>NA</v>
          </cell>
          <cell r="BO7" t="str">
            <v>NA</v>
          </cell>
          <cell r="BP7" t="str">
            <v>NA</v>
          </cell>
          <cell r="BQ7" t="str">
            <v>NA</v>
          </cell>
          <cell r="BR7" t="str">
            <v>NA</v>
          </cell>
          <cell r="BS7" t="str">
            <v>NA</v>
          </cell>
          <cell r="BT7" t="str">
            <v>NA</v>
          </cell>
          <cell r="BU7" t="str">
            <v>NA</v>
          </cell>
          <cell r="BV7" t="str">
            <v>NA</v>
          </cell>
          <cell r="BW7" t="str">
            <v>NA</v>
          </cell>
          <cell r="BX7" t="str">
            <v>NA</v>
          </cell>
          <cell r="BY7" t="str">
            <v>NA</v>
          </cell>
          <cell r="BZ7" t="str">
            <v>NA</v>
          </cell>
          <cell r="CA7" t="str">
            <v>NA</v>
          </cell>
          <cell r="CB7" t="str">
            <v>NA</v>
          </cell>
          <cell r="CC7" t="str">
            <v>NA</v>
          </cell>
          <cell r="CD7" t="str">
            <v>NA</v>
          </cell>
          <cell r="CE7" t="str">
            <v>NA</v>
          </cell>
          <cell r="CF7" t="str">
            <v>NA</v>
          </cell>
          <cell r="CG7" t="str">
            <v>NA</v>
          </cell>
          <cell r="CH7">
            <v>3915</v>
          </cell>
          <cell r="CI7" t="str">
            <v>NA</v>
          </cell>
        </row>
        <row r="8">
          <cell r="A8" t="str">
            <v>Q2 1971</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t="str">
            <v>NA</v>
          </cell>
          <cell r="AB8" t="str">
            <v>NA</v>
          </cell>
          <cell r="AC8" t="str">
            <v>NA</v>
          </cell>
          <cell r="AD8" t="str">
            <v>NA</v>
          </cell>
          <cell r="AE8" t="str">
            <v>NA</v>
          </cell>
          <cell r="AF8" t="str">
            <v>NA</v>
          </cell>
          <cell r="AG8" t="str">
            <v>NA</v>
          </cell>
          <cell r="AH8" t="str">
            <v>NA</v>
          </cell>
          <cell r="AI8" t="str">
            <v>NA</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AU8" t="str">
            <v>NA</v>
          </cell>
          <cell r="AV8" t="str">
            <v>NA</v>
          </cell>
          <cell r="AW8" t="str">
            <v>NA</v>
          </cell>
          <cell r="AX8" t="str">
            <v>NA</v>
          </cell>
          <cell r="AY8" t="str">
            <v>NA</v>
          </cell>
          <cell r="AZ8" t="str">
            <v>NA</v>
          </cell>
          <cell r="BA8" t="str">
            <v>NA</v>
          </cell>
          <cell r="BB8" t="str">
            <v>NA</v>
          </cell>
          <cell r="BC8" t="str">
            <v>NA</v>
          </cell>
          <cell r="BD8" t="str">
            <v>NA</v>
          </cell>
          <cell r="BE8" t="str">
            <v>NA</v>
          </cell>
          <cell r="BF8" t="str">
            <v>NA</v>
          </cell>
          <cell r="BG8" t="str">
            <v>NA</v>
          </cell>
          <cell r="BH8" t="str">
            <v>NA</v>
          </cell>
          <cell r="BI8" t="str">
            <v>NA</v>
          </cell>
          <cell r="BJ8" t="str">
            <v>NA</v>
          </cell>
          <cell r="BK8" t="str">
            <v>NA</v>
          </cell>
          <cell r="BL8">
            <v>3.0251999999999999</v>
          </cell>
          <cell r="BM8">
            <v>8.2899999999999991</v>
          </cell>
          <cell r="BN8" t="str">
            <v>NA</v>
          </cell>
          <cell r="BO8" t="str">
            <v>NA</v>
          </cell>
          <cell r="BP8" t="str">
            <v>NA</v>
          </cell>
          <cell r="BQ8" t="str">
            <v>NA</v>
          </cell>
          <cell r="BR8" t="str">
            <v>NA</v>
          </cell>
          <cell r="BS8" t="str">
            <v>NA</v>
          </cell>
          <cell r="BT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v>3436</v>
          </cell>
          <cell r="CI8" t="str">
            <v>NA</v>
          </cell>
        </row>
        <row r="9">
          <cell r="A9" t="str">
            <v>Q3 1971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t="str">
            <v>NA</v>
          </cell>
          <cell r="AE9" t="str">
            <v>NA</v>
          </cell>
          <cell r="AF9" t="str">
            <v>NA</v>
          </cell>
          <cell r="AG9" t="str">
            <v>NA</v>
          </cell>
          <cell r="AH9" t="str">
            <v>NA</v>
          </cell>
          <cell r="AI9" t="str">
            <v>NA</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NA</v>
          </cell>
          <cell r="AY9" t="str">
            <v>NA</v>
          </cell>
          <cell r="AZ9" t="str">
            <v>NA</v>
          </cell>
          <cell r="BA9" t="str">
            <v>NA</v>
          </cell>
          <cell r="BB9" t="str">
            <v>NA</v>
          </cell>
          <cell r="BC9" t="str">
            <v>NA</v>
          </cell>
          <cell r="BD9" t="str">
            <v>NA</v>
          </cell>
          <cell r="BE9" t="str">
            <v>NA</v>
          </cell>
          <cell r="BF9" t="str">
            <v>NA</v>
          </cell>
          <cell r="BG9" t="str">
            <v>NA</v>
          </cell>
          <cell r="BH9" t="str">
            <v>NA</v>
          </cell>
          <cell r="BI9" t="str">
            <v>NA</v>
          </cell>
          <cell r="BJ9" t="str">
            <v>NA</v>
          </cell>
          <cell r="BK9" t="str">
            <v>NA</v>
          </cell>
          <cell r="BL9">
            <v>3.1787999999999998</v>
          </cell>
          <cell r="BM9">
            <v>9.15</v>
          </cell>
          <cell r="BN9" t="str">
            <v>NA</v>
          </cell>
          <cell r="BO9" t="str">
            <v>NA</v>
          </cell>
          <cell r="BP9" t="str">
            <v>NA</v>
          </cell>
          <cell r="BQ9" t="str">
            <v>NA</v>
          </cell>
          <cell r="BR9" t="str">
            <v>NA</v>
          </cell>
          <cell r="BS9" t="str">
            <v>NA</v>
          </cell>
          <cell r="BT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v>3716</v>
          </cell>
          <cell r="CI9" t="str">
            <v>NA</v>
          </cell>
        </row>
        <row r="10">
          <cell r="A10" t="str">
            <v>Q4 1971</v>
          </cell>
          <cell r="B10" t="str">
            <v>NA</v>
          </cell>
          <cell r="C10" t="str">
            <v>NA</v>
          </cell>
          <cell r="D10" t="str">
            <v>NA</v>
          </cell>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t="str">
            <v>NA</v>
          </cell>
          <cell r="AE10" t="str">
            <v>NA</v>
          </cell>
          <cell r="AF10" t="str">
            <v>NA</v>
          </cell>
          <cell r="AG10" t="str">
            <v>NA</v>
          </cell>
          <cell r="AH10" t="str">
            <v>NA</v>
          </cell>
          <cell r="AI10" t="str">
            <v>NA</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AU10" t="str">
            <v>NA</v>
          </cell>
          <cell r="AV10" t="str">
            <v>NA</v>
          </cell>
          <cell r="AW10" t="str">
            <v>NA</v>
          </cell>
          <cell r="AX10" t="str">
            <v>NA</v>
          </cell>
          <cell r="AY10" t="str">
            <v>NA</v>
          </cell>
          <cell r="AZ10" t="str">
            <v>NA</v>
          </cell>
          <cell r="BA10" t="str">
            <v>NA</v>
          </cell>
          <cell r="BB10" t="str">
            <v>NA</v>
          </cell>
          <cell r="BC10" t="str">
            <v>NA</v>
          </cell>
          <cell r="BD10" t="str">
            <v>NA</v>
          </cell>
          <cell r="BE10" t="str">
            <v>NA</v>
          </cell>
          <cell r="BF10" t="str">
            <v>NA</v>
          </cell>
          <cell r="BG10" t="str">
            <v>NA</v>
          </cell>
          <cell r="BH10" t="str">
            <v>NA</v>
          </cell>
          <cell r="BI10" t="str">
            <v>NA</v>
          </cell>
          <cell r="BJ10" t="str">
            <v>NA</v>
          </cell>
          <cell r="BK10" t="str">
            <v>NA</v>
          </cell>
          <cell r="BL10">
            <v>3.3075999999999999</v>
          </cell>
          <cell r="BM10">
            <v>9.85</v>
          </cell>
          <cell r="BN10" t="str">
            <v>NA</v>
          </cell>
          <cell r="BO10" t="str">
            <v>NA</v>
          </cell>
          <cell r="BP10" t="str">
            <v>NA</v>
          </cell>
          <cell r="BQ10" t="str">
            <v>NA</v>
          </cell>
          <cell r="BR10" t="str">
            <v>NA</v>
          </cell>
          <cell r="BS10" t="str">
            <v>NA</v>
          </cell>
          <cell r="BT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v>4313</v>
          </cell>
          <cell r="CI10" t="str">
            <v>NA</v>
          </cell>
        </row>
        <row r="11">
          <cell r="A11" t="str">
            <v>Q1 1972</v>
          </cell>
          <cell r="B11" t="str">
            <v>NA</v>
          </cell>
          <cell r="C11" t="str">
            <v>NA</v>
          </cell>
          <cell r="D11" t="str">
            <v>NA</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t="str">
            <v>NA</v>
          </cell>
          <cell r="AB11" t="str">
            <v>NA</v>
          </cell>
          <cell r="AC11" t="str">
            <v>NA</v>
          </cell>
          <cell r="AD11" t="str">
            <v>NA</v>
          </cell>
          <cell r="AE11" t="str">
            <v>NA</v>
          </cell>
          <cell r="AF11" t="str">
            <v>NA</v>
          </cell>
          <cell r="AG11" t="str">
            <v>NA</v>
          </cell>
          <cell r="AH11" t="str">
            <v>NA</v>
          </cell>
          <cell r="AI11" t="str">
            <v>NA</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AU11" t="str">
            <v>NA</v>
          </cell>
          <cell r="AV11" t="str">
            <v>NA</v>
          </cell>
          <cell r="AW11" t="str">
            <v>NA</v>
          </cell>
          <cell r="AX11" t="str">
            <v>NA</v>
          </cell>
          <cell r="AY11" t="str">
            <v>NA</v>
          </cell>
          <cell r="AZ11" t="str">
            <v>NA</v>
          </cell>
          <cell r="BA11" t="str">
            <v>NA</v>
          </cell>
          <cell r="BB11" t="str">
            <v>NA</v>
          </cell>
          <cell r="BC11" t="str">
            <v>NA</v>
          </cell>
          <cell r="BD11" t="str">
            <v>NA</v>
          </cell>
          <cell r="BE11" t="str">
            <v>NA</v>
          </cell>
          <cell r="BF11" t="str">
            <v>NA</v>
          </cell>
          <cell r="BG11" t="str">
            <v>NA</v>
          </cell>
          <cell r="BH11" t="str">
            <v>NA</v>
          </cell>
          <cell r="BI11" t="str">
            <v>NA</v>
          </cell>
          <cell r="BJ11" t="str">
            <v>NA</v>
          </cell>
          <cell r="BK11" t="str">
            <v>NA</v>
          </cell>
          <cell r="BL11">
            <v>3.383</v>
          </cell>
          <cell r="BM11">
            <v>9.51</v>
          </cell>
          <cell r="BN11" t="str">
            <v>NA</v>
          </cell>
          <cell r="BO11" t="str">
            <v>NA</v>
          </cell>
          <cell r="BP11" t="str">
            <v>NA</v>
          </cell>
          <cell r="BQ11" t="str">
            <v>NA</v>
          </cell>
          <cell r="BR11" t="str">
            <v>NA</v>
          </cell>
          <cell r="BS11" t="str">
            <v>NA</v>
          </cell>
          <cell r="BT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v>4935</v>
          </cell>
          <cell r="CI11" t="str">
            <v>NA</v>
          </cell>
        </row>
        <row r="12">
          <cell r="A12" t="str">
            <v>Q2 1972</v>
          </cell>
          <cell r="B12" t="str">
            <v>NA</v>
          </cell>
          <cell r="C12" t="str">
            <v>NA</v>
          </cell>
          <cell r="D12" t="str">
            <v>NA</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v>3.4035000000000002</v>
          </cell>
          <cell r="BM12">
            <v>9.33</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v>5767</v>
          </cell>
          <cell r="CI12" t="str">
            <v>NA</v>
          </cell>
        </row>
        <row r="13">
          <cell r="A13" t="str">
            <v>Q3 1972</v>
          </cell>
          <cell r="B13" t="str">
            <v>NA</v>
          </cell>
          <cell r="C13" t="str">
            <v>NA</v>
          </cell>
          <cell r="D13" t="str">
            <v>NA</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t="str">
            <v>NA</v>
          </cell>
          <cell r="AE13" t="str">
            <v>NA</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AU13" t="str">
            <v>NA</v>
          </cell>
          <cell r="AV13" t="str">
            <v>NA</v>
          </cell>
          <cell r="AW13" t="str">
            <v>NA</v>
          </cell>
          <cell r="AX13" t="str">
            <v>NA</v>
          </cell>
          <cell r="AY13" t="str">
            <v>NA</v>
          </cell>
          <cell r="AZ13" t="str">
            <v>NA</v>
          </cell>
          <cell r="BA13" t="str">
            <v>NA</v>
          </cell>
          <cell r="BB13" t="str">
            <v>NA</v>
          </cell>
          <cell r="BC13" t="str">
            <v>NA</v>
          </cell>
          <cell r="BD13" t="str">
            <v>NA</v>
          </cell>
          <cell r="BE13" t="str">
            <v>NA</v>
          </cell>
          <cell r="BF13" t="str">
            <v>NA</v>
          </cell>
          <cell r="BG13" t="str">
            <v>NA</v>
          </cell>
          <cell r="BH13" t="str">
            <v>NA</v>
          </cell>
          <cell r="BI13" t="str">
            <v>NA</v>
          </cell>
          <cell r="BJ13" t="str">
            <v>NA</v>
          </cell>
          <cell r="BK13" t="str">
            <v>NA</v>
          </cell>
          <cell r="BL13">
            <v>3.3976000000000002</v>
          </cell>
          <cell r="BM13">
            <v>9.85</v>
          </cell>
          <cell r="BN13" t="str">
            <v>NA</v>
          </cell>
          <cell r="BO13" t="str">
            <v>NA</v>
          </cell>
          <cell r="BP13" t="str">
            <v>NA</v>
          </cell>
          <cell r="BQ13" t="str">
            <v>NA</v>
          </cell>
          <cell r="BR13" t="str">
            <v>NA</v>
          </cell>
          <cell r="BS13" t="str">
            <v>NA</v>
          </cell>
          <cell r="BT13" t="str">
            <v>NA</v>
          </cell>
          <cell r="BU13" t="str">
            <v>NA</v>
          </cell>
          <cell r="BV13" t="str">
            <v>NA</v>
          </cell>
          <cell r="BW13" t="str">
            <v>NA</v>
          </cell>
          <cell r="BX13" t="str">
            <v>NA</v>
          </cell>
          <cell r="BY13" t="str">
            <v>NA</v>
          </cell>
          <cell r="BZ13" t="str">
            <v>NA</v>
          </cell>
          <cell r="CA13" t="str">
            <v>NA</v>
          </cell>
          <cell r="CB13" t="str">
            <v>NA</v>
          </cell>
          <cell r="CC13" t="str">
            <v>NA</v>
          </cell>
          <cell r="CD13" t="str">
            <v>NA</v>
          </cell>
          <cell r="CE13" t="str">
            <v>NA</v>
          </cell>
          <cell r="CF13" t="str">
            <v>NA</v>
          </cell>
          <cell r="CG13" t="str">
            <v>NA</v>
          </cell>
          <cell r="CH13">
            <v>4753</v>
          </cell>
          <cell r="CI13" t="str">
            <v>NA</v>
          </cell>
        </row>
        <row r="14">
          <cell r="A14" t="str">
            <v>Q4 1972</v>
          </cell>
          <cell r="B14" t="str">
            <v>NA</v>
          </cell>
          <cell r="C14" t="str">
            <v>NA</v>
          </cell>
          <cell r="D14" t="str">
            <v>NA</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t="str">
            <v>NA</v>
          </cell>
          <cell r="AE14" t="str">
            <v>NA</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AU14" t="str">
            <v>NA</v>
          </cell>
          <cell r="AV14" t="str">
            <v>NA</v>
          </cell>
          <cell r="AW14" t="str">
            <v>NA</v>
          </cell>
          <cell r="AX14" t="str">
            <v>NA</v>
          </cell>
          <cell r="AY14" t="str">
            <v>NA</v>
          </cell>
          <cell r="AZ14" t="str">
            <v>NA</v>
          </cell>
          <cell r="BA14" t="str">
            <v>NA</v>
          </cell>
          <cell r="BB14" t="str">
            <v>NA</v>
          </cell>
          <cell r="BC14" t="str">
            <v>NA</v>
          </cell>
          <cell r="BD14" t="str">
            <v>NA</v>
          </cell>
          <cell r="BE14" t="str">
            <v>NA</v>
          </cell>
          <cell r="BF14" t="str">
            <v>NA</v>
          </cell>
          <cell r="BG14" t="str">
            <v>NA</v>
          </cell>
          <cell r="BH14" t="str">
            <v>NA</v>
          </cell>
          <cell r="BI14" t="str">
            <v>NA</v>
          </cell>
          <cell r="BJ14" t="str">
            <v>NA</v>
          </cell>
          <cell r="BK14" t="str">
            <v>NA</v>
          </cell>
          <cell r="BL14">
            <v>3.4085999999999999</v>
          </cell>
          <cell r="BM14">
            <v>10.37</v>
          </cell>
          <cell r="BN14" t="str">
            <v>NA</v>
          </cell>
          <cell r="BO14" t="str">
            <v>NA</v>
          </cell>
          <cell r="BP14" t="str">
            <v>NA</v>
          </cell>
          <cell r="BQ14" t="str">
            <v>NA</v>
          </cell>
          <cell r="BR14" t="str">
            <v>NA</v>
          </cell>
          <cell r="BS14" t="str">
            <v>NA</v>
          </cell>
          <cell r="BT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v>6117</v>
          </cell>
          <cell r="CI14" t="str">
            <v>NA</v>
          </cell>
        </row>
        <row r="15">
          <cell r="A15" t="str">
            <v>Q1 1973</v>
          </cell>
          <cell r="B15" t="str">
            <v>NA</v>
          </cell>
          <cell r="C15" t="str">
            <v>NA</v>
          </cell>
          <cell r="D15" t="str">
            <v>NA</v>
          </cell>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t="str">
            <v>NA</v>
          </cell>
          <cell r="AE15" t="str">
            <v>NA</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AU15" t="str">
            <v>NA</v>
          </cell>
          <cell r="AV15" t="str">
            <v>NA</v>
          </cell>
          <cell r="AW15" t="str">
            <v>NA</v>
          </cell>
          <cell r="AX15" t="str">
            <v>NA</v>
          </cell>
          <cell r="AY15" t="str">
            <v>NA</v>
          </cell>
          <cell r="AZ15" t="str">
            <v>NA</v>
          </cell>
          <cell r="BA15" t="str">
            <v>NA</v>
          </cell>
          <cell r="BB15" t="str">
            <v>NA</v>
          </cell>
          <cell r="BC15" t="str">
            <v>NA</v>
          </cell>
          <cell r="BD15" t="str">
            <v>NA</v>
          </cell>
          <cell r="BE15" t="str">
            <v>NA</v>
          </cell>
          <cell r="BF15" t="str">
            <v>NA</v>
          </cell>
          <cell r="BG15" t="str">
            <v>NA</v>
          </cell>
          <cell r="BH15" t="str">
            <v>NA</v>
          </cell>
          <cell r="BI15" t="str">
            <v>NA</v>
          </cell>
          <cell r="BJ15" t="str">
            <v>NA</v>
          </cell>
          <cell r="BK15" t="str">
            <v>NA</v>
          </cell>
          <cell r="BL15">
            <v>3.4472</v>
          </cell>
          <cell r="BM15">
            <v>10.36</v>
          </cell>
          <cell r="BN15" t="str">
            <v>NA</v>
          </cell>
          <cell r="BO15" t="str">
            <v>NA</v>
          </cell>
          <cell r="BP15" t="str">
            <v>NA</v>
          </cell>
          <cell r="BQ15" t="str">
            <v>NA</v>
          </cell>
          <cell r="BR15" t="str">
            <v>NA</v>
          </cell>
          <cell r="BS15" t="str">
            <v>NA</v>
          </cell>
          <cell r="BT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v>5765</v>
          </cell>
          <cell r="CI15" t="str">
            <v>NA</v>
          </cell>
        </row>
        <row r="16">
          <cell r="A16" t="str">
            <v>Q2 1973</v>
          </cell>
          <cell r="B16" t="str">
            <v>NA</v>
          </cell>
          <cell r="C16" t="str">
            <v>NA</v>
          </cell>
          <cell r="D16" t="str">
            <v>NA</v>
          </cell>
          <cell r="E16" t="str">
            <v>NA</v>
          </cell>
          <cell r="F16" t="str">
            <v>NA</v>
          </cell>
          <cell r="G16" t="str">
            <v>NA</v>
          </cell>
          <cell r="H16" t="str">
            <v>NA</v>
          </cell>
          <cell r="I16" t="str">
            <v>NA</v>
          </cell>
          <cell r="J16" t="str">
            <v>NA</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t="str">
            <v>NA</v>
          </cell>
          <cell r="AE16" t="str">
            <v>NA</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AU16" t="str">
            <v>NA</v>
          </cell>
          <cell r="AV16" t="str">
            <v>NA</v>
          </cell>
          <cell r="AW16" t="str">
            <v>NA</v>
          </cell>
          <cell r="AX16" t="str">
            <v>NA</v>
          </cell>
          <cell r="AY16" t="str">
            <v>NA</v>
          </cell>
          <cell r="AZ16" t="str">
            <v>NA</v>
          </cell>
          <cell r="BA16" t="str">
            <v>NA</v>
          </cell>
          <cell r="BB16" t="str">
            <v>NA</v>
          </cell>
          <cell r="BC16" t="str">
            <v>NA</v>
          </cell>
          <cell r="BD16" t="str">
            <v>NA</v>
          </cell>
          <cell r="BE16" t="str">
            <v>NA</v>
          </cell>
          <cell r="BF16" t="str">
            <v>NA</v>
          </cell>
          <cell r="BG16" t="str">
            <v>NA</v>
          </cell>
          <cell r="BH16" t="str">
            <v>NA</v>
          </cell>
          <cell r="BI16" t="str">
            <v>NA</v>
          </cell>
          <cell r="BJ16" t="str">
            <v>NA</v>
          </cell>
          <cell r="BK16" t="str">
            <v>NA</v>
          </cell>
          <cell r="BL16">
            <v>3.5796999999999999</v>
          </cell>
          <cell r="BM16">
            <v>10.58</v>
          </cell>
          <cell r="BN16" t="str">
            <v>NA</v>
          </cell>
          <cell r="BO16" t="str">
            <v>NA</v>
          </cell>
          <cell r="BP16" t="str">
            <v>NA</v>
          </cell>
          <cell r="BQ16" t="str">
            <v>NA</v>
          </cell>
          <cell r="BR16" t="str">
            <v>NA</v>
          </cell>
          <cell r="BS16" t="str">
            <v>NA</v>
          </cell>
          <cell r="BT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v>4873</v>
          </cell>
          <cell r="CI16" t="str">
            <v>NA</v>
          </cell>
        </row>
        <row r="17">
          <cell r="A17" t="str">
            <v>Q3 1973</v>
          </cell>
          <cell r="B17" t="str">
            <v>NA</v>
          </cell>
          <cell r="C17" t="str">
            <v>NA</v>
          </cell>
          <cell r="D17" t="str">
            <v>NA</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t="str">
            <v>NA</v>
          </cell>
          <cell r="AB17" t="str">
            <v>NA</v>
          </cell>
          <cell r="AC17" t="str">
            <v>NA</v>
          </cell>
          <cell r="AD17" t="str">
            <v>NA</v>
          </cell>
          <cell r="AE17" t="str">
            <v>NA</v>
          </cell>
          <cell r="AF17" t="str">
            <v>NA</v>
          </cell>
          <cell r="AG17" t="str">
            <v>NA</v>
          </cell>
          <cell r="AH17" t="str">
            <v>NA</v>
          </cell>
          <cell r="AI17" t="str">
            <v>NA</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AU17" t="str">
            <v>NA</v>
          </cell>
          <cell r="AV17" t="str">
            <v>NA</v>
          </cell>
          <cell r="AW17" t="str">
            <v>NA</v>
          </cell>
          <cell r="AX17" t="str">
            <v>NA</v>
          </cell>
          <cell r="AY17" t="str">
            <v>NA</v>
          </cell>
          <cell r="AZ17" t="str">
            <v>NA</v>
          </cell>
          <cell r="BA17" t="str">
            <v>NA</v>
          </cell>
          <cell r="BB17" t="str">
            <v>NA</v>
          </cell>
          <cell r="BC17" t="str">
            <v>NA</v>
          </cell>
          <cell r="BD17" t="str">
            <v>NA</v>
          </cell>
          <cell r="BE17" t="str">
            <v>NA</v>
          </cell>
          <cell r="BF17" t="str">
            <v>NA</v>
          </cell>
          <cell r="BG17" t="str">
            <v>NA</v>
          </cell>
          <cell r="BH17" t="str">
            <v>NA</v>
          </cell>
          <cell r="BI17" t="str">
            <v>NA</v>
          </cell>
          <cell r="BJ17" t="str">
            <v>NA</v>
          </cell>
          <cell r="BK17" t="str">
            <v>NA</v>
          </cell>
          <cell r="BL17">
            <v>3.7648000000000001</v>
          </cell>
          <cell r="BM17">
            <v>10.65</v>
          </cell>
          <cell r="BN17" t="str">
            <v>NA</v>
          </cell>
          <cell r="BO17" t="str">
            <v>NA</v>
          </cell>
          <cell r="BP17" t="str">
            <v>NA</v>
          </cell>
          <cell r="BQ17" t="str">
            <v>NA</v>
          </cell>
          <cell r="BR17" t="str">
            <v>NA</v>
          </cell>
          <cell r="BS17" t="str">
            <v>NA</v>
          </cell>
          <cell r="BT17" t="str">
            <v>NA</v>
          </cell>
          <cell r="BU17" t="str">
            <v>NA</v>
          </cell>
          <cell r="BV17" t="str">
            <v>NA</v>
          </cell>
          <cell r="BW17" t="str">
            <v>NA</v>
          </cell>
          <cell r="BX17" t="str">
            <v>NA</v>
          </cell>
          <cell r="BY17" t="str">
            <v>NA</v>
          </cell>
          <cell r="BZ17" t="str">
            <v>NA</v>
          </cell>
          <cell r="CA17" t="str">
            <v>NA</v>
          </cell>
          <cell r="CB17" t="str">
            <v>NA</v>
          </cell>
          <cell r="CC17" t="str">
            <v>NA</v>
          </cell>
          <cell r="CD17" t="str">
            <v>NA</v>
          </cell>
          <cell r="CE17" t="str">
            <v>NA</v>
          </cell>
          <cell r="CF17" t="str">
            <v>NA</v>
          </cell>
          <cell r="CG17" t="str">
            <v>NA</v>
          </cell>
          <cell r="CH17">
            <v>7751</v>
          </cell>
          <cell r="CI17" t="str">
            <v>NA</v>
          </cell>
        </row>
        <row r="18">
          <cell r="A18" t="str">
            <v>Q4 1973</v>
          </cell>
          <cell r="B18" t="str">
            <v>NA</v>
          </cell>
          <cell r="C18" t="str">
            <v>NA</v>
          </cell>
          <cell r="D18" t="str">
            <v>NA</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v>3.9712999999999998</v>
          </cell>
          <cell r="BM18">
            <v>10.83</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v>6270</v>
          </cell>
          <cell r="CI18" t="str">
            <v>NA</v>
          </cell>
        </row>
        <row r="19">
          <cell r="A19" t="str">
            <v>Q1 1974</v>
          </cell>
          <cell r="B19" t="str">
            <v>NA</v>
          </cell>
          <cell r="C19" t="str">
            <v>NA</v>
          </cell>
          <cell r="D19" t="str">
            <v>NA</v>
          </cell>
          <cell r="E19" t="str">
            <v>NA</v>
          </cell>
          <cell r="F19" t="str">
            <v>NA</v>
          </cell>
          <cell r="G19" t="str">
            <v>NA</v>
          </cell>
          <cell r="H19" t="str">
            <v>NA</v>
          </cell>
          <cell r="I19" t="str">
            <v>NA</v>
          </cell>
          <cell r="J19" t="str">
            <v>NA</v>
          </cell>
          <cell r="K19" t="str">
            <v>NA</v>
          </cell>
          <cell r="L19" t="str">
            <v>NA</v>
          </cell>
          <cell r="M19" t="str">
            <v>NA</v>
          </cell>
          <cell r="N19" t="str">
            <v>NA</v>
          </cell>
          <cell r="O19" t="str">
            <v>NA</v>
          </cell>
          <cell r="P19" t="str">
            <v>NA</v>
          </cell>
          <cell r="Q19" t="str">
            <v>NA</v>
          </cell>
          <cell r="R19" t="str">
            <v>NA</v>
          </cell>
          <cell r="S19" t="str">
            <v>NA</v>
          </cell>
          <cell r="T19" t="str">
            <v>NA</v>
          </cell>
          <cell r="U19" t="str">
            <v>NA</v>
          </cell>
          <cell r="V19" t="str">
            <v>NA</v>
          </cell>
          <cell r="W19" t="str">
            <v>NA</v>
          </cell>
          <cell r="X19" t="str">
            <v>NA</v>
          </cell>
          <cell r="Y19" t="str">
            <v>NA</v>
          </cell>
          <cell r="Z19" t="str">
            <v>NA</v>
          </cell>
          <cell r="AA19" t="str">
            <v>NA</v>
          </cell>
          <cell r="AB19" t="str">
            <v>NA</v>
          </cell>
          <cell r="AC19" t="str">
            <v>NA</v>
          </cell>
          <cell r="AD19" t="str">
            <v>NA</v>
          </cell>
          <cell r="AE19" t="str">
            <v>NA</v>
          </cell>
          <cell r="AF19" t="str">
            <v>NA</v>
          </cell>
          <cell r="AG19" t="str">
            <v>NA</v>
          </cell>
          <cell r="AH19" t="str">
            <v>NA</v>
          </cell>
          <cell r="AI19" t="str">
            <v>NA</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AU19" t="str">
            <v>NA</v>
          </cell>
          <cell r="AV19" t="str">
            <v>NA</v>
          </cell>
          <cell r="AW19" t="str">
            <v>NA</v>
          </cell>
          <cell r="AX19" t="str">
            <v>NA</v>
          </cell>
          <cell r="AY19" t="str">
            <v>NA</v>
          </cell>
          <cell r="AZ19" t="str">
            <v>NA</v>
          </cell>
          <cell r="BA19" t="str">
            <v>NA</v>
          </cell>
          <cell r="BB19" t="str">
            <v>NA</v>
          </cell>
          <cell r="BC19" t="str">
            <v>NA</v>
          </cell>
          <cell r="BD19" t="str">
            <v>NA</v>
          </cell>
          <cell r="BE19" t="str">
            <v>NA</v>
          </cell>
          <cell r="BF19" t="str">
            <v>NA</v>
          </cell>
          <cell r="BG19" t="str">
            <v>NA</v>
          </cell>
          <cell r="BH19" t="str">
            <v>NA</v>
          </cell>
          <cell r="BI19" t="str">
            <v>NA</v>
          </cell>
          <cell r="BJ19" t="str">
            <v>NA</v>
          </cell>
          <cell r="BK19" t="str">
            <v>NA</v>
          </cell>
          <cell r="BL19">
            <v>4.1870000000000003</v>
          </cell>
          <cell r="BM19">
            <v>11.58</v>
          </cell>
          <cell r="BN19" t="str">
            <v>NA</v>
          </cell>
          <cell r="BO19" t="str">
            <v>NA</v>
          </cell>
          <cell r="BP19" t="str">
            <v>NA</v>
          </cell>
          <cell r="BQ19" t="str">
            <v>NA</v>
          </cell>
          <cell r="BR19" t="str">
            <v>NA</v>
          </cell>
          <cell r="BS19" t="str">
            <v>NA</v>
          </cell>
          <cell r="BT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v>7334</v>
          </cell>
          <cell r="CI19" t="str">
            <v>NA</v>
          </cell>
        </row>
        <row r="20">
          <cell r="A20" t="str">
            <v>Q2 1974</v>
          </cell>
          <cell r="B20" t="str">
            <v>NA</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t="str">
            <v>NA</v>
          </cell>
          <cell r="V20" t="str">
            <v>NA</v>
          </cell>
          <cell r="W20" t="str">
            <v>NA</v>
          </cell>
          <cell r="X20" t="str">
            <v>NA</v>
          </cell>
          <cell r="Y20" t="str">
            <v>NA</v>
          </cell>
          <cell r="Z20" t="str">
            <v>NA</v>
          </cell>
          <cell r="AA20" t="str">
            <v>NA</v>
          </cell>
          <cell r="AB20" t="str">
            <v>NA</v>
          </cell>
          <cell r="AC20" t="str">
            <v>NA</v>
          </cell>
          <cell r="AD20" t="str">
            <v>NA</v>
          </cell>
          <cell r="AE20" t="str">
            <v>NA</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cell r="BD20" t="str">
            <v>NA</v>
          </cell>
          <cell r="BE20" t="str">
            <v>NA</v>
          </cell>
          <cell r="BF20" t="str">
            <v>NA</v>
          </cell>
          <cell r="BG20" t="str">
            <v>NA</v>
          </cell>
          <cell r="BH20" t="str">
            <v>NA</v>
          </cell>
          <cell r="BI20" t="str">
            <v>NA</v>
          </cell>
          <cell r="BJ20" t="str">
            <v>NA</v>
          </cell>
          <cell r="BK20" t="str">
            <v>NA</v>
          </cell>
          <cell r="BL20">
            <v>4.3704999999999998</v>
          </cell>
          <cell r="BM20">
            <v>12.33</v>
          </cell>
          <cell r="BN20" t="str">
            <v>NA</v>
          </cell>
          <cell r="BO20" t="str">
            <v>NA</v>
          </cell>
          <cell r="BP20" t="str">
            <v>NA</v>
          </cell>
          <cell r="BQ20" t="str">
            <v>NA</v>
          </cell>
          <cell r="BR20" t="str">
            <v>NA</v>
          </cell>
          <cell r="BS20" t="str">
            <v>NA</v>
          </cell>
          <cell r="BT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v>4845</v>
          </cell>
          <cell r="CI20" t="str">
            <v>NA</v>
          </cell>
        </row>
        <row r="21">
          <cell r="A21" t="str">
            <v>Q3 1974</v>
          </cell>
          <cell r="B21" t="str">
            <v>NA</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t="str">
            <v>NA</v>
          </cell>
          <cell r="AB21" t="str">
            <v>NA</v>
          </cell>
          <cell r="AC21" t="str">
            <v>NA</v>
          </cell>
          <cell r="AD21" t="str">
            <v>NA</v>
          </cell>
          <cell r="AE21" t="str">
            <v>NA</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R21" t="str">
            <v>NA</v>
          </cell>
          <cell r="AS21" t="str">
            <v>NA</v>
          </cell>
          <cell r="AT21" t="str">
            <v>NA</v>
          </cell>
          <cell r="AU21" t="str">
            <v>NA</v>
          </cell>
          <cell r="AV21" t="str">
            <v>NA</v>
          </cell>
          <cell r="AW21" t="str">
            <v>NA</v>
          </cell>
          <cell r="AX21" t="str">
            <v>NA</v>
          </cell>
          <cell r="AY21" t="str">
            <v>NA</v>
          </cell>
          <cell r="AZ21" t="str">
            <v>NA</v>
          </cell>
          <cell r="BA21" t="str">
            <v>NA</v>
          </cell>
          <cell r="BB21" t="str">
            <v>NA</v>
          </cell>
          <cell r="BC21" t="str">
            <v>NA</v>
          </cell>
          <cell r="BD21" t="str">
            <v>NA</v>
          </cell>
          <cell r="BE21" t="str">
            <v>NA</v>
          </cell>
          <cell r="BF21" t="str">
            <v>NA</v>
          </cell>
          <cell r="BG21" t="str">
            <v>NA</v>
          </cell>
          <cell r="BH21" t="str">
            <v>NA</v>
          </cell>
          <cell r="BI21" t="str">
            <v>NA</v>
          </cell>
          <cell r="BJ21" t="str">
            <v>NA</v>
          </cell>
          <cell r="BK21" t="str">
            <v>NA</v>
          </cell>
          <cell r="BL21">
            <v>4.5521000000000003</v>
          </cell>
          <cell r="BM21">
            <v>13.1</v>
          </cell>
          <cell r="BN21" t="str">
            <v>NA</v>
          </cell>
          <cell r="BO21" t="str">
            <v>NA</v>
          </cell>
          <cell r="BP21" t="str">
            <v>NA</v>
          </cell>
          <cell r="BQ21" t="str">
            <v>NA</v>
          </cell>
          <cell r="BR21" t="str">
            <v>NA</v>
          </cell>
          <cell r="BS21" t="str">
            <v>NA</v>
          </cell>
          <cell r="BT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v>6628</v>
          </cell>
          <cell r="CI21" t="str">
            <v>NA</v>
          </cell>
        </row>
        <row r="22">
          <cell r="A22" t="str">
            <v>Q4 1974</v>
          </cell>
          <cell r="B22" t="str">
            <v>NA</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t="str">
            <v>NA</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v>4.7584999999999997</v>
          </cell>
          <cell r="BM22">
            <v>14.34</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v>7449</v>
          </cell>
          <cell r="CI22" t="str">
            <v>NA</v>
          </cell>
        </row>
        <row r="23">
          <cell r="A23" t="str">
            <v>Q1 1975</v>
          </cell>
          <cell r="B23" t="str">
            <v>NA</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t="str">
            <v>NA</v>
          </cell>
          <cell r="W23" t="str">
            <v>NA</v>
          </cell>
          <cell r="X23" t="str">
            <v>NA</v>
          </cell>
          <cell r="Y23" t="str">
            <v>NA</v>
          </cell>
          <cell r="Z23" t="str">
            <v>NA</v>
          </cell>
          <cell r="AA23" t="str">
            <v>NA</v>
          </cell>
          <cell r="AB23" t="str">
            <v>NA</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v>5.0187999999999997</v>
          </cell>
          <cell r="BM23">
            <v>15.24</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v>8381</v>
          </cell>
          <cell r="CI23">
            <v>8381</v>
          </cell>
        </row>
        <row r="24">
          <cell r="A24" t="str">
            <v>Q2 1975</v>
          </cell>
          <cell r="B24" t="str">
            <v>NA</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t="str">
            <v>NA</v>
          </cell>
          <cell r="X24" t="str">
            <v>NA</v>
          </cell>
          <cell r="Y24" t="str">
            <v>NA</v>
          </cell>
          <cell r="Z24" t="str">
            <v>NA</v>
          </cell>
          <cell r="AA24" t="str">
            <v>NA</v>
          </cell>
          <cell r="AB24" t="str">
            <v>NA</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O24" t="str">
            <v>NA</v>
          </cell>
          <cell r="AP24" t="str">
            <v>NA</v>
          </cell>
          <cell r="AQ24" t="str">
            <v>NA</v>
          </cell>
          <cell r="AR24" t="str">
            <v>NA</v>
          </cell>
          <cell r="AS24" t="str">
            <v>NA</v>
          </cell>
          <cell r="AT24" t="str">
            <v>NA</v>
          </cell>
          <cell r="AU24" t="str">
            <v>NA</v>
          </cell>
          <cell r="AV24" t="str">
            <v>NA</v>
          </cell>
          <cell r="AW24" t="str">
            <v>NA</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v>5.3116000000000003</v>
          </cell>
          <cell r="BM24">
            <v>16.079999999999998</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t="str">
            <v>NA</v>
          </cell>
          <cell r="BZ24" t="str">
            <v>NA</v>
          </cell>
          <cell r="CA24" t="str">
            <v>NA</v>
          </cell>
          <cell r="CB24" t="str">
            <v>NA</v>
          </cell>
          <cell r="CC24" t="str">
            <v>NA</v>
          </cell>
          <cell r="CD24" t="str">
            <v>NA</v>
          </cell>
          <cell r="CE24" t="str">
            <v>NA</v>
          </cell>
          <cell r="CF24" t="str">
            <v>NA</v>
          </cell>
          <cell r="CG24" t="str">
            <v>NA</v>
          </cell>
          <cell r="CH24">
            <v>5214</v>
          </cell>
          <cell r="CI24">
            <v>5214</v>
          </cell>
        </row>
        <row r="25">
          <cell r="A25" t="str">
            <v>Q3 1975</v>
          </cell>
          <cell r="B25" t="str">
            <v>NA</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t="str">
            <v>NA</v>
          </cell>
          <cell r="AB25" t="str">
            <v>NA</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O25" t="str">
            <v>NA</v>
          </cell>
          <cell r="AP25" t="str">
            <v>NA</v>
          </cell>
          <cell r="AQ25" t="str">
            <v>NA</v>
          </cell>
          <cell r="AR25" t="str">
            <v>NA</v>
          </cell>
          <cell r="AS25" t="str">
            <v>NA</v>
          </cell>
          <cell r="AT25" t="str">
            <v>NA</v>
          </cell>
          <cell r="AU25" t="str">
            <v>NA</v>
          </cell>
          <cell r="AV25" t="str">
            <v>NA</v>
          </cell>
          <cell r="AW25" t="str">
            <v>NA</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v>5.6195000000000004</v>
          </cell>
          <cell r="BM25">
            <v>17.21</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t="str">
            <v>NA</v>
          </cell>
          <cell r="BZ25" t="str">
            <v>NA</v>
          </cell>
          <cell r="CA25" t="str">
            <v>NA</v>
          </cell>
          <cell r="CB25" t="str">
            <v>NA</v>
          </cell>
          <cell r="CC25" t="str">
            <v>NA</v>
          </cell>
          <cell r="CD25" t="str">
            <v>NA</v>
          </cell>
          <cell r="CE25" t="str">
            <v>NA</v>
          </cell>
          <cell r="CF25" t="str">
            <v>NA</v>
          </cell>
          <cell r="CG25" t="str">
            <v>NA</v>
          </cell>
          <cell r="CH25">
            <v>6367</v>
          </cell>
          <cell r="CI25">
            <v>6367</v>
          </cell>
        </row>
        <row r="26">
          <cell r="A26" t="str">
            <v>Q4 1975</v>
          </cell>
          <cell r="B26" t="str">
            <v>NA</v>
          </cell>
          <cell r="C26" t="str">
            <v>NA</v>
          </cell>
          <cell r="D26" t="str">
            <v>NA</v>
          </cell>
          <cell r="E26" t="str">
            <v>NA</v>
          </cell>
          <cell r="F26" t="str">
            <v>NA</v>
          </cell>
          <cell r="G26" t="str">
            <v>NA</v>
          </cell>
          <cell r="H26" t="str">
            <v>NA</v>
          </cell>
          <cell r="I26" t="str">
            <v>NA</v>
          </cell>
          <cell r="J26" t="str">
            <v>NA</v>
          </cell>
          <cell r="K26" t="str">
            <v>NA</v>
          </cell>
          <cell r="L26" t="str">
            <v>NA</v>
          </cell>
          <cell r="M26" t="str">
            <v>NA</v>
          </cell>
          <cell r="N26" t="str">
            <v>NA</v>
          </cell>
          <cell r="O26" t="str">
            <v>NA</v>
          </cell>
          <cell r="P26" t="str">
            <v>NA</v>
          </cell>
          <cell r="Q26" t="str">
            <v>NA</v>
          </cell>
          <cell r="R26" t="str">
            <v>NA</v>
          </cell>
          <cell r="S26" t="str">
            <v>NA</v>
          </cell>
          <cell r="T26" t="str">
            <v>NA</v>
          </cell>
          <cell r="U26" t="str">
            <v>NA</v>
          </cell>
          <cell r="V26" t="str">
            <v>NA</v>
          </cell>
          <cell r="W26" t="str">
            <v>NA</v>
          </cell>
          <cell r="X26" t="str">
            <v>NA</v>
          </cell>
          <cell r="Y26" t="str">
            <v>NA</v>
          </cell>
          <cell r="Z26" t="str">
            <v>NA</v>
          </cell>
          <cell r="AA26" t="str">
            <v>NA</v>
          </cell>
          <cell r="AB26" t="str">
            <v>NA</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cell r="AZ26" t="str">
            <v>NA</v>
          </cell>
          <cell r="BA26" t="str">
            <v>NA</v>
          </cell>
          <cell r="BB26" t="str">
            <v>NA</v>
          </cell>
          <cell r="BC26" t="str">
            <v>NA</v>
          </cell>
          <cell r="BD26" t="str">
            <v>NA</v>
          </cell>
          <cell r="BE26" t="str">
            <v>NA</v>
          </cell>
          <cell r="BF26" t="str">
            <v>NA</v>
          </cell>
          <cell r="BG26" t="str">
            <v>NA</v>
          </cell>
          <cell r="BH26" t="str">
            <v>NA</v>
          </cell>
          <cell r="BI26" t="str">
            <v>NA</v>
          </cell>
          <cell r="BJ26" t="str">
            <v>NA</v>
          </cell>
          <cell r="BK26" t="str">
            <v>NA</v>
          </cell>
          <cell r="BL26">
            <v>5.9047000000000001</v>
          </cell>
          <cell r="BM26">
            <v>18.02</v>
          </cell>
          <cell r="BN26" t="str">
            <v>NA</v>
          </cell>
          <cell r="BO26" t="str">
            <v>NA</v>
          </cell>
          <cell r="BP26" t="str">
            <v>NA</v>
          </cell>
          <cell r="BQ26" t="str">
            <v>NA</v>
          </cell>
          <cell r="BR26" t="str">
            <v>NA</v>
          </cell>
          <cell r="BS26" t="str">
            <v>NA</v>
          </cell>
          <cell r="BT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v>6930</v>
          </cell>
          <cell r="CI26">
            <v>6930</v>
          </cell>
        </row>
        <row r="27">
          <cell r="A27" t="str">
            <v>Q1 1976</v>
          </cell>
          <cell r="B27" t="str">
            <v>NA</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cell r="W27" t="str">
            <v>NA</v>
          </cell>
          <cell r="X27" t="str">
            <v>NA</v>
          </cell>
          <cell r="Y27" t="str">
            <v>NA</v>
          </cell>
          <cell r="Z27" t="str">
            <v>NA</v>
          </cell>
          <cell r="AA27" t="str">
            <v>NA</v>
          </cell>
          <cell r="AB27" t="str">
            <v>NA</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NA</v>
          </cell>
          <cell r="AY27" t="str">
            <v>NA</v>
          </cell>
          <cell r="AZ27" t="str">
            <v>NA</v>
          </cell>
          <cell r="BA27" t="str">
            <v>NA</v>
          </cell>
          <cell r="BB27" t="str">
            <v>NA</v>
          </cell>
          <cell r="BC27" t="str">
            <v>NA</v>
          </cell>
          <cell r="BD27" t="str">
            <v>NA</v>
          </cell>
          <cell r="BE27" t="str">
            <v>NA</v>
          </cell>
          <cell r="BF27" t="str">
            <v>NA</v>
          </cell>
          <cell r="BG27" t="str">
            <v>NA</v>
          </cell>
          <cell r="BH27" t="str">
            <v>NA</v>
          </cell>
          <cell r="BI27" t="str">
            <v>NA</v>
          </cell>
          <cell r="BJ27" t="str">
            <v>NA</v>
          </cell>
          <cell r="BK27" t="str">
            <v>NA</v>
          </cell>
          <cell r="BL27">
            <v>6.1280000000000001</v>
          </cell>
          <cell r="BM27">
            <v>18.899999999999999</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v>6434</v>
          </cell>
          <cell r="CI27">
            <v>6434</v>
          </cell>
        </row>
        <row r="28">
          <cell r="A28" t="str">
            <v>Q2 1976</v>
          </cell>
          <cell r="B28" t="str">
            <v>NA</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cell r="W28" t="str">
            <v>NA</v>
          </cell>
          <cell r="X28" t="str">
            <v>NA</v>
          </cell>
          <cell r="Y28" t="str">
            <v>NA</v>
          </cell>
          <cell r="Z28" t="str">
            <v>NA</v>
          </cell>
          <cell r="AA28" t="str">
            <v>NA</v>
          </cell>
          <cell r="AB28" t="str">
            <v>NA</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O28" t="str">
            <v>NA</v>
          </cell>
          <cell r="AP28" t="str">
            <v>NA</v>
          </cell>
          <cell r="AQ28" t="str">
            <v>NA</v>
          </cell>
          <cell r="AR28" t="str">
            <v>NA</v>
          </cell>
          <cell r="AS28" t="str">
            <v>NA</v>
          </cell>
          <cell r="AT28" t="str">
            <v>NA</v>
          </cell>
          <cell r="AU28" t="str">
            <v>NA</v>
          </cell>
          <cell r="AV28" t="str">
            <v>NA</v>
          </cell>
          <cell r="AW28" t="str">
            <v>NA</v>
          </cell>
          <cell r="AX28" t="str">
            <v>NA</v>
          </cell>
          <cell r="AY28" t="str">
            <v>NA</v>
          </cell>
          <cell r="AZ28" t="str">
            <v>NA</v>
          </cell>
          <cell r="BA28" t="str">
            <v>NA</v>
          </cell>
          <cell r="BB28" t="str">
            <v>NA</v>
          </cell>
          <cell r="BC28" t="str">
            <v>NA</v>
          </cell>
          <cell r="BD28" t="str">
            <v>NA</v>
          </cell>
          <cell r="BE28" t="str">
            <v>NA</v>
          </cell>
          <cell r="BF28" t="str">
            <v>NA</v>
          </cell>
          <cell r="BG28" t="str">
            <v>NA</v>
          </cell>
          <cell r="BH28" t="str">
            <v>NA</v>
          </cell>
          <cell r="BI28" t="str">
            <v>NA</v>
          </cell>
          <cell r="BJ28" t="str">
            <v>NA</v>
          </cell>
          <cell r="BK28" t="str">
            <v>NA</v>
          </cell>
          <cell r="BL28">
            <v>6.2610999999999999</v>
          </cell>
          <cell r="BM28">
            <v>19.11</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v>5965</v>
          </cell>
          <cell r="CI28">
            <v>5965</v>
          </cell>
        </row>
        <row r="29">
          <cell r="A29" t="str">
            <v>Q3 1976</v>
          </cell>
          <cell r="B29" t="str">
            <v>NA</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cell r="W29" t="str">
            <v>NA</v>
          </cell>
          <cell r="X29" t="str">
            <v>NA</v>
          </cell>
          <cell r="Y29" t="str">
            <v>NA</v>
          </cell>
          <cell r="Z29" t="str">
            <v>NA</v>
          </cell>
          <cell r="AA29" t="str">
            <v>NA</v>
          </cell>
          <cell r="AB29" t="str">
            <v>NA</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O29" t="str">
            <v>NA</v>
          </cell>
          <cell r="AP29" t="str">
            <v>NA</v>
          </cell>
          <cell r="AQ29" t="str">
            <v>NA</v>
          </cell>
          <cell r="AR29" t="str">
            <v>NA</v>
          </cell>
          <cell r="AS29" t="str">
            <v>NA</v>
          </cell>
          <cell r="AT29" t="str">
            <v>NA</v>
          </cell>
          <cell r="AU29" t="str">
            <v>NA</v>
          </cell>
          <cell r="AV29" t="str">
            <v>NA</v>
          </cell>
          <cell r="AW29" t="str">
            <v>NA</v>
          </cell>
          <cell r="AX29" t="str">
            <v>NA</v>
          </cell>
          <cell r="AY29" t="str">
            <v>NA</v>
          </cell>
          <cell r="AZ29" t="str">
            <v>NA</v>
          </cell>
          <cell r="BA29" t="str">
            <v>NA</v>
          </cell>
          <cell r="BB29" t="str">
            <v>NA</v>
          </cell>
          <cell r="BC29" t="str">
            <v>NA</v>
          </cell>
          <cell r="BD29" t="str">
            <v>NA</v>
          </cell>
          <cell r="BE29" t="str">
            <v>NA</v>
          </cell>
          <cell r="BF29" t="str">
            <v>NA</v>
          </cell>
          <cell r="BG29" t="str">
            <v>NA</v>
          </cell>
          <cell r="BH29" t="str">
            <v>NA</v>
          </cell>
          <cell r="BI29" t="str">
            <v>NA</v>
          </cell>
          <cell r="BJ29" t="str">
            <v>NA</v>
          </cell>
          <cell r="BK29" t="str">
            <v>NA</v>
          </cell>
          <cell r="BL29">
            <v>6.3956</v>
          </cell>
          <cell r="BM29">
            <v>20.16</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v>5073</v>
          </cell>
          <cell r="CI29">
            <v>5073</v>
          </cell>
        </row>
        <row r="30">
          <cell r="A30" t="str">
            <v>Q4 1976</v>
          </cell>
          <cell r="B30" t="str">
            <v>NA</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t="str">
            <v>NA</v>
          </cell>
          <cell r="AB30" t="str">
            <v>NA</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t="str">
            <v>NA</v>
          </cell>
          <cell r="AU30" t="str">
            <v>NA</v>
          </cell>
          <cell r="AV30" t="str">
            <v>NA</v>
          </cell>
          <cell r="AW30" t="str">
            <v>NA</v>
          </cell>
          <cell r="AX30" t="str">
            <v>NA</v>
          </cell>
          <cell r="AY30" t="str">
            <v>NA</v>
          </cell>
          <cell r="AZ30" t="str">
            <v>NA</v>
          </cell>
          <cell r="BA30" t="str">
            <v>NA</v>
          </cell>
          <cell r="BB30" t="str">
            <v>NA</v>
          </cell>
          <cell r="BC30" t="str">
            <v>NA</v>
          </cell>
          <cell r="BD30" t="str">
            <v>NA</v>
          </cell>
          <cell r="BE30" t="str">
            <v>NA</v>
          </cell>
          <cell r="BF30" t="str">
            <v>NA</v>
          </cell>
          <cell r="BG30" t="str">
            <v>NA</v>
          </cell>
          <cell r="BH30" t="str">
            <v>NA</v>
          </cell>
          <cell r="BI30" t="str">
            <v>NA</v>
          </cell>
          <cell r="BJ30" t="str">
            <v>NA</v>
          </cell>
          <cell r="BK30" t="str">
            <v>NA</v>
          </cell>
          <cell r="BL30">
            <v>7.3320999999999996</v>
          </cell>
          <cell r="BM30">
            <v>22.22</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v>6528</v>
          </cell>
          <cell r="CI30">
            <v>6528</v>
          </cell>
        </row>
        <row r="31">
          <cell r="A31" t="str">
            <v>Q1 1977</v>
          </cell>
          <cell r="B31" t="str">
            <v>NA</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t="str">
            <v>NA</v>
          </cell>
          <cell r="AB31" t="str">
            <v>NA</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t="str">
            <v>NA</v>
          </cell>
          <cell r="AU31" t="str">
            <v>NA</v>
          </cell>
          <cell r="AV31" t="str">
            <v>NA</v>
          </cell>
          <cell r="AW31" t="str">
            <v>NA</v>
          </cell>
          <cell r="AX31" t="str">
            <v>NA</v>
          </cell>
          <cell r="AY31" t="str">
            <v>NA</v>
          </cell>
          <cell r="AZ31" t="str">
            <v>NA</v>
          </cell>
          <cell r="BA31" t="str">
            <v>NA</v>
          </cell>
          <cell r="BB31" t="str">
            <v>NA</v>
          </cell>
          <cell r="BC31" t="str">
            <v>NA</v>
          </cell>
          <cell r="BD31" t="str">
            <v>NA</v>
          </cell>
          <cell r="BE31" t="str">
            <v>NA</v>
          </cell>
          <cell r="BF31" t="str">
            <v>NA</v>
          </cell>
          <cell r="BG31" t="str">
            <v>NA</v>
          </cell>
          <cell r="BH31" t="str">
            <v>NA</v>
          </cell>
          <cell r="BI31" t="str">
            <v>NA</v>
          </cell>
          <cell r="BJ31" t="str">
            <v>NA</v>
          </cell>
          <cell r="BK31" t="str">
            <v>NA</v>
          </cell>
          <cell r="BL31">
            <v>7.1318999999999999</v>
          </cell>
          <cell r="BM31">
            <v>21.99</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v>5673</v>
          </cell>
          <cell r="CI31">
            <v>5673</v>
          </cell>
        </row>
        <row r="32">
          <cell r="A32" t="str">
            <v>Q2 1977</v>
          </cell>
          <cell r="B32" t="str">
            <v>NA</v>
          </cell>
          <cell r="C32" t="str">
            <v>NA</v>
          </cell>
          <cell r="D32" t="str">
            <v>NA</v>
          </cell>
          <cell r="E32" t="str">
            <v>NA</v>
          </cell>
          <cell r="F32" t="str">
            <v>NA</v>
          </cell>
          <cell r="G32" t="str">
            <v>NA</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t="str">
            <v>NA</v>
          </cell>
          <cell r="T32" t="str">
            <v>NA</v>
          </cell>
          <cell r="U32" t="str">
            <v>NA</v>
          </cell>
          <cell r="V32" t="str">
            <v>NA</v>
          </cell>
          <cell r="W32" t="str">
            <v>NA</v>
          </cell>
          <cell r="X32" t="str">
            <v>NA</v>
          </cell>
          <cell r="Y32" t="str">
            <v>NA</v>
          </cell>
          <cell r="Z32" t="str">
            <v>NA</v>
          </cell>
          <cell r="AA32" t="str">
            <v>NA</v>
          </cell>
          <cell r="AB32" t="str">
            <v>NA</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t="str">
            <v>NA</v>
          </cell>
          <cell r="AU32" t="str">
            <v>NA</v>
          </cell>
          <cell r="AV32" t="str">
            <v>NA</v>
          </cell>
          <cell r="AW32" t="str">
            <v>NA</v>
          </cell>
          <cell r="AX32" t="str">
            <v>NA</v>
          </cell>
          <cell r="AY32" t="str">
            <v>NA</v>
          </cell>
          <cell r="AZ32" t="str">
            <v>NA</v>
          </cell>
          <cell r="BA32" t="str">
            <v>NA</v>
          </cell>
          <cell r="BB32" t="str">
            <v>NA</v>
          </cell>
          <cell r="BC32" t="str">
            <v>NA</v>
          </cell>
          <cell r="BD32" t="str">
            <v>NA</v>
          </cell>
          <cell r="BE32" t="str">
            <v>NA</v>
          </cell>
          <cell r="BF32" t="str">
            <v>NA</v>
          </cell>
          <cell r="BG32" t="str">
            <v>NA</v>
          </cell>
          <cell r="BH32" t="str">
            <v>NA</v>
          </cell>
          <cell r="BI32" t="str">
            <v>NA</v>
          </cell>
          <cell r="BJ32" t="str">
            <v>NA</v>
          </cell>
          <cell r="BK32" t="str">
            <v>NA</v>
          </cell>
          <cell r="BL32">
            <v>7.4630999999999998</v>
          </cell>
          <cell r="BM32">
            <v>22.76</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v>4747</v>
          </cell>
          <cell r="CI32">
            <v>4747</v>
          </cell>
        </row>
        <row r="33">
          <cell r="A33" t="str">
            <v>Q3 1977</v>
          </cell>
          <cell r="B33" t="str">
            <v>NA</v>
          </cell>
          <cell r="C33" t="str">
            <v>NA</v>
          </cell>
          <cell r="D33" t="str">
            <v>NA</v>
          </cell>
          <cell r="E33" t="str">
            <v>NA</v>
          </cell>
          <cell r="F33" t="str">
            <v>NA</v>
          </cell>
          <cell r="G33" t="str">
            <v>NA</v>
          </cell>
          <cell r="H33" t="str">
            <v>NA</v>
          </cell>
          <cell r="I33" t="str">
            <v>NA</v>
          </cell>
          <cell r="J33" t="str">
            <v>NA</v>
          </cell>
          <cell r="K33" t="str">
            <v>NA</v>
          </cell>
          <cell r="L33" t="str">
            <v>NA</v>
          </cell>
          <cell r="M33" t="str">
            <v>NA</v>
          </cell>
          <cell r="N33" t="str">
            <v>NA</v>
          </cell>
          <cell r="O33" t="str">
            <v>NA</v>
          </cell>
          <cell r="P33" t="str">
            <v>NA</v>
          </cell>
          <cell r="Q33" t="str">
            <v>NA</v>
          </cell>
          <cell r="R33" t="str">
            <v>NA</v>
          </cell>
          <cell r="S33" t="str">
            <v>NA</v>
          </cell>
          <cell r="T33" t="str">
            <v>NA</v>
          </cell>
          <cell r="U33" t="str">
            <v>NA</v>
          </cell>
          <cell r="V33" t="str">
            <v>NA</v>
          </cell>
          <cell r="W33" t="str">
            <v>NA</v>
          </cell>
          <cell r="X33" t="str">
            <v>NA</v>
          </cell>
          <cell r="Y33" t="str">
            <v>NA</v>
          </cell>
          <cell r="Z33" t="str">
            <v>NA</v>
          </cell>
          <cell r="AA33" t="str">
            <v>NA</v>
          </cell>
          <cell r="AB33" t="str">
            <v>NA</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v>8.0061999999999998</v>
          </cell>
          <cell r="BM33">
            <v>25.2</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v>7888</v>
          </cell>
          <cell r="CI33">
            <v>7888</v>
          </cell>
        </row>
        <row r="34">
          <cell r="A34" t="str">
            <v>Q4 1977</v>
          </cell>
          <cell r="B34" t="str">
            <v>NA</v>
          </cell>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cell r="W34" t="str">
            <v>NA</v>
          </cell>
          <cell r="X34" t="str">
            <v>NA</v>
          </cell>
          <cell r="Y34" t="str">
            <v>NA</v>
          </cell>
          <cell r="Z34" t="str">
            <v>NA</v>
          </cell>
          <cell r="AA34" t="str">
            <v>NA</v>
          </cell>
          <cell r="AB34" t="str">
            <v>NA</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O34" t="str">
            <v>NA</v>
          </cell>
          <cell r="AP34" t="str">
            <v>NA</v>
          </cell>
          <cell r="AQ34" t="str">
            <v>NA</v>
          </cell>
          <cell r="AR34" t="str">
            <v>NA</v>
          </cell>
          <cell r="AS34" t="str">
            <v>NA</v>
          </cell>
          <cell r="AT34" t="str">
            <v>NA</v>
          </cell>
          <cell r="AU34" t="str">
            <v>NA</v>
          </cell>
          <cell r="AV34" t="str">
            <v>NA</v>
          </cell>
          <cell r="AW34" t="str">
            <v>NA</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v>8.5686</v>
          </cell>
          <cell r="BM34">
            <v>25.99</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v>6240</v>
          </cell>
          <cell r="CI34">
            <v>6240</v>
          </cell>
        </row>
        <row r="35">
          <cell r="A35" t="str">
            <v>Q1 1978</v>
          </cell>
          <cell r="B35" t="str">
            <v>NA</v>
          </cell>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cell r="W35" t="str">
            <v>NA</v>
          </cell>
          <cell r="X35" t="str">
            <v>NA</v>
          </cell>
          <cell r="Y35" t="str">
            <v>NA</v>
          </cell>
          <cell r="Z35" t="str">
            <v>NA</v>
          </cell>
          <cell r="AA35" t="str">
            <v>NA</v>
          </cell>
          <cell r="AB35" t="str">
            <v>NA</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cell r="BD35" t="str">
            <v>NA</v>
          </cell>
          <cell r="BE35" t="str">
            <v>NA</v>
          </cell>
          <cell r="BF35" t="str">
            <v>NA</v>
          </cell>
          <cell r="BG35" t="str">
            <v>NA</v>
          </cell>
          <cell r="BH35" t="str">
            <v>NA</v>
          </cell>
          <cell r="BI35" t="str">
            <v>NA</v>
          </cell>
          <cell r="BJ35" t="str">
            <v>NA</v>
          </cell>
          <cell r="BK35" t="str">
            <v>NA</v>
          </cell>
          <cell r="BL35">
            <v>9.3187999999999995</v>
          </cell>
          <cell r="BM35">
            <v>28.71</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v>6683</v>
          </cell>
          <cell r="CI35">
            <v>6683</v>
          </cell>
        </row>
        <row r="36">
          <cell r="A36" t="str">
            <v>Q2 1978</v>
          </cell>
          <cell r="B36" t="str">
            <v>NA</v>
          </cell>
          <cell r="C36" t="str">
            <v>NA</v>
          </cell>
          <cell r="D36" t="str">
            <v>NA</v>
          </cell>
          <cell r="E36" t="str">
            <v>NA</v>
          </cell>
          <cell r="F36" t="str">
            <v>NA</v>
          </cell>
          <cell r="G36" t="str">
            <v>NA</v>
          </cell>
          <cell r="H36" t="str">
            <v>NA</v>
          </cell>
          <cell r="I36" t="str">
            <v>NA</v>
          </cell>
          <cell r="J36" t="str">
            <v>NA</v>
          </cell>
          <cell r="K36" t="str">
            <v>NA</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cell r="W36" t="str">
            <v>NA</v>
          </cell>
          <cell r="X36" t="str">
            <v>NA</v>
          </cell>
          <cell r="Y36" t="str">
            <v>NA</v>
          </cell>
          <cell r="Z36" t="str">
            <v>NA</v>
          </cell>
          <cell r="AA36" t="str">
            <v>NA</v>
          </cell>
          <cell r="AB36" t="str">
            <v>NA</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cell r="BD36" t="str">
            <v>NA</v>
          </cell>
          <cell r="BE36" t="str">
            <v>NA</v>
          </cell>
          <cell r="BF36" t="str">
            <v>NA</v>
          </cell>
          <cell r="BG36" t="str">
            <v>NA</v>
          </cell>
          <cell r="BH36" t="str">
            <v>NA</v>
          </cell>
          <cell r="BI36" t="str">
            <v>NA</v>
          </cell>
          <cell r="BJ36" t="str">
            <v>NA</v>
          </cell>
          <cell r="BK36" t="str">
            <v>NA</v>
          </cell>
          <cell r="BL36">
            <v>10.310600000000001</v>
          </cell>
          <cell r="BM36">
            <v>30.4</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v>6171</v>
          </cell>
          <cell r="CI36">
            <v>6171</v>
          </cell>
        </row>
        <row r="37">
          <cell r="A37" t="str">
            <v>Q3 1978</v>
          </cell>
          <cell r="B37" t="str">
            <v>NA</v>
          </cell>
          <cell r="C37" t="str">
            <v>NA</v>
          </cell>
          <cell r="D37" t="str">
            <v>NA</v>
          </cell>
          <cell r="E37" t="str">
            <v>NA</v>
          </cell>
          <cell r="F37" t="str">
            <v>NA</v>
          </cell>
          <cell r="G37" t="str">
            <v>NA</v>
          </cell>
          <cell r="H37" t="str">
            <v>NA</v>
          </cell>
          <cell r="I37" t="str">
            <v>NA</v>
          </cell>
          <cell r="J37" t="str">
            <v>NA</v>
          </cell>
          <cell r="K37" t="str">
            <v>NA</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cell r="W37" t="str">
            <v>NA</v>
          </cell>
          <cell r="X37" t="str">
            <v>NA</v>
          </cell>
          <cell r="Y37" t="str">
            <v>NA</v>
          </cell>
          <cell r="Z37" t="str">
            <v>NA</v>
          </cell>
          <cell r="AA37" t="str">
            <v>NA</v>
          </cell>
          <cell r="AB37" t="str">
            <v>NA</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cell r="BD37" t="str">
            <v>NA</v>
          </cell>
          <cell r="BE37" t="str">
            <v>NA</v>
          </cell>
          <cell r="BF37" t="str">
            <v>NA</v>
          </cell>
          <cell r="BG37" t="str">
            <v>NA</v>
          </cell>
          <cell r="BH37" t="str">
            <v>NA</v>
          </cell>
          <cell r="BI37" t="str">
            <v>NA</v>
          </cell>
          <cell r="BJ37" t="str">
            <v>NA</v>
          </cell>
          <cell r="BK37" t="str">
            <v>NA</v>
          </cell>
          <cell r="BL37">
            <v>11.027900000000001</v>
          </cell>
          <cell r="BM37">
            <v>32.54</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v>6225</v>
          </cell>
          <cell r="CI37">
            <v>6225</v>
          </cell>
        </row>
        <row r="38">
          <cell r="A38" t="str">
            <v>Q4 1978</v>
          </cell>
          <cell r="B38" t="str">
            <v>NA</v>
          </cell>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cell r="W38" t="str">
            <v>NA</v>
          </cell>
          <cell r="X38" t="str">
            <v>NA</v>
          </cell>
          <cell r="Y38" t="str">
            <v>NA</v>
          </cell>
          <cell r="Z38" t="str">
            <v>NA</v>
          </cell>
          <cell r="AA38" t="str">
            <v>NA</v>
          </cell>
          <cell r="AB38" t="str">
            <v>NA</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cell r="BD38" t="str">
            <v>NA</v>
          </cell>
          <cell r="BE38" t="str">
            <v>NA</v>
          </cell>
          <cell r="BF38" t="str">
            <v>NA</v>
          </cell>
          <cell r="BG38" t="str">
            <v>NA</v>
          </cell>
          <cell r="BH38" t="str">
            <v>NA</v>
          </cell>
          <cell r="BI38" t="str">
            <v>NA</v>
          </cell>
          <cell r="BJ38" t="str">
            <v>NA</v>
          </cell>
          <cell r="BK38" t="str">
            <v>NA</v>
          </cell>
          <cell r="BL38">
            <v>11.0251</v>
          </cell>
          <cell r="BM38">
            <v>32.46</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v>6365</v>
          </cell>
          <cell r="CI38">
            <v>6365</v>
          </cell>
        </row>
        <row r="39">
          <cell r="A39" t="str">
            <v>Q1 1979</v>
          </cell>
          <cell r="B39" t="str">
            <v>NA</v>
          </cell>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cell r="W39" t="str">
            <v>NA</v>
          </cell>
          <cell r="X39" t="str">
            <v>NA</v>
          </cell>
          <cell r="Y39" t="str">
            <v>NA</v>
          </cell>
          <cell r="Z39" t="str">
            <v>NA</v>
          </cell>
          <cell r="AA39" t="str">
            <v>NA</v>
          </cell>
          <cell r="AB39" t="str">
            <v>NA</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cell r="BD39" t="str">
            <v>NA</v>
          </cell>
          <cell r="BE39" t="str">
            <v>NA</v>
          </cell>
          <cell r="BF39" t="str">
            <v>NA</v>
          </cell>
          <cell r="BG39" t="str">
            <v>NA</v>
          </cell>
          <cell r="BH39" t="str">
            <v>NA</v>
          </cell>
          <cell r="BI39" t="str">
            <v>NA</v>
          </cell>
          <cell r="BJ39" t="str">
            <v>NA</v>
          </cell>
          <cell r="BK39" t="str">
            <v>NA</v>
          </cell>
          <cell r="BL39">
            <v>11.612</v>
          </cell>
          <cell r="BM39">
            <v>34.85</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v>8016</v>
          </cell>
          <cell r="CI39">
            <v>8016</v>
          </cell>
        </row>
        <row r="40">
          <cell r="A40" t="str">
            <v>Q2 1979</v>
          </cell>
          <cell r="B40" t="str">
            <v>NA</v>
          </cell>
          <cell r="C40" t="str">
            <v>NA</v>
          </cell>
          <cell r="D40" t="str">
            <v>NA</v>
          </cell>
          <cell r="E40" t="str">
            <v>NA</v>
          </cell>
          <cell r="F40" t="str">
            <v>NA</v>
          </cell>
          <cell r="G40" t="str">
            <v>NA</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cell r="W40" t="str">
            <v>NA</v>
          </cell>
          <cell r="X40" t="str">
            <v>NA</v>
          </cell>
          <cell r="Y40" t="str">
            <v>NA</v>
          </cell>
          <cell r="Z40" t="str">
            <v>NA</v>
          </cell>
          <cell r="AA40" t="str">
            <v>NA</v>
          </cell>
          <cell r="AB40" t="str">
            <v>NA</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cell r="BD40" t="str">
            <v>NA</v>
          </cell>
          <cell r="BE40" t="str">
            <v>NA</v>
          </cell>
          <cell r="BF40" t="str">
            <v>NA</v>
          </cell>
          <cell r="BG40" t="str">
            <v>NA</v>
          </cell>
          <cell r="BH40" t="str">
            <v>NA</v>
          </cell>
          <cell r="BI40" t="str">
            <v>NA</v>
          </cell>
          <cell r="BJ40" t="str">
            <v>NA</v>
          </cell>
          <cell r="BK40" t="str">
            <v>NA</v>
          </cell>
          <cell r="BL40">
            <v>13.487399999999999</v>
          </cell>
          <cell r="BM40">
            <v>37.979999999999997</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v>5874</v>
          </cell>
          <cell r="CI40">
            <v>5874</v>
          </cell>
        </row>
        <row r="41">
          <cell r="A41" t="str">
            <v>Q3 1979</v>
          </cell>
          <cell r="B41" t="str">
            <v>NA</v>
          </cell>
          <cell r="C41" t="str">
            <v>NA</v>
          </cell>
          <cell r="D41" t="str">
            <v>NA</v>
          </cell>
          <cell r="E41" t="str">
            <v>NA</v>
          </cell>
          <cell r="F41" t="str">
            <v>NA</v>
          </cell>
          <cell r="G41" t="str">
            <v>NA</v>
          </cell>
          <cell r="H41" t="str">
            <v>NA</v>
          </cell>
          <cell r="I41" t="str">
            <v>NA</v>
          </cell>
          <cell r="J41" t="str">
            <v>NA</v>
          </cell>
          <cell r="K41" t="str">
            <v>NA</v>
          </cell>
          <cell r="L41" t="str">
            <v>NA</v>
          </cell>
          <cell r="M41" t="str">
            <v>NA</v>
          </cell>
          <cell r="N41" t="str">
            <v>NA</v>
          </cell>
          <cell r="O41" t="str">
            <v>NA</v>
          </cell>
          <cell r="P41" t="str">
            <v>NA</v>
          </cell>
          <cell r="Q41" t="str">
            <v>NA</v>
          </cell>
          <cell r="R41" t="str">
            <v>NA</v>
          </cell>
          <cell r="S41" t="str">
            <v>NA</v>
          </cell>
          <cell r="T41" t="str">
            <v>NA</v>
          </cell>
          <cell r="U41" t="str">
            <v>NA</v>
          </cell>
          <cell r="V41" t="str">
            <v>NA</v>
          </cell>
          <cell r="W41" t="str">
            <v>NA</v>
          </cell>
          <cell r="X41" t="str">
            <v>NA</v>
          </cell>
          <cell r="Y41" t="str">
            <v>NA</v>
          </cell>
          <cell r="Z41" t="str">
            <v>NA</v>
          </cell>
          <cell r="AA41" t="str">
            <v>NA</v>
          </cell>
          <cell r="AB41" t="str">
            <v>NA</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t="str">
            <v>NA</v>
          </cell>
          <cell r="AU41" t="str">
            <v>NA</v>
          </cell>
          <cell r="AV41" t="str">
            <v>NA</v>
          </cell>
          <cell r="AW41" t="str">
            <v>NA</v>
          </cell>
          <cell r="AX41" t="str">
            <v>NA</v>
          </cell>
          <cell r="AY41" t="str">
            <v>NA</v>
          </cell>
          <cell r="AZ41" t="str">
            <v>NA</v>
          </cell>
          <cell r="BA41" t="str">
            <v>NA</v>
          </cell>
          <cell r="BB41" t="str">
            <v>NA</v>
          </cell>
          <cell r="BC41" t="str">
            <v>NA</v>
          </cell>
          <cell r="BD41" t="str">
            <v>NA</v>
          </cell>
          <cell r="BE41" t="str">
            <v>NA</v>
          </cell>
          <cell r="BF41" t="str">
            <v>NA</v>
          </cell>
          <cell r="BG41" t="str">
            <v>NA</v>
          </cell>
          <cell r="BH41" t="str">
            <v>NA</v>
          </cell>
          <cell r="BI41" t="str">
            <v>NA</v>
          </cell>
          <cell r="BJ41" t="str">
            <v>NA</v>
          </cell>
          <cell r="BK41" t="str">
            <v>NA</v>
          </cell>
          <cell r="BL41">
            <v>13.196300000000001</v>
          </cell>
          <cell r="BM41">
            <v>39.21</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v>5670</v>
          </cell>
          <cell r="CI41">
            <v>5670</v>
          </cell>
        </row>
        <row r="42">
          <cell r="A42" t="str">
            <v>Q4 1979</v>
          </cell>
          <cell r="B42" t="str">
            <v>NA</v>
          </cell>
          <cell r="C42" t="str">
            <v>NA</v>
          </cell>
          <cell r="D42" t="str">
            <v>NA</v>
          </cell>
          <cell r="E42" t="str">
            <v>NA</v>
          </cell>
          <cell r="F42" t="str">
            <v>NA</v>
          </cell>
          <cell r="G42" t="str">
            <v>NA</v>
          </cell>
          <cell r="H42" t="str">
            <v>NA</v>
          </cell>
          <cell r="I42" t="str">
            <v>NA</v>
          </cell>
          <cell r="J42" t="str">
            <v>NA</v>
          </cell>
          <cell r="K42" t="str">
            <v>NA</v>
          </cell>
          <cell r="L42" t="str">
            <v>NA</v>
          </cell>
          <cell r="M42" t="str">
            <v>NA</v>
          </cell>
          <cell r="N42" t="str">
            <v>NA</v>
          </cell>
          <cell r="O42" t="str">
            <v>NA</v>
          </cell>
          <cell r="P42" t="str">
            <v>NA</v>
          </cell>
          <cell r="Q42" t="str">
            <v>NA</v>
          </cell>
          <cell r="R42" t="str">
            <v>NA</v>
          </cell>
          <cell r="S42" t="str">
            <v>NA</v>
          </cell>
          <cell r="T42" t="str">
            <v>NA</v>
          </cell>
          <cell r="U42" t="str">
            <v>NA</v>
          </cell>
          <cell r="V42" t="str">
            <v>NA</v>
          </cell>
          <cell r="W42" t="str">
            <v>NA</v>
          </cell>
          <cell r="X42" t="str">
            <v>NA</v>
          </cell>
          <cell r="Y42" t="str">
            <v>NA</v>
          </cell>
          <cell r="Z42" t="str">
            <v>NA</v>
          </cell>
          <cell r="AA42" t="str">
            <v>NA</v>
          </cell>
          <cell r="AB42" t="str">
            <v>NA</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cell r="BD42" t="str">
            <v>NA</v>
          </cell>
          <cell r="BE42" t="str">
            <v>NA</v>
          </cell>
          <cell r="BF42" t="str">
            <v>NA</v>
          </cell>
          <cell r="BG42" t="str">
            <v>NA</v>
          </cell>
          <cell r="BH42" t="str">
            <v>NA</v>
          </cell>
          <cell r="BI42" t="str">
            <v>NA</v>
          </cell>
          <cell r="BJ42" t="str">
            <v>NA</v>
          </cell>
          <cell r="BK42" t="str">
            <v>NA</v>
          </cell>
          <cell r="BL42">
            <v>13.760999999999999</v>
          </cell>
          <cell r="BM42">
            <v>39.01</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v>6984</v>
          </cell>
          <cell r="CI42">
            <v>6984</v>
          </cell>
        </row>
        <row r="43">
          <cell r="A43" t="str">
            <v>Q1 1980</v>
          </cell>
          <cell r="B43" t="str">
            <v>NA</v>
          </cell>
          <cell r="C43" t="str">
            <v>NA</v>
          </cell>
          <cell r="D43" t="str">
            <v>NA</v>
          </cell>
          <cell r="E43" t="str">
            <v>NA</v>
          </cell>
          <cell r="F43" t="str">
            <v>NA</v>
          </cell>
          <cell r="G43" t="str">
            <v>NA</v>
          </cell>
          <cell r="H43" t="str">
            <v>NA</v>
          </cell>
          <cell r="I43" t="str">
            <v>NA</v>
          </cell>
          <cell r="J43" t="str">
            <v>NA</v>
          </cell>
          <cell r="K43" t="str">
            <v>NA</v>
          </cell>
          <cell r="L43" t="str">
            <v>NA</v>
          </cell>
          <cell r="M43" t="str">
            <v>NA</v>
          </cell>
          <cell r="N43" t="str">
            <v>NA</v>
          </cell>
          <cell r="O43" t="str">
            <v>NA</v>
          </cell>
          <cell r="P43" t="str">
            <v>NA</v>
          </cell>
          <cell r="Q43" t="str">
            <v>NA</v>
          </cell>
          <cell r="R43" t="str">
            <v>NA</v>
          </cell>
          <cell r="S43" t="str">
            <v>NA</v>
          </cell>
          <cell r="T43" t="str">
            <v>NA</v>
          </cell>
          <cell r="U43" t="str">
            <v>NA</v>
          </cell>
          <cell r="V43" t="str">
            <v>NA</v>
          </cell>
          <cell r="W43" t="str">
            <v>NA</v>
          </cell>
          <cell r="X43" t="str">
            <v>NA</v>
          </cell>
          <cell r="Y43" t="str">
            <v>NA</v>
          </cell>
          <cell r="Z43" t="str">
            <v>NA</v>
          </cell>
          <cell r="AA43" t="str">
            <v>NA</v>
          </cell>
          <cell r="AB43" t="str">
            <v>NA</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cell r="BD43" t="str">
            <v>NA</v>
          </cell>
          <cell r="BE43" t="str">
            <v>NA</v>
          </cell>
          <cell r="BF43" t="str">
            <v>NA</v>
          </cell>
          <cell r="BG43" t="str">
            <v>NA</v>
          </cell>
          <cell r="BH43" t="str">
            <v>NA</v>
          </cell>
          <cell r="BI43" t="str">
            <v>NA</v>
          </cell>
          <cell r="BJ43" t="str">
            <v>NA</v>
          </cell>
          <cell r="BK43" t="str">
            <v>NA</v>
          </cell>
          <cell r="BL43">
            <v>14.097200000000001</v>
          </cell>
          <cell r="BM43">
            <v>41.7</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v>8449</v>
          </cell>
          <cell r="CI43">
            <v>8449</v>
          </cell>
        </row>
        <row r="44">
          <cell r="A44" t="str">
            <v>Q2 1980</v>
          </cell>
          <cell r="B44" t="str">
            <v>NA</v>
          </cell>
          <cell r="C44" t="str">
            <v>NA</v>
          </cell>
          <cell r="D44" t="str">
            <v>NA</v>
          </cell>
          <cell r="E44" t="str">
            <v>NA</v>
          </cell>
          <cell r="F44" t="str">
            <v>NA</v>
          </cell>
          <cell r="G44" t="str">
            <v>NA</v>
          </cell>
          <cell r="H44" t="str">
            <v>NA</v>
          </cell>
          <cell r="I44" t="str">
            <v>NA</v>
          </cell>
          <cell r="J44" t="str">
            <v>NA</v>
          </cell>
          <cell r="K44" t="str">
            <v>NA</v>
          </cell>
          <cell r="L44" t="str">
            <v>NA</v>
          </cell>
          <cell r="M44" t="str">
            <v>NA</v>
          </cell>
          <cell r="N44" t="str">
            <v>NA</v>
          </cell>
          <cell r="O44" t="str">
            <v>NA</v>
          </cell>
          <cell r="P44" t="str">
            <v>NA</v>
          </cell>
          <cell r="Q44" t="str">
            <v>NA</v>
          </cell>
          <cell r="R44" t="str">
            <v>NA</v>
          </cell>
          <cell r="S44" t="str">
            <v>NA</v>
          </cell>
          <cell r="T44" t="str">
            <v>NA</v>
          </cell>
          <cell r="U44" t="str">
            <v>NA</v>
          </cell>
          <cell r="V44" t="str">
            <v>NA</v>
          </cell>
          <cell r="W44" t="str">
            <v>NA</v>
          </cell>
          <cell r="X44" t="str">
            <v>NA</v>
          </cell>
          <cell r="Y44" t="str">
            <v>NA</v>
          </cell>
          <cell r="Z44" t="str">
            <v>NA</v>
          </cell>
          <cell r="AA44" t="str">
            <v>NA</v>
          </cell>
          <cell r="AB44" t="str">
            <v>NA</v>
          </cell>
          <cell r="AC44" t="str">
            <v>NA</v>
          </cell>
          <cell r="AD44" t="str">
            <v>NA</v>
          </cell>
          <cell r="AE44" t="str">
            <v>NA</v>
          </cell>
          <cell r="AF44" t="str">
            <v>NA</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cell r="BD44" t="str">
            <v>NA</v>
          </cell>
          <cell r="BE44" t="str">
            <v>NA</v>
          </cell>
          <cell r="BF44" t="str">
            <v>NA</v>
          </cell>
          <cell r="BG44" t="str">
            <v>NA</v>
          </cell>
          <cell r="BH44" t="str">
            <v>NA</v>
          </cell>
          <cell r="BI44" t="str">
            <v>NA</v>
          </cell>
          <cell r="BJ44" t="str">
            <v>NA</v>
          </cell>
          <cell r="BK44" t="str">
            <v>NA</v>
          </cell>
          <cell r="BL44">
            <v>13.8993</v>
          </cell>
          <cell r="BM44">
            <v>42.75</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v>7189</v>
          </cell>
          <cell r="CI44">
            <v>7189</v>
          </cell>
        </row>
        <row r="45">
          <cell r="A45" t="str">
            <v>Q3 1980</v>
          </cell>
          <cell r="B45" t="str">
            <v>NA</v>
          </cell>
          <cell r="C45" t="str">
            <v>NA</v>
          </cell>
          <cell r="D45" t="str">
            <v>NA</v>
          </cell>
          <cell r="E45" t="str">
            <v>NA</v>
          </cell>
          <cell r="F45" t="str">
            <v>NA</v>
          </cell>
          <cell r="G45" t="str">
            <v>NA</v>
          </cell>
          <cell r="H45" t="str">
            <v>NA</v>
          </cell>
          <cell r="I45" t="str">
            <v>NA</v>
          </cell>
          <cell r="J45" t="str">
            <v>NA</v>
          </cell>
          <cell r="K45" t="str">
            <v>NA</v>
          </cell>
          <cell r="L45" t="str">
            <v>NA</v>
          </cell>
          <cell r="M45" t="str">
            <v>NA</v>
          </cell>
          <cell r="N45" t="str">
            <v>NA</v>
          </cell>
          <cell r="O45" t="str">
            <v>NA</v>
          </cell>
          <cell r="P45" t="str">
            <v>NA</v>
          </cell>
          <cell r="Q45" t="str">
            <v>NA</v>
          </cell>
          <cell r="R45" t="str">
            <v>NA</v>
          </cell>
          <cell r="S45" t="str">
            <v>NA</v>
          </cell>
          <cell r="T45" t="str">
            <v>NA</v>
          </cell>
          <cell r="U45" t="str">
            <v>NA</v>
          </cell>
          <cell r="V45" t="str">
            <v>NA</v>
          </cell>
          <cell r="W45" t="str">
            <v>NA</v>
          </cell>
          <cell r="X45" t="str">
            <v>NA</v>
          </cell>
          <cell r="Y45" t="str">
            <v>NA</v>
          </cell>
          <cell r="Z45" t="str">
            <v>NA</v>
          </cell>
          <cell r="AA45" t="str">
            <v>NA</v>
          </cell>
          <cell r="AB45" t="str">
            <v>NA</v>
          </cell>
          <cell r="AC45" t="str">
            <v>NA</v>
          </cell>
          <cell r="AD45" t="str">
            <v>NA</v>
          </cell>
          <cell r="AE45" t="str">
            <v>NA</v>
          </cell>
          <cell r="AF45" t="str">
            <v>NA</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cell r="BD45" t="str">
            <v>NA</v>
          </cell>
          <cell r="BE45" t="str">
            <v>NA</v>
          </cell>
          <cell r="BF45" t="str">
            <v>NA</v>
          </cell>
          <cell r="BG45" t="str">
            <v>NA</v>
          </cell>
          <cell r="BH45" t="str">
            <v>NA</v>
          </cell>
          <cell r="BI45" t="str">
            <v>NA</v>
          </cell>
          <cell r="BJ45" t="str">
            <v>NA</v>
          </cell>
          <cell r="BK45" t="str">
            <v>NA</v>
          </cell>
          <cell r="BL45">
            <v>14.4961</v>
          </cell>
          <cell r="BM45">
            <v>46.58</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v>6128</v>
          </cell>
          <cell r="CI45">
            <v>6128</v>
          </cell>
        </row>
        <row r="46">
          <cell r="A46" t="str">
            <v>Q4 1980</v>
          </cell>
          <cell r="B46" t="str">
            <v>NA</v>
          </cell>
          <cell r="C46" t="str">
            <v>NA</v>
          </cell>
          <cell r="D46" t="str">
            <v>NA</v>
          </cell>
          <cell r="E46" t="str">
            <v>NA</v>
          </cell>
          <cell r="F46" t="str">
            <v>NA</v>
          </cell>
          <cell r="G46" t="str">
            <v>NA</v>
          </cell>
          <cell r="H46" t="str">
            <v>NA</v>
          </cell>
          <cell r="I46" t="str">
            <v>NA</v>
          </cell>
          <cell r="J46" t="str">
            <v>NA</v>
          </cell>
          <cell r="K46" t="str">
            <v>NA</v>
          </cell>
          <cell r="L46" t="str">
            <v>NA</v>
          </cell>
          <cell r="M46" t="str">
            <v>NA</v>
          </cell>
          <cell r="N46" t="str">
            <v>NA</v>
          </cell>
          <cell r="O46" t="str">
            <v>NA</v>
          </cell>
          <cell r="P46" t="str">
            <v>NA</v>
          </cell>
          <cell r="Q46" t="str">
            <v>NA</v>
          </cell>
          <cell r="R46" t="str">
            <v>NA</v>
          </cell>
          <cell r="S46" t="str">
            <v>NA</v>
          </cell>
          <cell r="T46" t="str">
            <v>NA</v>
          </cell>
          <cell r="U46" t="str">
            <v>NA</v>
          </cell>
          <cell r="V46" t="str">
            <v>NA</v>
          </cell>
          <cell r="W46" t="str">
            <v>NA</v>
          </cell>
          <cell r="X46" t="str">
            <v>NA</v>
          </cell>
          <cell r="Y46" t="str">
            <v>NA</v>
          </cell>
          <cell r="Z46" t="str">
            <v>NA</v>
          </cell>
          <cell r="AA46" t="str">
            <v>NA</v>
          </cell>
          <cell r="AB46" t="str">
            <v>NA</v>
          </cell>
          <cell r="AC46" t="str">
            <v>NA</v>
          </cell>
          <cell r="AD46" t="str">
            <v>NA</v>
          </cell>
          <cell r="AE46" t="str">
            <v>NA</v>
          </cell>
          <cell r="AF46" t="str">
            <v>NA</v>
          </cell>
          <cell r="AG46" t="str">
            <v>NA</v>
          </cell>
          <cell r="AH46" t="str">
            <v>NA</v>
          </cell>
          <cell r="AI46" t="str">
            <v>NA</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cell r="BD46" t="str">
            <v>NA</v>
          </cell>
          <cell r="BE46" t="str">
            <v>NA</v>
          </cell>
          <cell r="BF46" t="str">
            <v>NA</v>
          </cell>
          <cell r="BG46" t="str">
            <v>NA</v>
          </cell>
          <cell r="BH46" t="str">
            <v>NA</v>
          </cell>
          <cell r="BI46" t="str">
            <v>NA</v>
          </cell>
          <cell r="BJ46" t="str">
            <v>NA</v>
          </cell>
          <cell r="BK46" t="str">
            <v>NA</v>
          </cell>
          <cell r="BL46">
            <v>15.8963</v>
          </cell>
          <cell r="BM46">
            <v>48.82</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v>6019</v>
          </cell>
          <cell r="CI46">
            <v>6019</v>
          </cell>
        </row>
        <row r="47">
          <cell r="A47" t="str">
            <v>Q1 1981</v>
          </cell>
          <cell r="B47" t="str">
            <v>NA</v>
          </cell>
          <cell r="C47" t="str">
            <v>NA</v>
          </cell>
          <cell r="D47" t="str">
            <v>NA</v>
          </cell>
          <cell r="E47" t="str">
            <v>NA</v>
          </cell>
          <cell r="F47" t="str">
            <v>NA</v>
          </cell>
          <cell r="G47" t="str">
            <v>NA</v>
          </cell>
          <cell r="H47" t="str">
            <v>NA</v>
          </cell>
          <cell r="I47" t="str">
            <v>NA</v>
          </cell>
          <cell r="J47" t="str">
            <v>NA</v>
          </cell>
          <cell r="K47" t="str">
            <v>NA</v>
          </cell>
          <cell r="L47" t="str">
            <v>NA</v>
          </cell>
          <cell r="M47" t="str">
            <v>NA</v>
          </cell>
          <cell r="N47" t="str">
            <v>NA</v>
          </cell>
          <cell r="O47" t="str">
            <v>NA</v>
          </cell>
          <cell r="P47" t="str">
            <v>NA</v>
          </cell>
          <cell r="Q47" t="str">
            <v>NA</v>
          </cell>
          <cell r="R47" t="str">
            <v>NA</v>
          </cell>
          <cell r="S47" t="str">
            <v>NA</v>
          </cell>
          <cell r="T47" t="str">
            <v>NA</v>
          </cell>
          <cell r="U47" t="str">
            <v>NA</v>
          </cell>
          <cell r="V47" t="str">
            <v>NA</v>
          </cell>
          <cell r="W47" t="str">
            <v>NA</v>
          </cell>
          <cell r="X47" t="str">
            <v>NA</v>
          </cell>
          <cell r="Y47" t="str">
            <v>NA</v>
          </cell>
          <cell r="Z47" t="str">
            <v>NA</v>
          </cell>
          <cell r="AA47" t="str">
            <v>NA</v>
          </cell>
          <cell r="AB47" t="str">
            <v>NA</v>
          </cell>
          <cell r="AC47" t="str">
            <v>NA</v>
          </cell>
          <cell r="AD47" t="str">
            <v>NA</v>
          </cell>
          <cell r="AE47" t="str">
            <v>NA</v>
          </cell>
          <cell r="AF47" t="str">
            <v>NA</v>
          </cell>
          <cell r="AG47" t="str">
            <v>NA</v>
          </cell>
          <cell r="AH47" t="str">
            <v>NA</v>
          </cell>
          <cell r="AI47" t="str">
            <v>NA</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cell r="BD47" t="str">
            <v>NA</v>
          </cell>
          <cell r="BE47" t="str">
            <v>NA</v>
          </cell>
          <cell r="BF47" t="str">
            <v>NA</v>
          </cell>
          <cell r="BG47" t="str">
            <v>NA</v>
          </cell>
          <cell r="BH47" t="str">
            <v>NA</v>
          </cell>
          <cell r="BI47" t="str">
            <v>NA</v>
          </cell>
          <cell r="BJ47" t="str">
            <v>NA</v>
          </cell>
          <cell r="BK47" t="str">
            <v>NA</v>
          </cell>
          <cell r="BL47">
            <v>16.776800000000001</v>
          </cell>
          <cell r="BM47">
            <v>49.46</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v>7328</v>
          </cell>
          <cell r="CI47">
            <v>7328</v>
          </cell>
        </row>
        <row r="48">
          <cell r="A48" t="str">
            <v>Q2 1981</v>
          </cell>
          <cell r="B48" t="str">
            <v>NA</v>
          </cell>
          <cell r="C48" t="str">
            <v>NA</v>
          </cell>
          <cell r="D48" t="str">
            <v>NA</v>
          </cell>
          <cell r="E48" t="str">
            <v>NA</v>
          </cell>
          <cell r="F48" t="str">
            <v>NA</v>
          </cell>
          <cell r="G48" t="str">
            <v>NA</v>
          </cell>
          <cell r="H48" t="str">
            <v>NA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cell r="BD48" t="str">
            <v>NA</v>
          </cell>
          <cell r="BE48" t="str">
            <v>NA</v>
          </cell>
          <cell r="BF48" t="str">
            <v>NA</v>
          </cell>
          <cell r="BG48" t="str">
            <v>NA</v>
          </cell>
          <cell r="BH48" t="str">
            <v>NA</v>
          </cell>
          <cell r="BI48" t="str">
            <v>NA</v>
          </cell>
          <cell r="BJ48" t="str">
            <v>NA</v>
          </cell>
          <cell r="BK48" t="str">
            <v>NA</v>
          </cell>
          <cell r="BL48">
            <v>17.3124</v>
          </cell>
          <cell r="BM48">
            <v>49.84</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v>5959</v>
          </cell>
          <cell r="CI48">
            <v>5959</v>
          </cell>
        </row>
        <row r="49">
          <cell r="A49" t="str">
            <v>Q3 1981</v>
          </cell>
          <cell r="B49" t="str">
            <v>NA</v>
          </cell>
          <cell r="C49" t="str">
            <v>NA</v>
          </cell>
          <cell r="D49" t="str">
            <v>NA</v>
          </cell>
          <cell r="E49" t="str">
            <v>NA</v>
          </cell>
          <cell r="F49" t="str">
            <v>NA</v>
          </cell>
          <cell r="G49" t="str">
            <v>NA</v>
          </cell>
          <cell r="H49" t="str">
            <v>NA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cell r="BD49" t="str">
            <v>NA</v>
          </cell>
          <cell r="BE49" t="str">
            <v>NA</v>
          </cell>
          <cell r="BF49" t="str">
            <v>NA</v>
          </cell>
          <cell r="BG49" t="str">
            <v>NA</v>
          </cell>
          <cell r="BH49" t="str">
            <v>NA</v>
          </cell>
          <cell r="BI49" t="str">
            <v>NA</v>
          </cell>
          <cell r="BJ49" t="str">
            <v>NA</v>
          </cell>
          <cell r="BK49" t="str">
            <v>NA</v>
          </cell>
          <cell r="BL49">
            <v>18.742699999999999</v>
          </cell>
          <cell r="BM49">
            <v>53.39</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v>7158</v>
          </cell>
          <cell r="CI49">
            <v>7158</v>
          </cell>
        </row>
        <row r="50">
          <cell r="A50" t="str">
            <v>Q4 1981</v>
          </cell>
          <cell r="B50" t="str">
            <v>NA</v>
          </cell>
          <cell r="C50" t="str">
            <v>NA</v>
          </cell>
          <cell r="D50" t="str">
            <v>NA</v>
          </cell>
          <cell r="E50" t="str">
            <v>NA</v>
          </cell>
          <cell r="F50" t="str">
            <v>NA</v>
          </cell>
          <cell r="G50" t="str">
            <v>NA</v>
          </cell>
          <cell r="H50" t="str">
            <v>NA</v>
          </cell>
          <cell r="I50" t="str">
            <v>NA</v>
          </cell>
          <cell r="J50" t="str">
            <v>NA</v>
          </cell>
          <cell r="K50" t="str">
            <v>NA</v>
          </cell>
          <cell r="L50" t="str">
            <v>NA</v>
          </cell>
          <cell r="M50" t="str">
            <v>NA</v>
          </cell>
          <cell r="N50" t="str">
            <v>NA</v>
          </cell>
          <cell r="O50" t="str">
            <v>NA</v>
          </cell>
          <cell r="P50" t="str">
            <v>NA</v>
          </cell>
          <cell r="Q50" t="str">
            <v>NA</v>
          </cell>
          <cell r="R50" t="str">
            <v>NA</v>
          </cell>
          <cell r="S50" t="str">
            <v>NA</v>
          </cell>
          <cell r="T50" t="str">
            <v>NA</v>
          </cell>
          <cell r="U50" t="str">
            <v>NA</v>
          </cell>
          <cell r="V50" t="str">
            <v>NA</v>
          </cell>
          <cell r="W50" t="str">
            <v>NA</v>
          </cell>
          <cell r="X50" t="str">
            <v>NA</v>
          </cell>
          <cell r="Y50" t="str">
            <v>NA</v>
          </cell>
          <cell r="Z50" t="str">
            <v>NA</v>
          </cell>
          <cell r="AA50" t="str">
            <v>NA</v>
          </cell>
          <cell r="AB50" t="str">
            <v>NA</v>
          </cell>
          <cell r="AC50" t="str">
            <v>NA</v>
          </cell>
          <cell r="AD50" t="str">
            <v>NA</v>
          </cell>
          <cell r="AE50" t="str">
            <v>NA</v>
          </cell>
          <cell r="AF50" t="str">
            <v>NA</v>
          </cell>
          <cell r="AG50" t="str">
            <v>NA</v>
          </cell>
          <cell r="AH50" t="str">
            <v>NA</v>
          </cell>
          <cell r="AI50" t="str">
            <v>NA</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cell r="BD50" t="str">
            <v>NA</v>
          </cell>
          <cell r="BE50" t="str">
            <v>NA</v>
          </cell>
          <cell r="BF50" t="str">
            <v>NA</v>
          </cell>
          <cell r="BG50" t="str">
            <v>NA</v>
          </cell>
          <cell r="BH50" t="str">
            <v>NA</v>
          </cell>
          <cell r="BI50" t="str">
            <v>NA</v>
          </cell>
          <cell r="BJ50" t="str">
            <v>NA</v>
          </cell>
          <cell r="BK50" t="str">
            <v>NA</v>
          </cell>
          <cell r="BL50">
            <v>18.048100000000002</v>
          </cell>
          <cell r="BM50">
            <v>54.84</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v>8472</v>
          </cell>
          <cell r="CI50">
            <v>8472</v>
          </cell>
        </row>
        <row r="51">
          <cell r="A51" t="str">
            <v>Q1 1982</v>
          </cell>
          <cell r="B51" t="str">
            <v>NA</v>
          </cell>
          <cell r="C51" t="str">
            <v>NA</v>
          </cell>
          <cell r="D51" t="str">
            <v>NA</v>
          </cell>
          <cell r="E51" t="str">
            <v>NA</v>
          </cell>
          <cell r="F51" t="str">
            <v>NA</v>
          </cell>
          <cell r="G51" t="str">
            <v>NA</v>
          </cell>
          <cell r="H51" t="str">
            <v>NA</v>
          </cell>
          <cell r="I51" t="str">
            <v>NA</v>
          </cell>
          <cell r="J51" t="str">
            <v>NA</v>
          </cell>
          <cell r="K51" t="str">
            <v>NA</v>
          </cell>
          <cell r="L51" t="str">
            <v>NA</v>
          </cell>
          <cell r="M51" t="str">
            <v>NA</v>
          </cell>
          <cell r="N51" t="str">
            <v>NA</v>
          </cell>
          <cell r="O51" t="str">
            <v>NA</v>
          </cell>
          <cell r="P51" t="str">
            <v>NA</v>
          </cell>
          <cell r="Q51" t="str">
            <v>NA</v>
          </cell>
          <cell r="R51" t="str">
            <v>NA</v>
          </cell>
          <cell r="S51" t="str">
            <v>NA</v>
          </cell>
          <cell r="T51" t="str">
            <v>NA</v>
          </cell>
          <cell r="U51" t="str">
            <v>NA</v>
          </cell>
          <cell r="V51" t="str">
            <v>NA</v>
          </cell>
          <cell r="W51" t="str">
            <v>NA</v>
          </cell>
          <cell r="X51" t="str">
            <v>NA</v>
          </cell>
          <cell r="Y51" t="str">
            <v>NA</v>
          </cell>
          <cell r="Z51" t="str">
            <v>NA</v>
          </cell>
          <cell r="AA51" t="str">
            <v>NA</v>
          </cell>
          <cell r="AB51" t="str">
            <v>NA</v>
          </cell>
          <cell r="AC51" t="str">
            <v>NA</v>
          </cell>
          <cell r="AD51" t="str">
            <v>NA</v>
          </cell>
          <cell r="AE51" t="str">
            <v>NA</v>
          </cell>
          <cell r="AF51" t="str">
            <v>NA</v>
          </cell>
          <cell r="AG51" t="str">
            <v>NA</v>
          </cell>
          <cell r="AH51" t="str">
            <v>NA</v>
          </cell>
          <cell r="AI51" t="str">
            <v>NA</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cell r="BD51" t="str">
            <v>NA</v>
          </cell>
          <cell r="BE51" t="str">
            <v>NA</v>
          </cell>
          <cell r="BF51" t="str">
            <v>NA</v>
          </cell>
          <cell r="BG51" t="str">
            <v>NA</v>
          </cell>
          <cell r="BH51" t="str">
            <v>NA</v>
          </cell>
          <cell r="BI51" t="str">
            <v>NA</v>
          </cell>
          <cell r="BJ51" t="str">
            <v>NA</v>
          </cell>
          <cell r="BK51" t="str">
            <v>NA</v>
          </cell>
          <cell r="BL51">
            <v>18.7195</v>
          </cell>
          <cell r="BM51">
            <v>55.3</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v>7071</v>
          </cell>
          <cell r="CI51">
            <v>7071</v>
          </cell>
        </row>
        <row r="52">
          <cell r="A52" t="str">
            <v>Q2 1982</v>
          </cell>
          <cell r="B52" t="str">
            <v>NA</v>
          </cell>
          <cell r="C52" t="str">
            <v>NA</v>
          </cell>
          <cell r="D52" t="str">
            <v>NA</v>
          </cell>
          <cell r="E52" t="str">
            <v>NA</v>
          </cell>
          <cell r="F52" t="str">
            <v>NA</v>
          </cell>
          <cell r="G52" t="str">
            <v>NA</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v>19.438600000000001</v>
          </cell>
          <cell r="BM52">
            <v>55.43</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v>6445</v>
          </cell>
          <cell r="CI52">
            <v>6445</v>
          </cell>
        </row>
        <row r="53">
          <cell r="A53" t="str">
            <v>Q3 1982</v>
          </cell>
          <cell r="B53" t="str">
            <v>NA</v>
          </cell>
          <cell r="C53" t="str">
            <v>NA</v>
          </cell>
          <cell r="D53" t="str">
            <v>NA</v>
          </cell>
          <cell r="E53" t="str">
            <v>NA</v>
          </cell>
          <cell r="F53" t="str">
            <v>NA</v>
          </cell>
          <cell r="G53" t="str">
            <v>NA</v>
          </cell>
          <cell r="H53" t="str">
            <v>NA</v>
          </cell>
          <cell r="I53" t="str">
            <v>NA</v>
          </cell>
          <cell r="J53" t="str">
            <v>NA</v>
          </cell>
          <cell r="K53" t="str">
            <v>NA</v>
          </cell>
          <cell r="L53" t="str">
            <v>NA</v>
          </cell>
          <cell r="M53" t="str">
            <v>NA</v>
          </cell>
          <cell r="N53" t="str">
            <v>NA</v>
          </cell>
          <cell r="O53" t="str">
            <v>NA</v>
          </cell>
          <cell r="P53" t="str">
            <v>NA</v>
          </cell>
          <cell r="Q53" t="str">
            <v>NA</v>
          </cell>
          <cell r="R53" t="str">
            <v>NA</v>
          </cell>
          <cell r="S53" t="str">
            <v>NA</v>
          </cell>
          <cell r="T53" t="str">
            <v>NA</v>
          </cell>
          <cell r="U53" t="str">
            <v>NA</v>
          </cell>
          <cell r="V53" t="str">
            <v>NA</v>
          </cell>
          <cell r="W53" t="str">
            <v>NA</v>
          </cell>
          <cell r="X53" t="str">
            <v>NA</v>
          </cell>
          <cell r="Y53" t="str">
            <v>NA</v>
          </cell>
          <cell r="Z53" t="str">
            <v>NA</v>
          </cell>
          <cell r="AA53" t="str">
            <v>NA</v>
          </cell>
          <cell r="AB53" t="str">
            <v>NA</v>
          </cell>
          <cell r="AC53" t="str">
            <v>NA</v>
          </cell>
          <cell r="AD53" t="str">
            <v>NA</v>
          </cell>
          <cell r="AE53" t="str">
            <v>NA</v>
          </cell>
          <cell r="AF53" t="str">
            <v>NA</v>
          </cell>
          <cell r="AG53" t="str">
            <v>NA</v>
          </cell>
          <cell r="AH53" t="str">
            <v>NA</v>
          </cell>
          <cell r="AI53" t="str">
            <v>NA</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cell r="BD53" t="str">
            <v>NA</v>
          </cell>
          <cell r="BE53" t="str">
            <v>NA</v>
          </cell>
          <cell r="BF53" t="str">
            <v>NA</v>
          </cell>
          <cell r="BG53" t="str">
            <v>NA</v>
          </cell>
          <cell r="BH53" t="str">
            <v>NA</v>
          </cell>
          <cell r="BI53" t="str">
            <v>NA</v>
          </cell>
          <cell r="BJ53" t="str">
            <v>NA</v>
          </cell>
          <cell r="BK53" t="str">
            <v>NA</v>
          </cell>
          <cell r="BL53">
            <v>18.6113</v>
          </cell>
          <cell r="BM53">
            <v>57.15</v>
          </cell>
          <cell r="BN53" t="str">
            <v>NA</v>
          </cell>
          <cell r="BO53" t="str">
            <v>NA</v>
          </cell>
          <cell r="BP53" t="str">
            <v>NA</v>
          </cell>
          <cell r="BQ53" t="str">
            <v>NA</v>
          </cell>
          <cell r="BR53" t="str">
            <v>NA</v>
          </cell>
          <cell r="BS53" t="str">
            <v>NA</v>
          </cell>
          <cell r="BT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v>6701</v>
          </cell>
          <cell r="CI53">
            <v>6701</v>
          </cell>
        </row>
        <row r="54">
          <cell r="A54" t="str">
            <v>Q4 1982</v>
          </cell>
          <cell r="B54" t="str">
            <v>NA</v>
          </cell>
          <cell r="C54" t="str">
            <v>NA</v>
          </cell>
          <cell r="D54" t="str">
            <v>NA</v>
          </cell>
          <cell r="E54" t="str">
            <v>NA</v>
          </cell>
          <cell r="F54" t="str">
            <v>NA</v>
          </cell>
          <cell r="G54" t="str">
            <v>NA</v>
          </cell>
          <cell r="H54" t="str">
            <v>NA</v>
          </cell>
          <cell r="I54" t="str">
            <v>NA</v>
          </cell>
          <cell r="J54" t="str">
            <v>NA</v>
          </cell>
          <cell r="K54" t="str">
            <v>NA</v>
          </cell>
          <cell r="L54" t="str">
            <v>NA</v>
          </cell>
          <cell r="M54" t="str">
            <v>NA</v>
          </cell>
          <cell r="N54" t="str">
            <v>NA</v>
          </cell>
          <cell r="O54" t="str">
            <v>NA</v>
          </cell>
          <cell r="P54" t="str">
            <v>NA</v>
          </cell>
          <cell r="Q54" t="str">
            <v>NA</v>
          </cell>
          <cell r="R54" t="str">
            <v>NA</v>
          </cell>
          <cell r="S54" t="str">
            <v>NA</v>
          </cell>
          <cell r="T54" t="str">
            <v>NA</v>
          </cell>
          <cell r="U54" t="str">
            <v>NA</v>
          </cell>
          <cell r="V54" t="str">
            <v>NA</v>
          </cell>
          <cell r="W54" t="str">
            <v>NA</v>
          </cell>
          <cell r="X54" t="str">
            <v>NA</v>
          </cell>
          <cell r="Y54" t="str">
            <v>NA</v>
          </cell>
          <cell r="Z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cell r="BD54" t="str">
            <v>NA</v>
          </cell>
          <cell r="BE54" t="str">
            <v>NA</v>
          </cell>
          <cell r="BF54" t="str">
            <v>NA</v>
          </cell>
          <cell r="BG54" t="str">
            <v>NA</v>
          </cell>
          <cell r="BH54" t="str">
            <v>NA</v>
          </cell>
          <cell r="BI54" t="str">
            <v>NA</v>
          </cell>
          <cell r="BJ54" t="str">
            <v>NA</v>
          </cell>
          <cell r="BK54" t="str">
            <v>NA</v>
          </cell>
          <cell r="BL54">
            <v>19.217600000000001</v>
          </cell>
          <cell r="BM54">
            <v>57.97</v>
          </cell>
          <cell r="BN54" t="str">
            <v>NA</v>
          </cell>
          <cell r="BO54" t="str">
            <v>NA</v>
          </cell>
          <cell r="BP54" t="str">
            <v>NA</v>
          </cell>
          <cell r="BQ54" t="str">
            <v>NA</v>
          </cell>
          <cell r="BR54" t="str">
            <v>NA</v>
          </cell>
          <cell r="BS54" t="str">
            <v>NA</v>
          </cell>
          <cell r="BT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v>6581</v>
          </cell>
          <cell r="CI54">
            <v>6581</v>
          </cell>
        </row>
        <row r="55">
          <cell r="A55" t="str">
            <v>Q1 1983</v>
          </cell>
          <cell r="B55" t="str">
            <v>NA</v>
          </cell>
          <cell r="C55" t="str">
            <v>NA</v>
          </cell>
          <cell r="D55" t="str">
            <v>NA</v>
          </cell>
          <cell r="E55" t="str">
            <v>NA</v>
          </cell>
          <cell r="F55" t="str">
            <v>NA</v>
          </cell>
          <cell r="G55" t="str">
            <v>NA</v>
          </cell>
          <cell r="H55" t="str">
            <v>NA</v>
          </cell>
          <cell r="I55" t="str">
            <v>NA</v>
          </cell>
          <cell r="J55" t="str">
            <v>NA</v>
          </cell>
          <cell r="K55" t="str">
            <v>NA</v>
          </cell>
          <cell r="L55" t="str">
            <v>NA</v>
          </cell>
          <cell r="M55" t="str">
            <v>NA</v>
          </cell>
          <cell r="N55" t="str">
            <v>NA</v>
          </cell>
          <cell r="O55" t="str">
            <v>NA</v>
          </cell>
          <cell r="P55" t="str">
            <v>NA</v>
          </cell>
          <cell r="Q55" t="str">
            <v>NA</v>
          </cell>
          <cell r="R55" t="str">
            <v>NA</v>
          </cell>
          <cell r="S55" t="str">
            <v>NA</v>
          </cell>
          <cell r="T55" t="str">
            <v>NA</v>
          </cell>
          <cell r="U55" t="str">
            <v>NA</v>
          </cell>
          <cell r="V55" t="str">
            <v>NA</v>
          </cell>
          <cell r="W55" t="str">
            <v>NA</v>
          </cell>
          <cell r="X55" t="str">
            <v>NA</v>
          </cell>
          <cell r="Y55" t="str">
            <v>NA</v>
          </cell>
          <cell r="Z55" t="str">
            <v>NA</v>
          </cell>
          <cell r="AA55" t="str">
            <v>NA</v>
          </cell>
          <cell r="AB55" t="str">
            <v>NA</v>
          </cell>
          <cell r="AC55" t="str">
            <v>NA</v>
          </cell>
          <cell r="AD55" t="str">
            <v>NA</v>
          </cell>
          <cell r="AE55" t="str">
            <v>NA</v>
          </cell>
          <cell r="AF55" t="str">
            <v>NA</v>
          </cell>
          <cell r="AG55" t="str">
            <v>NA</v>
          </cell>
          <cell r="AH55" t="str">
            <v>NA</v>
          </cell>
          <cell r="AI55" t="str">
            <v>NA</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cell r="BD55" t="str">
            <v>NA</v>
          </cell>
          <cell r="BE55" t="str">
            <v>NA</v>
          </cell>
          <cell r="BF55" t="str">
            <v>NA</v>
          </cell>
          <cell r="BG55" t="str">
            <v>NA</v>
          </cell>
          <cell r="BH55" t="str">
            <v>NA</v>
          </cell>
          <cell r="BI55" t="str">
            <v>NA</v>
          </cell>
          <cell r="BJ55" t="str">
            <v>NA</v>
          </cell>
          <cell r="BK55" t="str">
            <v>NA</v>
          </cell>
          <cell r="BL55">
            <v>19.1601</v>
          </cell>
          <cell r="BM55">
            <v>57.22</v>
          </cell>
          <cell r="BN55" t="str">
            <v>NA</v>
          </cell>
          <cell r="BO55" t="str">
            <v>NA</v>
          </cell>
          <cell r="BP55" t="str">
            <v>NA</v>
          </cell>
          <cell r="BQ55" t="str">
            <v>NA</v>
          </cell>
          <cell r="BR55" t="str">
            <v>NA</v>
          </cell>
          <cell r="BS55" t="str">
            <v>NA</v>
          </cell>
          <cell r="BT55" t="str">
            <v>NA</v>
          </cell>
          <cell r="BU55" t="str">
            <v>NA</v>
          </cell>
          <cell r="BV55" t="str">
            <v>NA</v>
          </cell>
          <cell r="BW55" t="str">
            <v>NA</v>
          </cell>
          <cell r="BX55" t="str">
            <v>NA</v>
          </cell>
          <cell r="BY55" t="str">
            <v>NA</v>
          </cell>
          <cell r="BZ55" t="str">
            <v>NA</v>
          </cell>
          <cell r="CA55" t="str">
            <v>NA</v>
          </cell>
          <cell r="CB55" t="str">
            <v>NA</v>
          </cell>
          <cell r="CC55" t="str">
            <v>NA</v>
          </cell>
          <cell r="CD55" t="str">
            <v>NA</v>
          </cell>
          <cell r="CE55" t="str">
            <v>NA</v>
          </cell>
          <cell r="CF55" t="str">
            <v>NA</v>
          </cell>
          <cell r="CG55" t="str">
            <v>NA</v>
          </cell>
          <cell r="CH55">
            <v>6159</v>
          </cell>
          <cell r="CI55">
            <v>6159</v>
          </cell>
        </row>
        <row r="56">
          <cell r="A56" t="str">
            <v>Q2 1983</v>
          </cell>
          <cell r="B56" t="str">
            <v>NA</v>
          </cell>
          <cell r="C56" t="str">
            <v>NA</v>
          </cell>
          <cell r="D56" t="str">
            <v>NA</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Q56" t="str">
            <v>NA</v>
          </cell>
          <cell r="R56" t="str">
            <v>NA</v>
          </cell>
          <cell r="S56" t="str">
            <v>NA</v>
          </cell>
          <cell r="T56" t="str">
            <v>NA</v>
          </cell>
          <cell r="U56" t="str">
            <v>NA</v>
          </cell>
          <cell r="V56" t="str">
            <v>NA</v>
          </cell>
          <cell r="W56" t="str">
            <v>NA</v>
          </cell>
          <cell r="X56" t="str">
            <v>NA</v>
          </cell>
          <cell r="Y56" t="str">
            <v>NA</v>
          </cell>
          <cell r="Z56" t="str">
            <v>NA</v>
          </cell>
          <cell r="AA56" t="str">
            <v>NA</v>
          </cell>
          <cell r="AB56" t="str">
            <v>NA</v>
          </cell>
          <cell r="AC56" t="str">
            <v>NA</v>
          </cell>
          <cell r="AD56" t="str">
            <v>NA</v>
          </cell>
          <cell r="AE56" t="str">
            <v>NA</v>
          </cell>
          <cell r="AF56" t="str">
            <v>NA</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cell r="BD56" t="str">
            <v>NA</v>
          </cell>
          <cell r="BE56" t="str">
            <v>NA</v>
          </cell>
          <cell r="BF56" t="str">
            <v>NA</v>
          </cell>
          <cell r="BG56" t="str">
            <v>NA</v>
          </cell>
          <cell r="BH56" t="str">
            <v>NA</v>
          </cell>
          <cell r="BI56" t="str">
            <v>NA</v>
          </cell>
          <cell r="BJ56" t="str">
            <v>NA</v>
          </cell>
          <cell r="BK56" t="str">
            <v>NA</v>
          </cell>
          <cell r="BL56">
            <v>19.833500000000001</v>
          </cell>
          <cell r="BM56">
            <v>55.55</v>
          </cell>
          <cell r="BN56" t="str">
            <v>NA</v>
          </cell>
          <cell r="BO56" t="str">
            <v>NA</v>
          </cell>
          <cell r="BP56" t="str">
            <v>NA</v>
          </cell>
          <cell r="BQ56" t="str">
            <v>NA</v>
          </cell>
          <cell r="BR56" t="str">
            <v>NA</v>
          </cell>
          <cell r="BS56" t="str">
            <v>NA</v>
          </cell>
          <cell r="BT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v>7006</v>
          </cell>
          <cell r="CI56">
            <v>7006</v>
          </cell>
        </row>
        <row r="57">
          <cell r="A57" t="str">
            <v>Q3 1983</v>
          </cell>
          <cell r="B57" t="str">
            <v>NA</v>
          </cell>
          <cell r="C57" t="str">
            <v>NA</v>
          </cell>
          <cell r="D57" t="str">
            <v>NA</v>
          </cell>
          <cell r="E57" t="str">
            <v>NA</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NA</v>
          </cell>
          <cell r="AD57" t="str">
            <v>NA</v>
          </cell>
          <cell r="AE57" t="str">
            <v>NA</v>
          </cell>
          <cell r="AF57" t="str">
            <v>NA</v>
          </cell>
          <cell r="AG57" t="str">
            <v>NA</v>
          </cell>
          <cell r="AH57" t="str">
            <v>NA</v>
          </cell>
          <cell r="AI57" t="str">
            <v>NA</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cell r="BD57" t="str">
            <v>NA</v>
          </cell>
          <cell r="BE57" t="str">
            <v>NA</v>
          </cell>
          <cell r="BF57" t="str">
            <v>NA</v>
          </cell>
          <cell r="BG57" t="str">
            <v>NA</v>
          </cell>
          <cell r="BH57" t="str">
            <v>NA</v>
          </cell>
          <cell r="BI57" t="str">
            <v>NA</v>
          </cell>
          <cell r="BJ57" t="str">
            <v>NA</v>
          </cell>
          <cell r="BK57" t="str">
            <v>NA</v>
          </cell>
          <cell r="BL57">
            <v>21.058</v>
          </cell>
          <cell r="BM57">
            <v>58.43</v>
          </cell>
          <cell r="BN57" t="str">
            <v>NA</v>
          </cell>
          <cell r="BO57" t="str">
            <v>NA</v>
          </cell>
          <cell r="BP57" t="str">
            <v>NA</v>
          </cell>
          <cell r="BQ57" t="str">
            <v>NA</v>
          </cell>
          <cell r="BR57" t="str">
            <v>NA</v>
          </cell>
          <cell r="BS57" t="str">
            <v>NA</v>
          </cell>
          <cell r="BT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v>6307</v>
          </cell>
          <cell r="CI57">
            <v>6307</v>
          </cell>
        </row>
        <row r="58">
          <cell r="A58" t="str">
            <v>Q4 1983</v>
          </cell>
          <cell r="B58" t="str">
            <v>NA</v>
          </cell>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NA</v>
          </cell>
          <cell r="AC58" t="str">
            <v>NA</v>
          </cell>
          <cell r="AD58" t="str">
            <v>NA</v>
          </cell>
          <cell r="AE58" t="str">
            <v>NA</v>
          </cell>
          <cell r="AF58" t="str">
            <v>NA</v>
          </cell>
          <cell r="AG58" t="str">
            <v>NA</v>
          </cell>
          <cell r="AH58" t="str">
            <v>NA</v>
          </cell>
          <cell r="AI58" t="str">
            <v>NA</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cell r="BD58" t="str">
            <v>NA</v>
          </cell>
          <cell r="BE58" t="str">
            <v>NA</v>
          </cell>
          <cell r="BF58" t="str">
            <v>NA</v>
          </cell>
          <cell r="BG58" t="str">
            <v>NA</v>
          </cell>
          <cell r="BH58" t="str">
            <v>NA</v>
          </cell>
          <cell r="BI58" t="str">
            <v>NA</v>
          </cell>
          <cell r="BJ58" t="str">
            <v>NA</v>
          </cell>
          <cell r="BK58" t="str">
            <v>NA</v>
          </cell>
          <cell r="BL58">
            <v>21.810600000000001</v>
          </cell>
          <cell r="BM58">
            <v>56.78</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v>6666</v>
          </cell>
          <cell r="CI58">
            <v>6666</v>
          </cell>
        </row>
        <row r="59">
          <cell r="A59" t="str">
            <v>Q1 1984</v>
          </cell>
          <cell r="B59" t="str">
            <v>NA</v>
          </cell>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cell r="V59" t="str">
            <v>NA</v>
          </cell>
          <cell r="W59" t="str">
            <v>NA</v>
          </cell>
          <cell r="X59" t="str">
            <v>NA</v>
          </cell>
          <cell r="Y59" t="str">
            <v>NA</v>
          </cell>
          <cell r="Z59" t="str">
            <v>NA</v>
          </cell>
          <cell r="AA59" t="str">
            <v>NA</v>
          </cell>
          <cell r="AB59" t="str">
            <v>NA</v>
          </cell>
          <cell r="AC59" t="str">
            <v>NA</v>
          </cell>
          <cell r="AD59" t="str">
            <v>NA</v>
          </cell>
          <cell r="AE59" t="str">
            <v>NA</v>
          </cell>
          <cell r="AF59" t="str">
            <v>NA</v>
          </cell>
          <cell r="AG59" t="str">
            <v>NA</v>
          </cell>
          <cell r="AH59" t="str">
            <v>NA</v>
          </cell>
          <cell r="AI59" t="str">
            <v>NA</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cell r="BD59" t="str">
            <v>NA</v>
          </cell>
          <cell r="BE59" t="str">
            <v>NA</v>
          </cell>
          <cell r="BF59" t="str">
            <v>NA</v>
          </cell>
          <cell r="BG59" t="str">
            <v>NA</v>
          </cell>
          <cell r="BH59" t="str">
            <v>NA</v>
          </cell>
          <cell r="BI59" t="str">
            <v>NA</v>
          </cell>
          <cell r="BJ59" t="str">
            <v>NA</v>
          </cell>
          <cell r="BK59" t="str">
            <v>NA</v>
          </cell>
          <cell r="BL59">
            <v>21.900600000000001</v>
          </cell>
          <cell r="BM59">
            <v>57.73</v>
          </cell>
          <cell r="BN59" t="str">
            <v>NA</v>
          </cell>
          <cell r="BO59" t="str">
            <v>NA</v>
          </cell>
          <cell r="BP59" t="str">
            <v>NA</v>
          </cell>
          <cell r="BQ59" t="str">
            <v>NA</v>
          </cell>
          <cell r="BR59" t="str">
            <v>NA</v>
          </cell>
          <cell r="BS59" t="str">
            <v>NA</v>
          </cell>
          <cell r="BT59" t="str">
            <v>NA</v>
          </cell>
          <cell r="BU59" t="str">
            <v>NA</v>
          </cell>
          <cell r="BV59" t="str">
            <v>NA</v>
          </cell>
          <cell r="BW59" t="str">
            <v>NA</v>
          </cell>
          <cell r="BX59" t="str">
            <v>NA</v>
          </cell>
          <cell r="BY59" t="str">
            <v>NA</v>
          </cell>
          <cell r="BZ59" t="str">
            <v>NA</v>
          </cell>
          <cell r="CA59" t="str">
            <v>NA</v>
          </cell>
          <cell r="CB59" t="str">
            <v>NA</v>
          </cell>
          <cell r="CC59" t="str">
            <v>NA</v>
          </cell>
          <cell r="CD59" t="str">
            <v>NA</v>
          </cell>
          <cell r="CE59" t="str">
            <v>NA</v>
          </cell>
          <cell r="CF59" t="str">
            <v>NA</v>
          </cell>
          <cell r="CG59" t="str">
            <v>NA</v>
          </cell>
          <cell r="CH59">
            <v>6325</v>
          </cell>
          <cell r="CI59">
            <v>6325</v>
          </cell>
        </row>
        <row r="60">
          <cell r="A60" t="str">
            <v>Q2 1984</v>
          </cell>
          <cell r="B60" t="str">
            <v>NA</v>
          </cell>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cell r="V60" t="str">
            <v>NA</v>
          </cell>
          <cell r="W60" t="str">
            <v>NA</v>
          </cell>
          <cell r="X60" t="str">
            <v>NA</v>
          </cell>
          <cell r="Y60" t="str">
            <v>NA</v>
          </cell>
          <cell r="Z60" t="str">
            <v>NA</v>
          </cell>
          <cell r="AA60" t="str">
            <v>NA</v>
          </cell>
          <cell r="AB60" t="str">
            <v>NA</v>
          </cell>
          <cell r="AC60" t="str">
            <v>NA</v>
          </cell>
          <cell r="AD60" t="str">
            <v>NA</v>
          </cell>
          <cell r="AE60" t="str">
            <v>NA</v>
          </cell>
          <cell r="AF60" t="str">
            <v>NA</v>
          </cell>
          <cell r="AG60" t="str">
            <v>NA</v>
          </cell>
          <cell r="AH60" t="str">
            <v>NA</v>
          </cell>
          <cell r="AI60" t="str">
            <v>NA</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cell r="BD60" t="str">
            <v>NA</v>
          </cell>
          <cell r="BE60" t="str">
            <v>NA</v>
          </cell>
          <cell r="BF60" t="str">
            <v>NA</v>
          </cell>
          <cell r="BG60" t="str">
            <v>NA</v>
          </cell>
          <cell r="BH60" t="str">
            <v>NA</v>
          </cell>
          <cell r="BI60" t="str">
            <v>NA</v>
          </cell>
          <cell r="BJ60" t="str">
            <v>NA</v>
          </cell>
          <cell r="BK60" t="str">
            <v>NA</v>
          </cell>
          <cell r="BL60">
            <v>21.3932</v>
          </cell>
          <cell r="BM60">
            <v>57</v>
          </cell>
          <cell r="BN60" t="str">
            <v>NA</v>
          </cell>
          <cell r="BO60" t="str">
            <v>NA</v>
          </cell>
          <cell r="BP60" t="str">
            <v>NA</v>
          </cell>
          <cell r="BQ60" t="str">
            <v>NA</v>
          </cell>
          <cell r="BR60" t="str">
            <v>NA</v>
          </cell>
          <cell r="BS60" t="str">
            <v>NA</v>
          </cell>
          <cell r="BT60" t="str">
            <v>NA</v>
          </cell>
          <cell r="BU60" t="str">
            <v>NA</v>
          </cell>
          <cell r="BV60" t="str">
            <v>NA</v>
          </cell>
          <cell r="BW60" t="str">
            <v>NA</v>
          </cell>
          <cell r="BX60" t="str">
            <v>NA</v>
          </cell>
          <cell r="BY60" t="str">
            <v>NA</v>
          </cell>
          <cell r="BZ60" t="str">
            <v>NA</v>
          </cell>
          <cell r="CA60" t="str">
            <v>NA</v>
          </cell>
          <cell r="CB60" t="str">
            <v>NA</v>
          </cell>
          <cell r="CC60" t="str">
            <v>NA</v>
          </cell>
          <cell r="CD60" t="str">
            <v>NA</v>
          </cell>
          <cell r="CE60" t="str">
            <v>NA</v>
          </cell>
          <cell r="CF60" t="str">
            <v>NA</v>
          </cell>
          <cell r="CG60" t="str">
            <v>NA</v>
          </cell>
          <cell r="CH60">
            <v>6206</v>
          </cell>
          <cell r="CI60">
            <v>6206</v>
          </cell>
        </row>
        <row r="61">
          <cell r="A61" t="str">
            <v>Q3 1984</v>
          </cell>
          <cell r="B61" t="str">
            <v>NA</v>
          </cell>
          <cell r="C61" t="str">
            <v>NA</v>
          </cell>
          <cell r="D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Q61" t="str">
            <v>NA</v>
          </cell>
          <cell r="R61" t="str">
            <v>NA</v>
          </cell>
          <cell r="S61" t="str">
            <v>NA</v>
          </cell>
          <cell r="T61" t="str">
            <v>NA</v>
          </cell>
          <cell r="U61" t="str">
            <v>NA</v>
          </cell>
          <cell r="V61" t="str">
            <v>NA</v>
          </cell>
          <cell r="W61" t="str">
            <v>NA</v>
          </cell>
          <cell r="X61" t="str">
            <v>NA</v>
          </cell>
          <cell r="Y61" t="str">
            <v>NA</v>
          </cell>
          <cell r="Z61" t="str">
            <v>NA</v>
          </cell>
          <cell r="AA61" t="str">
            <v>NA</v>
          </cell>
          <cell r="AB61" t="str">
            <v>NA</v>
          </cell>
          <cell r="AC61" t="str">
            <v>NA</v>
          </cell>
          <cell r="AD61" t="str">
            <v>NA</v>
          </cell>
          <cell r="AE61" t="str">
            <v>NA</v>
          </cell>
          <cell r="AF61" t="str">
            <v>NA</v>
          </cell>
          <cell r="AG61" t="str">
            <v>NA</v>
          </cell>
          <cell r="AH61" t="str">
            <v>NA</v>
          </cell>
          <cell r="AI61" t="str">
            <v>NA</v>
          </cell>
          <cell r="AJ61" t="str">
            <v>NA</v>
          </cell>
          <cell r="AK61" t="str">
            <v>NA</v>
          </cell>
          <cell r="AL61" t="str">
            <v>NA</v>
          </cell>
          <cell r="AM61" t="str">
            <v>NA</v>
          </cell>
          <cell r="AN61" t="str">
            <v>NA</v>
          </cell>
          <cell r="AO61" t="str">
            <v>NA</v>
          </cell>
          <cell r="AP61" t="str">
            <v>NA</v>
          </cell>
          <cell r="AQ61" t="str">
            <v>NA</v>
          </cell>
          <cell r="AR61" t="str">
            <v>NA</v>
          </cell>
          <cell r="AS61" t="str">
            <v>NA</v>
          </cell>
          <cell r="AT61" t="str">
            <v>NA</v>
          </cell>
          <cell r="AU61" t="str">
            <v>NA</v>
          </cell>
          <cell r="AV61" t="str">
            <v>NA</v>
          </cell>
          <cell r="AW61" t="str">
            <v>NA</v>
          </cell>
          <cell r="AX61" t="str">
            <v>NA</v>
          </cell>
          <cell r="AY61" t="str">
            <v>NA</v>
          </cell>
          <cell r="AZ61" t="str">
            <v>NA</v>
          </cell>
          <cell r="BA61" t="str">
            <v>NA</v>
          </cell>
          <cell r="BB61" t="str">
            <v>NA</v>
          </cell>
          <cell r="BC61" t="str">
            <v>NA</v>
          </cell>
          <cell r="BD61" t="str">
            <v>NA</v>
          </cell>
          <cell r="BE61" t="str">
            <v>NA</v>
          </cell>
          <cell r="BF61" t="str">
            <v>NA</v>
          </cell>
          <cell r="BG61" t="str">
            <v>NA</v>
          </cell>
          <cell r="BH61" t="str">
            <v>NA</v>
          </cell>
          <cell r="BI61" t="str">
            <v>NA</v>
          </cell>
          <cell r="BJ61" t="str">
            <v>NA</v>
          </cell>
          <cell r="BK61" t="str">
            <v>NA</v>
          </cell>
          <cell r="BL61">
            <v>21.095600000000001</v>
          </cell>
          <cell r="BM61">
            <v>59.45</v>
          </cell>
          <cell r="BN61" t="str">
            <v>NA</v>
          </cell>
          <cell r="BO61" t="str">
            <v>NA</v>
          </cell>
          <cell r="BP61" t="str">
            <v>NA</v>
          </cell>
          <cell r="BQ61" t="str">
            <v>NA</v>
          </cell>
          <cell r="BR61" t="str">
            <v>NA</v>
          </cell>
          <cell r="BS61" t="str">
            <v>NA</v>
          </cell>
          <cell r="BT61" t="str">
            <v>NA</v>
          </cell>
          <cell r="BU61" t="str">
            <v>NA</v>
          </cell>
          <cell r="BV61" t="str">
            <v>NA</v>
          </cell>
          <cell r="BW61" t="str">
            <v>NA</v>
          </cell>
          <cell r="BX61" t="str">
            <v>NA</v>
          </cell>
          <cell r="BY61" t="str">
            <v>NA</v>
          </cell>
          <cell r="BZ61" t="str">
            <v>NA</v>
          </cell>
          <cell r="CA61" t="str">
            <v>NA</v>
          </cell>
          <cell r="CB61" t="str">
            <v>NA</v>
          </cell>
          <cell r="CC61" t="str">
            <v>NA</v>
          </cell>
          <cell r="CD61" t="str">
            <v>NA</v>
          </cell>
          <cell r="CE61" t="str">
            <v>NA</v>
          </cell>
          <cell r="CF61" t="str">
            <v>NA</v>
          </cell>
          <cell r="CG61" t="str">
            <v>NA</v>
          </cell>
          <cell r="CH61">
            <v>6312</v>
          </cell>
          <cell r="CI61">
            <v>6312</v>
          </cell>
        </row>
        <row r="62">
          <cell r="A62" t="str">
            <v>Q4 1984</v>
          </cell>
          <cell r="B62" t="str">
            <v>NA</v>
          </cell>
          <cell r="C62" t="str">
            <v>NA</v>
          </cell>
          <cell r="D62" t="str">
            <v>NA</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Q62" t="str">
            <v>NA</v>
          </cell>
          <cell r="R62" t="str">
            <v>NA</v>
          </cell>
          <cell r="S62" t="str">
            <v>NA</v>
          </cell>
          <cell r="T62" t="str">
            <v>NA</v>
          </cell>
          <cell r="U62" t="str">
            <v>NA</v>
          </cell>
          <cell r="V62" t="str">
            <v>NA</v>
          </cell>
          <cell r="W62" t="str">
            <v>NA</v>
          </cell>
          <cell r="X62" t="str">
            <v>NA</v>
          </cell>
          <cell r="Y62" t="str">
            <v>NA</v>
          </cell>
          <cell r="Z62" t="str">
            <v>NA</v>
          </cell>
          <cell r="AA62" t="str">
            <v>NA</v>
          </cell>
          <cell r="AB62" t="str">
            <v>NA</v>
          </cell>
          <cell r="AC62" t="str">
            <v>NA</v>
          </cell>
          <cell r="AD62" t="str">
            <v>NA</v>
          </cell>
          <cell r="AE62" t="str">
            <v>NA</v>
          </cell>
          <cell r="AF62" t="str">
            <v>NA</v>
          </cell>
          <cell r="AG62" t="str">
            <v>NA</v>
          </cell>
          <cell r="AH62" t="str">
            <v>NA</v>
          </cell>
          <cell r="AI62" t="str">
            <v>NA</v>
          </cell>
          <cell r="AJ62" t="str">
            <v>NA</v>
          </cell>
          <cell r="AK62" t="str">
            <v>NA</v>
          </cell>
          <cell r="AL62" t="str">
            <v>NA</v>
          </cell>
          <cell r="AM62" t="str">
            <v>NA</v>
          </cell>
          <cell r="AN62" t="str">
            <v>NA</v>
          </cell>
          <cell r="AO62" t="str">
            <v>NA</v>
          </cell>
          <cell r="AP62" t="str">
            <v>NA</v>
          </cell>
          <cell r="AQ62" t="str">
            <v>NA</v>
          </cell>
          <cell r="AR62" t="str">
            <v>NA</v>
          </cell>
          <cell r="AS62" t="str">
            <v>NA</v>
          </cell>
          <cell r="AT62" t="str">
            <v>NA</v>
          </cell>
          <cell r="AU62" t="str">
            <v>NA</v>
          </cell>
          <cell r="AV62" t="str">
            <v>NA</v>
          </cell>
          <cell r="AW62" t="str">
            <v>NA</v>
          </cell>
          <cell r="AX62" t="str">
            <v>NA</v>
          </cell>
          <cell r="AY62" t="str">
            <v>NA</v>
          </cell>
          <cell r="AZ62" t="str">
            <v>NA</v>
          </cell>
          <cell r="BA62" t="str">
            <v>NA</v>
          </cell>
          <cell r="BB62" t="str">
            <v>NA</v>
          </cell>
          <cell r="BC62" t="str">
            <v>NA</v>
          </cell>
          <cell r="BD62" t="str">
            <v>NA</v>
          </cell>
          <cell r="BE62" t="str">
            <v>NA</v>
          </cell>
          <cell r="BF62" t="str">
            <v>NA</v>
          </cell>
          <cell r="BG62" t="str">
            <v>NA</v>
          </cell>
          <cell r="BH62" t="str">
            <v>NA</v>
          </cell>
          <cell r="BI62" t="str">
            <v>NA</v>
          </cell>
          <cell r="BJ62" t="str">
            <v>NA</v>
          </cell>
          <cell r="BK62" t="str">
            <v>NA</v>
          </cell>
          <cell r="BL62">
            <v>20.974</v>
          </cell>
          <cell r="BM62">
            <v>58.95</v>
          </cell>
          <cell r="BN62" t="str">
            <v>NA</v>
          </cell>
          <cell r="BO62" t="str">
            <v>NA</v>
          </cell>
          <cell r="BP62" t="str">
            <v>NA</v>
          </cell>
          <cell r="BQ62" t="str">
            <v>NA</v>
          </cell>
          <cell r="BR62" t="str">
            <v>NA</v>
          </cell>
          <cell r="BS62" t="str">
            <v>NA</v>
          </cell>
          <cell r="BT62" t="str">
            <v>NA</v>
          </cell>
          <cell r="BU62" t="str">
            <v>NA</v>
          </cell>
          <cell r="BV62" t="str">
            <v>NA</v>
          </cell>
          <cell r="BW62" t="str">
            <v>NA</v>
          </cell>
          <cell r="BX62" t="str">
            <v>NA</v>
          </cell>
          <cell r="BY62" t="str">
            <v>NA</v>
          </cell>
          <cell r="BZ62" t="str">
            <v>NA</v>
          </cell>
          <cell r="CA62" t="str">
            <v>NA</v>
          </cell>
          <cell r="CB62" t="str">
            <v>NA</v>
          </cell>
          <cell r="CC62" t="str">
            <v>NA</v>
          </cell>
          <cell r="CD62" t="str">
            <v>NA</v>
          </cell>
          <cell r="CE62" t="str">
            <v>NA</v>
          </cell>
          <cell r="CF62" t="str">
            <v>NA</v>
          </cell>
          <cell r="CG62" t="str">
            <v>NA</v>
          </cell>
          <cell r="CH62">
            <v>6101</v>
          </cell>
          <cell r="CI62">
            <v>6101</v>
          </cell>
        </row>
        <row r="63">
          <cell r="A63" t="str">
            <v>Q1 1985</v>
          </cell>
          <cell r="B63" t="str">
            <v>NA</v>
          </cell>
          <cell r="C63" t="str">
            <v>NA</v>
          </cell>
          <cell r="D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NA</v>
          </cell>
          <cell r="R63" t="str">
            <v>NA</v>
          </cell>
          <cell r="S63" t="str">
            <v>NA</v>
          </cell>
          <cell r="T63" t="str">
            <v>NA</v>
          </cell>
          <cell r="U63" t="str">
            <v>NA</v>
          </cell>
          <cell r="V63" t="str">
            <v>NA</v>
          </cell>
          <cell r="W63" t="str">
            <v>NA</v>
          </cell>
          <cell r="X63" t="str">
            <v>NA</v>
          </cell>
          <cell r="Y63" t="str">
            <v>NA</v>
          </cell>
          <cell r="Z63" t="str">
            <v>NA</v>
          </cell>
          <cell r="AA63" t="str">
            <v>NA</v>
          </cell>
          <cell r="AB63" t="str">
            <v>NA</v>
          </cell>
          <cell r="AC63" t="str">
            <v>NA</v>
          </cell>
          <cell r="AD63" t="str">
            <v>NA</v>
          </cell>
          <cell r="AE63" t="str">
            <v>NA</v>
          </cell>
          <cell r="AF63" t="str">
            <v>NA</v>
          </cell>
          <cell r="AG63" t="str">
            <v>NA</v>
          </cell>
          <cell r="AH63" t="str">
            <v>NA</v>
          </cell>
          <cell r="AI63" t="str">
            <v>NA</v>
          </cell>
          <cell r="AJ63" t="str">
            <v>NA</v>
          </cell>
          <cell r="AK63" t="str">
            <v>NA</v>
          </cell>
          <cell r="AL63" t="str">
            <v>NA</v>
          </cell>
          <cell r="AM63" t="str">
            <v>NA</v>
          </cell>
          <cell r="AN63" t="str">
            <v>NA</v>
          </cell>
          <cell r="AO63" t="str">
            <v>NA</v>
          </cell>
          <cell r="AP63" t="str">
            <v>NA</v>
          </cell>
          <cell r="AQ63" t="str">
            <v>NA</v>
          </cell>
          <cell r="AR63" t="str">
            <v>NA</v>
          </cell>
          <cell r="AS63" t="str">
            <v>NA</v>
          </cell>
          <cell r="AT63" t="str">
            <v>NA</v>
          </cell>
          <cell r="AU63" t="str">
            <v>NA</v>
          </cell>
          <cell r="AV63" t="str">
            <v>NA</v>
          </cell>
          <cell r="AW63" t="str">
            <v>NA</v>
          </cell>
          <cell r="AX63" t="str">
            <v>NA</v>
          </cell>
          <cell r="AY63" t="str">
            <v>NA</v>
          </cell>
          <cell r="AZ63" t="str">
            <v>NA</v>
          </cell>
          <cell r="BA63" t="str">
            <v>NA</v>
          </cell>
          <cell r="BB63" t="str">
            <v>NA</v>
          </cell>
          <cell r="BC63" t="str">
            <v>NA</v>
          </cell>
          <cell r="BD63" t="str">
            <v>NA</v>
          </cell>
          <cell r="BE63" t="str">
            <v>NA</v>
          </cell>
          <cell r="BF63" t="str">
            <v>NA</v>
          </cell>
          <cell r="BG63" t="str">
            <v>NA</v>
          </cell>
          <cell r="BH63" t="str">
            <v>NA</v>
          </cell>
          <cell r="BI63" t="str">
            <v>NA</v>
          </cell>
          <cell r="BJ63" t="str">
            <v>NA</v>
          </cell>
          <cell r="BK63" t="str">
            <v>NA</v>
          </cell>
          <cell r="BL63">
            <v>21.341799999999999</v>
          </cell>
          <cell r="BM63">
            <v>58.57</v>
          </cell>
          <cell r="BN63" t="str">
            <v>NA</v>
          </cell>
          <cell r="BO63" t="str">
            <v>NA</v>
          </cell>
          <cell r="BP63" t="str">
            <v>NA</v>
          </cell>
          <cell r="BQ63" t="str">
            <v>NA</v>
          </cell>
          <cell r="BR63" t="str">
            <v>NA</v>
          </cell>
          <cell r="BS63" t="str">
            <v>NA</v>
          </cell>
          <cell r="BT63" t="str">
            <v>NA</v>
          </cell>
          <cell r="BU63" t="str">
            <v>NA</v>
          </cell>
          <cell r="BV63" t="str">
            <v>NA</v>
          </cell>
          <cell r="BW63" t="str">
            <v>NA</v>
          </cell>
          <cell r="BX63" t="str">
            <v>NA</v>
          </cell>
          <cell r="BY63" t="str">
            <v>NA</v>
          </cell>
          <cell r="BZ63" t="str">
            <v>NA</v>
          </cell>
          <cell r="CA63" t="str">
            <v>NA</v>
          </cell>
          <cell r="CB63" t="str">
            <v>NA</v>
          </cell>
          <cell r="CC63" t="str">
            <v>NA</v>
          </cell>
          <cell r="CD63" t="str">
            <v>NA</v>
          </cell>
          <cell r="CE63" t="str">
            <v>NA</v>
          </cell>
          <cell r="CF63" t="str">
            <v>NA</v>
          </cell>
          <cell r="CG63" t="str">
            <v>NA</v>
          </cell>
          <cell r="CH63">
            <v>6152</v>
          </cell>
          <cell r="CI63">
            <v>6152</v>
          </cell>
        </row>
        <row r="64">
          <cell r="A64" t="str">
            <v>Q2 1985</v>
          </cell>
          <cell r="B64" t="str">
            <v>NA</v>
          </cell>
          <cell r="C64" t="str">
            <v>NA</v>
          </cell>
          <cell r="D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NA</v>
          </cell>
          <cell r="R64" t="str">
            <v>NA</v>
          </cell>
          <cell r="S64" t="str">
            <v>NA</v>
          </cell>
          <cell r="T64" t="str">
            <v>NA</v>
          </cell>
          <cell r="U64" t="str">
            <v>NA</v>
          </cell>
          <cell r="V64" t="str">
            <v>NA</v>
          </cell>
          <cell r="W64" t="str">
            <v>NA</v>
          </cell>
          <cell r="X64" t="str">
            <v>NA</v>
          </cell>
          <cell r="Y64" t="str">
            <v>NA</v>
          </cell>
          <cell r="Z64" t="str">
            <v>NA</v>
          </cell>
          <cell r="AA64" t="str">
            <v>NA</v>
          </cell>
          <cell r="AB64" t="str">
            <v>NA</v>
          </cell>
          <cell r="AC64" t="str">
            <v>NA</v>
          </cell>
          <cell r="AD64" t="str">
            <v>NA</v>
          </cell>
          <cell r="AE64" t="str">
            <v>NA</v>
          </cell>
          <cell r="AF64" t="str">
            <v>NA</v>
          </cell>
          <cell r="AG64" t="str">
            <v>NA</v>
          </cell>
          <cell r="AH64" t="str">
            <v>NA</v>
          </cell>
          <cell r="AI64" t="str">
            <v>NA</v>
          </cell>
          <cell r="AJ64" t="str">
            <v>NA</v>
          </cell>
          <cell r="AK64" t="str">
            <v>NA</v>
          </cell>
          <cell r="AL64" t="str">
            <v>NA</v>
          </cell>
          <cell r="AM64" t="str">
            <v>NA</v>
          </cell>
          <cell r="AN64" t="str">
            <v>NA</v>
          </cell>
          <cell r="AO64" t="str">
            <v>NA</v>
          </cell>
          <cell r="AP64" t="str">
            <v>NA</v>
          </cell>
          <cell r="AQ64" t="str">
            <v>NA</v>
          </cell>
          <cell r="AR64" t="str">
            <v>NA</v>
          </cell>
          <cell r="AS64" t="str">
            <v>NA</v>
          </cell>
          <cell r="AT64" t="str">
            <v>NA</v>
          </cell>
          <cell r="AU64" t="str">
            <v>NA</v>
          </cell>
          <cell r="AV64" t="str">
            <v>NA</v>
          </cell>
          <cell r="AW64" t="str">
            <v>NA</v>
          </cell>
          <cell r="AX64" t="str">
            <v>NA</v>
          </cell>
          <cell r="AY64" t="str">
            <v>NA</v>
          </cell>
          <cell r="AZ64" t="str">
            <v>NA</v>
          </cell>
          <cell r="BA64" t="str">
            <v>NA</v>
          </cell>
          <cell r="BB64" t="str">
            <v>NA</v>
          </cell>
          <cell r="BC64" t="str">
            <v>NA</v>
          </cell>
          <cell r="BD64" t="str">
            <v>NA</v>
          </cell>
          <cell r="BE64" t="str">
            <v>NA</v>
          </cell>
          <cell r="BF64" t="str">
            <v>NA</v>
          </cell>
          <cell r="BG64" t="str">
            <v>NA</v>
          </cell>
          <cell r="BH64" t="str">
            <v>NA</v>
          </cell>
          <cell r="BI64" t="str">
            <v>NA</v>
          </cell>
          <cell r="BJ64" t="str">
            <v>NA</v>
          </cell>
          <cell r="BK64" t="str">
            <v>NA</v>
          </cell>
          <cell r="BL64">
            <v>21.4892</v>
          </cell>
          <cell r="BM64">
            <v>58.14</v>
          </cell>
          <cell r="BN64" t="str">
            <v>NA</v>
          </cell>
          <cell r="BO64" t="str">
            <v>NA</v>
          </cell>
          <cell r="BP64" t="str">
            <v>NA</v>
          </cell>
          <cell r="BQ64" t="str">
            <v>NA</v>
          </cell>
          <cell r="BR64" t="str">
            <v>NA</v>
          </cell>
          <cell r="BS64" t="str">
            <v>NA</v>
          </cell>
          <cell r="BT64" t="str">
            <v>NA</v>
          </cell>
          <cell r="BU64" t="str">
            <v>NA</v>
          </cell>
          <cell r="BV64" t="str">
            <v>NA</v>
          </cell>
          <cell r="BW64" t="str">
            <v>NA</v>
          </cell>
          <cell r="BX64" t="str">
            <v>NA</v>
          </cell>
          <cell r="BY64" t="str">
            <v>NA</v>
          </cell>
          <cell r="BZ64" t="str">
            <v>NA</v>
          </cell>
          <cell r="CA64" t="str">
            <v>NA</v>
          </cell>
          <cell r="CB64" t="str">
            <v>NA</v>
          </cell>
          <cell r="CC64" t="str">
            <v>NA</v>
          </cell>
          <cell r="CD64" t="str">
            <v>NA</v>
          </cell>
          <cell r="CE64" t="str">
            <v>NA</v>
          </cell>
          <cell r="CF64" t="str">
            <v>NA</v>
          </cell>
          <cell r="CG64" t="str">
            <v>NA</v>
          </cell>
          <cell r="CH64">
            <v>6728</v>
          </cell>
          <cell r="CI64">
            <v>6728</v>
          </cell>
        </row>
        <row r="65">
          <cell r="A65" t="str">
            <v>Q3 1985</v>
          </cell>
          <cell r="B65" t="str">
            <v>NA</v>
          </cell>
          <cell r="C65" t="str">
            <v>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cell r="T65" t="str">
            <v>NA</v>
          </cell>
          <cell r="U65" t="str">
            <v>NA</v>
          </cell>
          <cell r="V65" t="str">
            <v>NA</v>
          </cell>
          <cell r="W65" t="str">
            <v>NA</v>
          </cell>
          <cell r="X65" t="str">
            <v>NA</v>
          </cell>
          <cell r="Y65" t="str">
            <v>NA</v>
          </cell>
          <cell r="Z65" t="str">
            <v>NA</v>
          </cell>
          <cell r="AA65" t="str">
            <v>NA</v>
          </cell>
          <cell r="AB65" t="str">
            <v>NA</v>
          </cell>
          <cell r="AC65" t="str">
            <v>NA</v>
          </cell>
          <cell r="AD65" t="str">
            <v>NA</v>
          </cell>
          <cell r="AE65" t="str">
            <v>NA</v>
          </cell>
          <cell r="AF65" t="str">
            <v>NA</v>
          </cell>
          <cell r="AG65" t="str">
            <v>NA</v>
          </cell>
          <cell r="AH65" t="str">
            <v>NA</v>
          </cell>
          <cell r="AI65" t="str">
            <v>NA</v>
          </cell>
          <cell r="AJ65" t="str">
            <v>NA</v>
          </cell>
          <cell r="AK65" t="str">
            <v>NA</v>
          </cell>
          <cell r="AL65" t="str">
            <v>NA</v>
          </cell>
          <cell r="AM65" t="str">
            <v>NA</v>
          </cell>
          <cell r="AN65" t="str">
            <v>NA</v>
          </cell>
          <cell r="AO65" t="str">
            <v>NA</v>
          </cell>
          <cell r="AP65" t="str">
            <v>NA</v>
          </cell>
          <cell r="AQ65" t="str">
            <v>NA</v>
          </cell>
          <cell r="AR65" t="str">
            <v>NA</v>
          </cell>
          <cell r="AS65" t="str">
            <v>NA</v>
          </cell>
          <cell r="AT65" t="str">
            <v>NA</v>
          </cell>
          <cell r="AU65" t="str">
            <v>NA</v>
          </cell>
          <cell r="AV65" t="str">
            <v>NA</v>
          </cell>
          <cell r="AW65" t="str">
            <v>NA</v>
          </cell>
          <cell r="AX65" t="str">
            <v>NA</v>
          </cell>
          <cell r="AY65" t="str">
            <v>NA</v>
          </cell>
          <cell r="AZ65" t="str">
            <v>NA</v>
          </cell>
          <cell r="BA65" t="str">
            <v>NA</v>
          </cell>
          <cell r="BB65" t="str">
            <v>NA</v>
          </cell>
          <cell r="BC65" t="str">
            <v>NA</v>
          </cell>
          <cell r="BD65" t="str">
            <v>NA</v>
          </cell>
          <cell r="BE65" t="str">
            <v>NA</v>
          </cell>
          <cell r="BF65" t="str">
            <v>NA</v>
          </cell>
          <cell r="BG65" t="str">
            <v>NA</v>
          </cell>
          <cell r="BH65" t="str">
            <v>NA</v>
          </cell>
          <cell r="BI65" t="str">
            <v>NA</v>
          </cell>
          <cell r="BJ65" t="str">
            <v>NA</v>
          </cell>
          <cell r="BK65" t="str">
            <v>NA</v>
          </cell>
          <cell r="BL65">
            <v>21.744</v>
          </cell>
          <cell r="BM65">
            <v>60.48</v>
          </cell>
          <cell r="BN65" t="str">
            <v>NA</v>
          </cell>
          <cell r="BO65" t="str">
            <v>NA</v>
          </cell>
          <cell r="BP65" t="str">
            <v>NA</v>
          </cell>
          <cell r="BQ65" t="str">
            <v>NA</v>
          </cell>
          <cell r="BR65" t="str">
            <v>NA</v>
          </cell>
          <cell r="BS65" t="str">
            <v>NA</v>
          </cell>
          <cell r="BT65" t="str">
            <v>NA</v>
          </cell>
          <cell r="BU65" t="str">
            <v>NA</v>
          </cell>
          <cell r="BV65" t="str">
            <v>NA</v>
          </cell>
          <cell r="BW65" t="str">
            <v>NA</v>
          </cell>
          <cell r="BX65" t="str">
            <v>NA</v>
          </cell>
          <cell r="BY65" t="str">
            <v>NA</v>
          </cell>
          <cell r="BZ65" t="str">
            <v>NA</v>
          </cell>
          <cell r="CA65" t="str">
            <v>NA</v>
          </cell>
          <cell r="CB65" t="str">
            <v>NA</v>
          </cell>
          <cell r="CC65" t="str">
            <v>NA</v>
          </cell>
          <cell r="CD65" t="str">
            <v>NA</v>
          </cell>
          <cell r="CE65" t="str">
            <v>NA</v>
          </cell>
          <cell r="CF65" t="str">
            <v>NA</v>
          </cell>
          <cell r="CG65" t="str">
            <v>NA</v>
          </cell>
          <cell r="CH65">
            <v>5203</v>
          </cell>
          <cell r="CI65">
            <v>5203</v>
          </cell>
        </row>
        <row r="66">
          <cell r="A66" t="str">
            <v>Q4 1985</v>
          </cell>
          <cell r="B66" t="str">
            <v>NA</v>
          </cell>
          <cell r="C66" t="str">
            <v>NA</v>
          </cell>
          <cell r="D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NA</v>
          </cell>
          <cell r="R66" t="str">
            <v>NA</v>
          </cell>
          <cell r="S66" t="str">
            <v>NA</v>
          </cell>
          <cell r="T66" t="str">
            <v>NA</v>
          </cell>
          <cell r="U66" t="str">
            <v>NA</v>
          </cell>
          <cell r="V66" t="str">
            <v>NA</v>
          </cell>
          <cell r="W66" t="str">
            <v>NA</v>
          </cell>
          <cell r="X66" t="str">
            <v>NA</v>
          </cell>
          <cell r="Y66" t="str">
            <v>NA</v>
          </cell>
          <cell r="Z66" t="str">
            <v>NA</v>
          </cell>
          <cell r="AA66" t="str">
            <v>NA</v>
          </cell>
          <cell r="AB66" t="str">
            <v>NA</v>
          </cell>
          <cell r="AC66" t="str">
            <v>NA</v>
          </cell>
          <cell r="AD66" t="str">
            <v>NA</v>
          </cell>
          <cell r="AE66" t="str">
            <v>NA</v>
          </cell>
          <cell r="AF66" t="str">
            <v>NA</v>
          </cell>
          <cell r="AG66" t="str">
            <v>NA</v>
          </cell>
          <cell r="AH66" t="str">
            <v>NA</v>
          </cell>
          <cell r="AI66" t="str">
            <v>NA</v>
          </cell>
          <cell r="AJ66" t="str">
            <v>NA</v>
          </cell>
          <cell r="AK66" t="str">
            <v>NA</v>
          </cell>
          <cell r="AL66" t="str">
            <v>NA</v>
          </cell>
          <cell r="AM66" t="str">
            <v>NA</v>
          </cell>
          <cell r="AN66" t="str">
            <v>NA</v>
          </cell>
          <cell r="AO66" t="str">
            <v>NA</v>
          </cell>
          <cell r="AP66" t="str">
            <v>NA</v>
          </cell>
          <cell r="AQ66" t="str">
            <v>NA</v>
          </cell>
          <cell r="AR66" t="str">
            <v>NA</v>
          </cell>
          <cell r="AS66" t="str">
            <v>NA</v>
          </cell>
          <cell r="AT66" t="str">
            <v>NA</v>
          </cell>
          <cell r="AU66" t="str">
            <v>NA</v>
          </cell>
          <cell r="AV66" t="str">
            <v>NA</v>
          </cell>
          <cell r="AW66" t="str">
            <v>NA</v>
          </cell>
          <cell r="AX66" t="str">
            <v>NA</v>
          </cell>
          <cell r="AY66" t="str">
            <v>NA</v>
          </cell>
          <cell r="AZ66" t="str">
            <v>NA</v>
          </cell>
          <cell r="BA66" t="str">
            <v>NA</v>
          </cell>
          <cell r="BB66" t="str">
            <v>NA</v>
          </cell>
          <cell r="BC66" t="str">
            <v>NA</v>
          </cell>
          <cell r="BD66" t="str">
            <v>NA</v>
          </cell>
          <cell r="BE66" t="str">
            <v>NA</v>
          </cell>
          <cell r="BF66" t="str">
            <v>NA</v>
          </cell>
          <cell r="BG66" t="str">
            <v>NA</v>
          </cell>
          <cell r="BH66" t="str">
            <v>NA</v>
          </cell>
          <cell r="BI66" t="str">
            <v>NA</v>
          </cell>
          <cell r="BJ66" t="str">
            <v>NA</v>
          </cell>
          <cell r="BK66" t="str">
            <v>NA</v>
          </cell>
          <cell r="BL66">
            <v>21.795000000000002</v>
          </cell>
          <cell r="BM66">
            <v>61.85</v>
          </cell>
          <cell r="BN66" t="str">
            <v>NA</v>
          </cell>
          <cell r="BO66" t="str">
            <v>NA</v>
          </cell>
          <cell r="BP66" t="str">
            <v>NA</v>
          </cell>
          <cell r="BQ66" t="str">
            <v>NA</v>
          </cell>
          <cell r="BR66" t="str">
            <v>NA</v>
          </cell>
          <cell r="BS66" t="str">
            <v>NA</v>
          </cell>
          <cell r="BT66" t="str">
            <v>NA</v>
          </cell>
          <cell r="BU66" t="str">
            <v>NA</v>
          </cell>
          <cell r="BV66" t="str">
            <v>NA</v>
          </cell>
          <cell r="BW66" t="str">
            <v>NA</v>
          </cell>
          <cell r="BX66" t="str">
            <v>NA</v>
          </cell>
          <cell r="BY66" t="str">
            <v>NA</v>
          </cell>
          <cell r="BZ66" t="str">
            <v>NA</v>
          </cell>
          <cell r="CA66" t="str">
            <v>NA</v>
          </cell>
          <cell r="CB66" t="str">
            <v>NA</v>
          </cell>
          <cell r="CC66" t="str">
            <v>NA</v>
          </cell>
          <cell r="CD66" t="str">
            <v>NA</v>
          </cell>
          <cell r="CE66" t="str">
            <v>NA</v>
          </cell>
          <cell r="CF66" t="str">
            <v>NA</v>
          </cell>
          <cell r="CG66" t="str">
            <v>NA</v>
          </cell>
          <cell r="CH66">
            <v>5865</v>
          </cell>
          <cell r="CI66">
            <v>5865</v>
          </cell>
        </row>
        <row r="67">
          <cell r="A67" t="str">
            <v>Q1 1986</v>
          </cell>
          <cell r="B67" t="str">
            <v>NA</v>
          </cell>
          <cell r="C67" t="str">
            <v>NA</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NA</v>
          </cell>
          <cell r="R67" t="str">
            <v>NA</v>
          </cell>
          <cell r="S67" t="str">
            <v>NA</v>
          </cell>
          <cell r="T67" t="str">
            <v>NA</v>
          </cell>
          <cell r="U67" t="str">
            <v>NA</v>
          </cell>
          <cell r="V67" t="str">
            <v>NA</v>
          </cell>
          <cell r="W67" t="str">
            <v>NA</v>
          </cell>
          <cell r="X67" t="str">
            <v>NA</v>
          </cell>
          <cell r="Y67" t="str">
            <v>NA</v>
          </cell>
          <cell r="Z67" t="str">
            <v>NA</v>
          </cell>
          <cell r="AA67" t="str">
            <v>NA</v>
          </cell>
          <cell r="AB67" t="str">
            <v>NA</v>
          </cell>
          <cell r="AC67" t="str">
            <v>NA</v>
          </cell>
          <cell r="AD67" t="str">
            <v>NA</v>
          </cell>
          <cell r="AE67" t="str">
            <v>NA</v>
          </cell>
          <cell r="AF67" t="str">
            <v>NA</v>
          </cell>
          <cell r="AG67" t="str">
            <v>NA</v>
          </cell>
          <cell r="AH67" t="str">
            <v>NA</v>
          </cell>
          <cell r="AI67" t="str">
            <v>NA</v>
          </cell>
          <cell r="AJ67" t="str">
            <v>NA</v>
          </cell>
          <cell r="AK67" t="str">
            <v>NA</v>
          </cell>
          <cell r="AL67" t="str">
            <v>NA</v>
          </cell>
          <cell r="AM67" t="str">
            <v>NA</v>
          </cell>
          <cell r="AN67" t="str">
            <v>NA</v>
          </cell>
          <cell r="AO67" t="str">
            <v>NA</v>
          </cell>
          <cell r="AP67" t="str">
            <v>NA</v>
          </cell>
          <cell r="AQ67" t="str">
            <v>NA</v>
          </cell>
          <cell r="AR67" t="str">
            <v>NA</v>
          </cell>
          <cell r="AS67" t="str">
            <v>NA</v>
          </cell>
          <cell r="AT67" t="str">
            <v>NA</v>
          </cell>
          <cell r="AU67" t="str">
            <v>NA</v>
          </cell>
          <cell r="AV67" t="str">
            <v>NA</v>
          </cell>
          <cell r="AW67" t="str">
            <v>NA</v>
          </cell>
          <cell r="AX67" t="str">
            <v>NA</v>
          </cell>
          <cell r="AY67" t="str">
            <v>NA</v>
          </cell>
          <cell r="AZ67" t="str">
            <v>NA</v>
          </cell>
          <cell r="BA67" t="str">
            <v>NA</v>
          </cell>
          <cell r="BB67" t="str">
            <v>NA</v>
          </cell>
          <cell r="BC67" t="str">
            <v>NA</v>
          </cell>
          <cell r="BD67" t="str">
            <v>NA</v>
          </cell>
          <cell r="BE67" t="str">
            <v>NA</v>
          </cell>
          <cell r="BF67" t="str">
            <v>NA</v>
          </cell>
          <cell r="BG67" t="str">
            <v>NA</v>
          </cell>
          <cell r="BH67" t="str">
            <v>NA</v>
          </cell>
          <cell r="BI67" t="str">
            <v>NA</v>
          </cell>
          <cell r="BJ67" t="str">
            <v>NA</v>
          </cell>
          <cell r="BK67" t="str">
            <v>NA</v>
          </cell>
          <cell r="BL67">
            <v>21.8673</v>
          </cell>
          <cell r="BM67">
            <v>60.53</v>
          </cell>
          <cell r="BN67" t="str">
            <v>NA</v>
          </cell>
          <cell r="BO67" t="str">
            <v>NA</v>
          </cell>
          <cell r="BP67" t="str">
            <v>NA</v>
          </cell>
          <cell r="BQ67" t="str">
            <v>NA</v>
          </cell>
          <cell r="BR67" t="str">
            <v>NA</v>
          </cell>
          <cell r="BS67" t="str">
            <v>NA</v>
          </cell>
          <cell r="BT67" t="str">
            <v>NA</v>
          </cell>
          <cell r="BU67" t="str">
            <v>NA</v>
          </cell>
          <cell r="BV67" t="str">
            <v>NA</v>
          </cell>
          <cell r="BW67" t="str">
            <v>NA</v>
          </cell>
          <cell r="BX67" t="str">
            <v>NA</v>
          </cell>
          <cell r="BY67" t="str">
            <v>NA</v>
          </cell>
          <cell r="BZ67" t="str">
            <v>NA</v>
          </cell>
          <cell r="CA67" t="str">
            <v>NA</v>
          </cell>
          <cell r="CB67" t="str">
            <v>NA</v>
          </cell>
          <cell r="CC67" t="str">
            <v>NA</v>
          </cell>
          <cell r="CD67" t="str">
            <v>NA</v>
          </cell>
          <cell r="CE67" t="str">
            <v>NA</v>
          </cell>
          <cell r="CF67" t="str">
            <v>NA</v>
          </cell>
          <cell r="CG67" t="str">
            <v>NA</v>
          </cell>
          <cell r="CH67">
            <v>6448</v>
          </cell>
          <cell r="CI67">
            <v>6448</v>
          </cell>
        </row>
        <row r="68">
          <cell r="A68" t="str">
            <v>Q2 1986</v>
          </cell>
          <cell r="B68" t="str">
            <v>NA</v>
          </cell>
          <cell r="C68" t="str">
            <v>NA</v>
          </cell>
          <cell r="D68" t="str">
            <v>NA</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NA</v>
          </cell>
          <cell r="R68" t="str">
            <v>NA</v>
          </cell>
          <cell r="S68" t="str">
            <v>NA</v>
          </cell>
          <cell r="T68" t="str">
            <v>NA</v>
          </cell>
          <cell r="U68" t="str">
            <v>NA</v>
          </cell>
          <cell r="V68" t="str">
            <v>NA</v>
          </cell>
          <cell r="W68" t="str">
            <v>NA</v>
          </cell>
          <cell r="X68" t="str">
            <v>NA</v>
          </cell>
          <cell r="Y68" t="str">
            <v>NA</v>
          </cell>
          <cell r="Z68" t="str">
            <v>NA</v>
          </cell>
          <cell r="AA68" t="str">
            <v>NA</v>
          </cell>
          <cell r="AB68" t="str">
            <v>NA</v>
          </cell>
          <cell r="AC68" t="str">
            <v>NA</v>
          </cell>
          <cell r="AD68" t="str">
            <v>NA</v>
          </cell>
          <cell r="AE68" t="str">
            <v>NA</v>
          </cell>
          <cell r="AF68" t="str">
            <v>NA</v>
          </cell>
          <cell r="AG68" t="str">
            <v>NA</v>
          </cell>
          <cell r="AH68" t="str">
            <v>NA</v>
          </cell>
          <cell r="AI68" t="str">
            <v>NA</v>
          </cell>
          <cell r="AJ68" t="str">
            <v>NA</v>
          </cell>
          <cell r="AK68" t="str">
            <v>NA</v>
          </cell>
          <cell r="AL68" t="str">
            <v>NA</v>
          </cell>
          <cell r="AM68" t="str">
            <v>NA</v>
          </cell>
          <cell r="AN68" t="str">
            <v>NA</v>
          </cell>
          <cell r="AO68" t="str">
            <v>NA</v>
          </cell>
          <cell r="AP68" t="str">
            <v>NA</v>
          </cell>
          <cell r="AQ68" t="str">
            <v>NA</v>
          </cell>
          <cell r="AR68" t="str">
            <v>NA</v>
          </cell>
          <cell r="AS68" t="str">
            <v>NA</v>
          </cell>
          <cell r="AT68" t="str">
            <v>NA</v>
          </cell>
          <cell r="AU68" t="str">
            <v>NA</v>
          </cell>
          <cell r="AV68" t="str">
            <v>NA</v>
          </cell>
          <cell r="AW68" t="str">
            <v>NA</v>
          </cell>
          <cell r="AX68" t="str">
            <v>NA</v>
          </cell>
          <cell r="AY68" t="str">
            <v>NA</v>
          </cell>
          <cell r="AZ68" t="str">
            <v>NA</v>
          </cell>
          <cell r="BA68" t="str">
            <v>NA</v>
          </cell>
          <cell r="BB68" t="str">
            <v>NA</v>
          </cell>
          <cell r="BC68" t="str">
            <v>NA</v>
          </cell>
          <cell r="BD68" t="str">
            <v>NA</v>
          </cell>
          <cell r="BE68" t="str">
            <v>NA</v>
          </cell>
          <cell r="BF68" t="str">
            <v>NA</v>
          </cell>
          <cell r="BG68" t="str">
            <v>NA</v>
          </cell>
          <cell r="BH68" t="str">
            <v>NA</v>
          </cell>
          <cell r="BI68" t="str">
            <v>NA</v>
          </cell>
          <cell r="BJ68" t="str">
            <v>NA</v>
          </cell>
          <cell r="BK68" t="str">
            <v>NA</v>
          </cell>
          <cell r="BL68">
            <v>22.650700000000001</v>
          </cell>
          <cell r="BM68">
            <v>60.61</v>
          </cell>
          <cell r="BN68" t="str">
            <v>NA</v>
          </cell>
          <cell r="BO68" t="str">
            <v>NA</v>
          </cell>
          <cell r="BP68" t="str">
            <v>NA</v>
          </cell>
          <cell r="BQ68" t="str">
            <v>NA</v>
          </cell>
          <cell r="BR68" t="str">
            <v>NA</v>
          </cell>
          <cell r="BS68" t="str">
            <v>NA</v>
          </cell>
          <cell r="BT68" t="str">
            <v>NA</v>
          </cell>
          <cell r="BU68" t="str">
            <v>NA</v>
          </cell>
          <cell r="BV68" t="str">
            <v>NA</v>
          </cell>
          <cell r="BW68" t="str">
            <v>NA</v>
          </cell>
          <cell r="BX68" t="str">
            <v>NA</v>
          </cell>
          <cell r="BY68" t="str">
            <v>NA</v>
          </cell>
          <cell r="BZ68" t="str">
            <v>NA</v>
          </cell>
          <cell r="CA68" t="str">
            <v>NA</v>
          </cell>
          <cell r="CB68" t="str">
            <v>NA</v>
          </cell>
          <cell r="CC68" t="str">
            <v>NA</v>
          </cell>
          <cell r="CD68" t="str">
            <v>NA</v>
          </cell>
          <cell r="CE68" t="str">
            <v>NA</v>
          </cell>
          <cell r="CF68" t="str">
            <v>NA</v>
          </cell>
          <cell r="CG68" t="str">
            <v>NA</v>
          </cell>
          <cell r="CH68">
            <v>5029</v>
          </cell>
          <cell r="CI68">
            <v>5029</v>
          </cell>
        </row>
        <row r="69">
          <cell r="A69" t="str">
            <v>Q3 1986</v>
          </cell>
          <cell r="B69" t="str">
            <v>NA</v>
          </cell>
          <cell r="C69" t="str">
            <v>NA</v>
          </cell>
          <cell r="D69" t="str">
            <v>NA</v>
          </cell>
          <cell r="E69" t="str">
            <v>NA</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v>22.297000000000001</v>
          </cell>
          <cell r="BM69">
            <v>63.58</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v>5868</v>
          </cell>
          <cell r="CI69">
            <v>5868</v>
          </cell>
        </row>
        <row r="70">
          <cell r="A70" t="str">
            <v>Q4 1986</v>
          </cell>
          <cell r="B70" t="str">
            <v>NA</v>
          </cell>
          <cell r="C70" t="str">
            <v>NA</v>
          </cell>
          <cell r="D70" t="str">
            <v>NA</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v>22.009499999999999</v>
          </cell>
          <cell r="BM70">
            <v>62.71</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v>5335</v>
          </cell>
          <cell r="CI70">
            <v>5335</v>
          </cell>
        </row>
        <row r="71">
          <cell r="A71" t="str">
            <v>Q1 1987</v>
          </cell>
          <cell r="B71" t="str">
            <v>NA</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cell r="V71" t="str">
            <v>NA</v>
          </cell>
          <cell r="W71" t="str">
            <v>NA</v>
          </cell>
          <cell r="X71" t="str">
            <v>NA</v>
          </cell>
          <cell r="Y71" t="str">
            <v>NA</v>
          </cell>
          <cell r="Z71" t="str">
            <v>NA</v>
          </cell>
          <cell r="AA71" t="str">
            <v>NA</v>
          </cell>
          <cell r="AB71" t="str">
            <v>NA</v>
          </cell>
          <cell r="AC71" t="str">
            <v>NA</v>
          </cell>
          <cell r="AD71" t="str">
            <v>NA</v>
          </cell>
          <cell r="AE71" t="str">
            <v>NA</v>
          </cell>
          <cell r="AF71" t="str">
            <v>NA</v>
          </cell>
          <cell r="AG71" t="str">
            <v>NA</v>
          </cell>
          <cell r="AH71" t="str">
            <v>NA</v>
          </cell>
          <cell r="AI71" t="str">
            <v>NA</v>
          </cell>
          <cell r="AJ71" t="str">
            <v>NA</v>
          </cell>
          <cell r="AK71" t="str">
            <v>NA</v>
          </cell>
          <cell r="AL71" t="str">
            <v>NA</v>
          </cell>
          <cell r="AM71" t="str">
            <v>NA</v>
          </cell>
          <cell r="AN71" t="str">
            <v>NA</v>
          </cell>
          <cell r="AO71" t="str">
            <v>NA</v>
          </cell>
          <cell r="AP71" t="str">
            <v>NA</v>
          </cell>
          <cell r="AQ71" t="str">
            <v>NA</v>
          </cell>
          <cell r="AR71" t="str">
            <v>NA</v>
          </cell>
          <cell r="AS71" t="str">
            <v>NA</v>
          </cell>
          <cell r="AT71" t="str">
            <v>NA</v>
          </cell>
          <cell r="AU71" t="str">
            <v>NA</v>
          </cell>
          <cell r="AV71" t="str">
            <v>NA</v>
          </cell>
          <cell r="AW71" t="str">
            <v>NA</v>
          </cell>
          <cell r="AX71" t="str">
            <v>NA</v>
          </cell>
          <cell r="AY71" t="str">
            <v>NA</v>
          </cell>
          <cell r="AZ71" t="str">
            <v>NA</v>
          </cell>
          <cell r="BA71" t="str">
            <v>NA</v>
          </cell>
          <cell r="BB71" t="str">
            <v>NA</v>
          </cell>
          <cell r="BC71" t="str">
            <v>NA</v>
          </cell>
          <cell r="BD71" t="str">
            <v>NA</v>
          </cell>
          <cell r="BE71" t="str">
            <v>NA</v>
          </cell>
          <cell r="BF71" t="str">
            <v>NA</v>
          </cell>
          <cell r="BG71" t="str">
            <v>NA</v>
          </cell>
          <cell r="BH71" t="str">
            <v>NA</v>
          </cell>
          <cell r="BI71" t="str">
            <v>NA</v>
          </cell>
          <cell r="BJ71" t="str">
            <v>NA</v>
          </cell>
          <cell r="BK71" t="str">
            <v>NA</v>
          </cell>
          <cell r="BL71">
            <v>21.8187</v>
          </cell>
          <cell r="BM71">
            <v>61.55</v>
          </cell>
          <cell r="BN71" t="str">
            <v>NA</v>
          </cell>
          <cell r="BO71" t="str">
            <v>NA</v>
          </cell>
          <cell r="BP71" t="str">
            <v>NA</v>
          </cell>
          <cell r="BQ71" t="str">
            <v>NA</v>
          </cell>
          <cell r="BR71" t="str">
            <v>NA</v>
          </cell>
          <cell r="BS71" t="str">
            <v>NA</v>
          </cell>
          <cell r="BT71" t="str">
            <v>NA</v>
          </cell>
          <cell r="BU71" t="str">
            <v>NA</v>
          </cell>
          <cell r="BV71" t="str">
            <v>NA</v>
          </cell>
          <cell r="BW71" t="str">
            <v>NA</v>
          </cell>
          <cell r="BX71" t="str">
            <v>NA</v>
          </cell>
          <cell r="BY71" t="str">
            <v>NA</v>
          </cell>
          <cell r="BZ71" t="str">
            <v>NA</v>
          </cell>
          <cell r="CA71" t="str">
            <v>NA</v>
          </cell>
          <cell r="CB71" t="str">
            <v>NA</v>
          </cell>
          <cell r="CC71" t="str">
            <v>NA</v>
          </cell>
          <cell r="CD71" t="str">
            <v>NA</v>
          </cell>
          <cell r="CE71" t="str">
            <v>NA</v>
          </cell>
          <cell r="CF71" t="str">
            <v>NA</v>
          </cell>
          <cell r="CG71" t="str">
            <v>NA</v>
          </cell>
          <cell r="CH71">
            <v>4846</v>
          </cell>
          <cell r="CI71">
            <v>4846</v>
          </cell>
        </row>
        <row r="72">
          <cell r="A72" t="str">
            <v>Q2 1987</v>
          </cell>
          <cell r="B72" t="str">
            <v>NA</v>
          </cell>
          <cell r="C72" t="str">
            <v>NA</v>
          </cell>
          <cell r="D72" t="str">
            <v>NA</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NA</v>
          </cell>
          <cell r="R72" t="str">
            <v>NA</v>
          </cell>
          <cell r="S72" t="str">
            <v>NA</v>
          </cell>
          <cell r="T72" t="str">
            <v>NA</v>
          </cell>
          <cell r="U72" t="str">
            <v>NA</v>
          </cell>
          <cell r="V72" t="str">
            <v>NA</v>
          </cell>
          <cell r="W72" t="str">
            <v>NA</v>
          </cell>
          <cell r="X72" t="str">
            <v>NA</v>
          </cell>
          <cell r="Y72" t="str">
            <v>NA</v>
          </cell>
          <cell r="Z72" t="str">
            <v>NA</v>
          </cell>
          <cell r="AA72" t="str">
            <v>NA</v>
          </cell>
          <cell r="AB72" t="str">
            <v>NA</v>
          </cell>
          <cell r="AC72" t="str">
            <v>NA</v>
          </cell>
          <cell r="AD72" t="str">
            <v>NA</v>
          </cell>
          <cell r="AE72" t="str">
            <v>NA</v>
          </cell>
          <cell r="AF72" t="str">
            <v>NA</v>
          </cell>
          <cell r="AG72" t="str">
            <v>NA</v>
          </cell>
          <cell r="AH72" t="str">
            <v>NA</v>
          </cell>
          <cell r="AI72" t="str">
            <v>NA</v>
          </cell>
          <cell r="AJ72" t="str">
            <v>NA</v>
          </cell>
          <cell r="AK72" t="str">
            <v>NA</v>
          </cell>
          <cell r="AL72" t="str">
            <v>NA</v>
          </cell>
          <cell r="AM72" t="str">
            <v>NA</v>
          </cell>
          <cell r="AN72" t="str">
            <v>NA</v>
          </cell>
          <cell r="AO72" t="str">
            <v>NA</v>
          </cell>
          <cell r="AP72" t="str">
            <v>NA</v>
          </cell>
          <cell r="AQ72" t="str">
            <v>NA</v>
          </cell>
          <cell r="AR72" t="str">
            <v>NA</v>
          </cell>
          <cell r="AS72" t="str">
            <v>NA</v>
          </cell>
          <cell r="AT72" t="str">
            <v>NA</v>
          </cell>
          <cell r="AU72" t="str">
            <v>NA</v>
          </cell>
          <cell r="AV72" t="str">
            <v>NA</v>
          </cell>
          <cell r="AW72" t="str">
            <v>NA</v>
          </cell>
          <cell r="AX72" t="str">
            <v>NA</v>
          </cell>
          <cell r="AY72" t="str">
            <v>NA</v>
          </cell>
          <cell r="AZ72" t="str">
            <v>NA</v>
          </cell>
          <cell r="BA72" t="str">
            <v>NA</v>
          </cell>
          <cell r="BB72" t="str">
            <v>NA</v>
          </cell>
          <cell r="BC72" t="str">
            <v>NA</v>
          </cell>
          <cell r="BD72" t="str">
            <v>NA</v>
          </cell>
          <cell r="BE72" t="str">
            <v>NA</v>
          </cell>
          <cell r="BF72" t="str">
            <v>NA</v>
          </cell>
          <cell r="BG72" t="str">
            <v>NA</v>
          </cell>
          <cell r="BH72" t="str">
            <v>NA</v>
          </cell>
          <cell r="BI72" t="str">
            <v>NA</v>
          </cell>
          <cell r="BJ72" t="str">
            <v>NA</v>
          </cell>
          <cell r="BK72" t="str">
            <v>NA</v>
          </cell>
          <cell r="BL72">
            <v>21.290700000000001</v>
          </cell>
          <cell r="BM72">
            <v>59.49</v>
          </cell>
          <cell r="BN72" t="str">
            <v>NA</v>
          </cell>
          <cell r="BO72" t="str">
            <v>NA</v>
          </cell>
          <cell r="BP72" t="str">
            <v>NA</v>
          </cell>
          <cell r="BQ72" t="str">
            <v>NA</v>
          </cell>
          <cell r="BR72" t="str">
            <v>NA</v>
          </cell>
          <cell r="BS72" t="str">
            <v>NA</v>
          </cell>
          <cell r="BT72" t="str">
            <v>NA</v>
          </cell>
          <cell r="BU72" t="str">
            <v>NA</v>
          </cell>
          <cell r="BV72" t="str">
            <v>NA</v>
          </cell>
          <cell r="BW72" t="str">
            <v>NA</v>
          </cell>
          <cell r="BX72" t="str">
            <v>NA</v>
          </cell>
          <cell r="BY72" t="str">
            <v>NA</v>
          </cell>
          <cell r="BZ72" t="str">
            <v>NA</v>
          </cell>
          <cell r="CA72" t="str">
            <v>NA</v>
          </cell>
          <cell r="CB72" t="str">
            <v>NA</v>
          </cell>
          <cell r="CC72" t="str">
            <v>NA</v>
          </cell>
          <cell r="CD72" t="str">
            <v>NA</v>
          </cell>
          <cell r="CE72" t="str">
            <v>NA</v>
          </cell>
          <cell r="CF72" t="str">
            <v>NA</v>
          </cell>
          <cell r="CG72" t="str">
            <v>NA</v>
          </cell>
          <cell r="CH72">
            <v>4462</v>
          </cell>
          <cell r="CI72">
            <v>4462</v>
          </cell>
        </row>
        <row r="73">
          <cell r="A73" t="str">
            <v>Q3 1987</v>
          </cell>
          <cell r="B73" t="str">
            <v>NA</v>
          </cell>
          <cell r="C73" t="str">
            <v>NA</v>
          </cell>
          <cell r="D73" t="str">
            <v>NA</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NA</v>
          </cell>
          <cell r="R73" t="str">
            <v>NA</v>
          </cell>
          <cell r="S73" t="str">
            <v>NA</v>
          </cell>
          <cell r="T73" t="str">
            <v>NA</v>
          </cell>
          <cell r="U73" t="str">
            <v>NA</v>
          </cell>
          <cell r="V73" t="str">
            <v>NA</v>
          </cell>
          <cell r="W73" t="str">
            <v>NA</v>
          </cell>
          <cell r="X73" t="str">
            <v>NA</v>
          </cell>
          <cell r="Y73" t="str">
            <v>NA</v>
          </cell>
          <cell r="Z73" t="str">
            <v>NA</v>
          </cell>
          <cell r="AA73" t="str">
            <v>NA</v>
          </cell>
          <cell r="AB73" t="str">
            <v>NA</v>
          </cell>
          <cell r="AC73" t="str">
            <v>NA</v>
          </cell>
          <cell r="AD73" t="str">
            <v>NA</v>
          </cell>
          <cell r="AE73" t="str">
            <v>NA</v>
          </cell>
          <cell r="AF73" t="str">
            <v>NA</v>
          </cell>
          <cell r="AG73" t="str">
            <v>NA</v>
          </cell>
          <cell r="AH73" t="str">
            <v>NA</v>
          </cell>
          <cell r="AI73" t="str">
            <v>NA</v>
          </cell>
          <cell r="AJ73" t="str">
            <v>NA</v>
          </cell>
          <cell r="AK73" t="str">
            <v>NA</v>
          </cell>
          <cell r="AL73" t="str">
            <v>NA</v>
          </cell>
          <cell r="AM73" t="str">
            <v>NA</v>
          </cell>
          <cell r="AN73" t="str">
            <v>NA</v>
          </cell>
          <cell r="AO73" t="str">
            <v>NA</v>
          </cell>
          <cell r="AP73" t="str">
            <v>NA</v>
          </cell>
          <cell r="AQ73" t="str">
            <v>NA</v>
          </cell>
          <cell r="AR73" t="str">
            <v>NA</v>
          </cell>
          <cell r="AS73" t="str">
            <v>NA</v>
          </cell>
          <cell r="AT73" t="str">
            <v>NA</v>
          </cell>
          <cell r="AU73" t="str">
            <v>NA</v>
          </cell>
          <cell r="AV73" t="str">
            <v>NA</v>
          </cell>
          <cell r="AW73" t="str">
            <v>NA</v>
          </cell>
          <cell r="AX73" t="str">
            <v>NA</v>
          </cell>
          <cell r="AY73" t="str">
            <v>NA</v>
          </cell>
          <cell r="AZ73" t="str">
            <v>NA</v>
          </cell>
          <cell r="BA73" t="str">
            <v>NA</v>
          </cell>
          <cell r="BB73" t="str">
            <v>NA</v>
          </cell>
          <cell r="BC73" t="str">
            <v>NA</v>
          </cell>
          <cell r="BD73" t="str">
            <v>NA</v>
          </cell>
          <cell r="BE73" t="str">
            <v>NA</v>
          </cell>
          <cell r="BF73" t="str">
            <v>NA</v>
          </cell>
          <cell r="BG73" t="str">
            <v>NA</v>
          </cell>
          <cell r="BH73" t="str">
            <v>NA</v>
          </cell>
          <cell r="BI73" t="str">
            <v>NA</v>
          </cell>
          <cell r="BJ73" t="str">
            <v>NA</v>
          </cell>
          <cell r="BK73" t="str">
            <v>NA</v>
          </cell>
          <cell r="BL73">
            <v>22.129799999999999</v>
          </cell>
          <cell r="BM73">
            <v>63.47</v>
          </cell>
          <cell r="BN73" t="str">
            <v>NA</v>
          </cell>
          <cell r="BO73" t="str">
            <v>NA</v>
          </cell>
          <cell r="BP73" t="str">
            <v>NA</v>
          </cell>
          <cell r="BQ73" t="str">
            <v>NA</v>
          </cell>
          <cell r="BR73" t="str">
            <v>NA</v>
          </cell>
          <cell r="BS73" t="str">
            <v>NA</v>
          </cell>
          <cell r="BT73" t="str">
            <v>NA</v>
          </cell>
          <cell r="BU73" t="str">
            <v>NA</v>
          </cell>
          <cell r="BV73" t="str">
            <v>NA</v>
          </cell>
          <cell r="BW73" t="str">
            <v>NA</v>
          </cell>
          <cell r="BX73" t="str">
            <v>NA</v>
          </cell>
          <cell r="BY73" t="str">
            <v>NA</v>
          </cell>
          <cell r="BZ73" t="str">
            <v>NA</v>
          </cell>
          <cell r="CA73" t="str">
            <v>NA</v>
          </cell>
          <cell r="CB73" t="str">
            <v>NA</v>
          </cell>
          <cell r="CC73" t="str">
            <v>NA</v>
          </cell>
          <cell r="CD73" t="str">
            <v>NA</v>
          </cell>
          <cell r="CE73" t="str">
            <v>NA</v>
          </cell>
          <cell r="CF73" t="str">
            <v>NA</v>
          </cell>
          <cell r="CG73" t="str">
            <v>NA</v>
          </cell>
          <cell r="CH73">
            <v>4875</v>
          </cell>
          <cell r="CI73">
            <v>4875</v>
          </cell>
        </row>
        <row r="74">
          <cell r="A74" t="str">
            <v>Q4 1987</v>
          </cell>
          <cell r="B74" t="str">
            <v>NA</v>
          </cell>
          <cell r="C74" t="str">
            <v>NA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cell r="S74" t="str">
            <v>NA</v>
          </cell>
          <cell r="T74" t="str">
            <v>NA</v>
          </cell>
          <cell r="U74" t="str">
            <v>NA</v>
          </cell>
          <cell r="V74" t="str">
            <v>NA</v>
          </cell>
          <cell r="W74" t="str">
            <v>NA</v>
          </cell>
          <cell r="X74" t="str">
            <v>NA</v>
          </cell>
          <cell r="Y74" t="str">
            <v>NA</v>
          </cell>
          <cell r="Z74" t="str">
            <v>NA</v>
          </cell>
          <cell r="AA74" t="str">
            <v>NA</v>
          </cell>
          <cell r="AB74" t="str">
            <v>NA</v>
          </cell>
          <cell r="AC74" t="str">
            <v>NA</v>
          </cell>
          <cell r="AD74" t="str">
            <v>NA</v>
          </cell>
          <cell r="AE74" t="str">
            <v>NA</v>
          </cell>
          <cell r="AF74" t="str">
            <v>NA</v>
          </cell>
          <cell r="AG74" t="str">
            <v>NA</v>
          </cell>
          <cell r="AH74" t="str">
            <v>NA</v>
          </cell>
          <cell r="AI74" t="str">
            <v>NA</v>
          </cell>
          <cell r="AJ74" t="str">
            <v>NA</v>
          </cell>
          <cell r="AK74" t="str">
            <v>NA</v>
          </cell>
          <cell r="AL74" t="str">
            <v>NA</v>
          </cell>
          <cell r="AM74" t="str">
            <v>NA</v>
          </cell>
          <cell r="AN74" t="str">
            <v>NA</v>
          </cell>
          <cell r="AO74" t="str">
            <v>NA</v>
          </cell>
          <cell r="AP74" t="str">
            <v>NA</v>
          </cell>
          <cell r="AQ74" t="str">
            <v>NA</v>
          </cell>
          <cell r="AR74" t="str">
            <v>NA</v>
          </cell>
          <cell r="AS74" t="str">
            <v>NA</v>
          </cell>
          <cell r="AT74" t="str">
            <v>NA</v>
          </cell>
          <cell r="AU74" t="str">
            <v>NA</v>
          </cell>
          <cell r="AV74" t="str">
            <v>NA</v>
          </cell>
          <cell r="AW74" t="str">
            <v>NA</v>
          </cell>
          <cell r="AX74" t="str">
            <v>NA</v>
          </cell>
          <cell r="AY74" t="str">
            <v>NA</v>
          </cell>
          <cell r="AZ74" t="str">
            <v>NA</v>
          </cell>
          <cell r="BA74" t="str">
            <v>NA</v>
          </cell>
          <cell r="BB74" t="str">
            <v>NA</v>
          </cell>
          <cell r="BC74" t="str">
            <v>NA</v>
          </cell>
          <cell r="BD74" t="str">
            <v>NA</v>
          </cell>
          <cell r="BE74" t="str">
            <v>NA</v>
          </cell>
          <cell r="BF74" t="str">
            <v>NA</v>
          </cell>
          <cell r="BG74" t="str">
            <v>NA</v>
          </cell>
          <cell r="BH74" t="str">
            <v>NA</v>
          </cell>
          <cell r="BI74" t="str">
            <v>NA</v>
          </cell>
          <cell r="BJ74" t="str">
            <v>NA</v>
          </cell>
          <cell r="BK74" t="str">
            <v>NA</v>
          </cell>
          <cell r="BL74">
            <v>22.7</v>
          </cell>
          <cell r="BM74">
            <v>66.81</v>
          </cell>
          <cell r="BN74" t="str">
            <v>NA</v>
          </cell>
          <cell r="BO74" t="str">
            <v>NA</v>
          </cell>
          <cell r="BP74" t="str">
            <v>NA</v>
          </cell>
          <cell r="BQ74" t="str">
            <v>NA</v>
          </cell>
          <cell r="BR74" t="str">
            <v>NA</v>
          </cell>
          <cell r="BS74" t="str">
            <v>NA</v>
          </cell>
          <cell r="BT74" t="str">
            <v>NA</v>
          </cell>
          <cell r="BU74" t="str">
            <v>NA</v>
          </cell>
          <cell r="BV74" t="str">
            <v>NA</v>
          </cell>
          <cell r="BW74" t="str">
            <v>NA</v>
          </cell>
          <cell r="BX74" t="str">
            <v>NA</v>
          </cell>
          <cell r="BY74" t="str">
            <v>NA</v>
          </cell>
          <cell r="BZ74" t="str">
            <v>NA</v>
          </cell>
          <cell r="CA74" t="str">
            <v>NA</v>
          </cell>
          <cell r="CB74" t="str">
            <v>NA</v>
          </cell>
          <cell r="CC74" t="str">
            <v>NA</v>
          </cell>
          <cell r="CD74" t="str">
            <v>NA</v>
          </cell>
          <cell r="CE74" t="str">
            <v>NA</v>
          </cell>
          <cell r="CF74" t="str">
            <v>NA</v>
          </cell>
          <cell r="CG74" t="str">
            <v>NA</v>
          </cell>
          <cell r="CH74">
            <v>4267</v>
          </cell>
          <cell r="CI74">
            <v>4267</v>
          </cell>
        </row>
        <row r="75">
          <cell r="A75" t="str">
            <v>Q1 1988</v>
          </cell>
          <cell r="B75" t="str">
            <v>NA</v>
          </cell>
          <cell r="C75" t="str">
            <v>NA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v>23.235600000000002</v>
          </cell>
          <cell r="BM75">
            <v>65.430000000000007</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v>4114</v>
          </cell>
          <cell r="CI75">
            <v>4114</v>
          </cell>
        </row>
        <row r="76">
          <cell r="A76" t="str">
            <v>Q2 1988</v>
          </cell>
          <cell r="B76" t="str">
            <v>NA</v>
          </cell>
          <cell r="C76" t="str">
            <v>NA</v>
          </cell>
          <cell r="D76" t="str">
            <v>NA</v>
          </cell>
          <cell r="E76" t="str">
            <v>NA</v>
          </cell>
          <cell r="F76" t="str">
            <v>NA</v>
          </cell>
          <cell r="G76" t="str">
            <v>NA</v>
          </cell>
          <cell r="H76" t="str">
            <v>NA</v>
          </cell>
          <cell r="I76" t="str">
            <v>NA</v>
          </cell>
          <cell r="J76" t="str">
            <v>NA</v>
          </cell>
          <cell r="K76" t="str">
            <v>NA</v>
          </cell>
          <cell r="L76" t="str">
            <v>NA</v>
          </cell>
          <cell r="M76" t="str">
            <v>NA</v>
          </cell>
          <cell r="N76" t="str">
            <v>NA</v>
          </cell>
          <cell r="O76" t="str">
            <v>NA</v>
          </cell>
          <cell r="P76" t="str">
            <v>NA</v>
          </cell>
          <cell r="Q76" t="str">
            <v>NA</v>
          </cell>
          <cell r="R76" t="str">
            <v>NA</v>
          </cell>
          <cell r="S76" t="str">
            <v>NA</v>
          </cell>
          <cell r="T76" t="str">
            <v>NA</v>
          </cell>
          <cell r="U76" t="str">
            <v>NA</v>
          </cell>
          <cell r="V76" t="str">
            <v>NA</v>
          </cell>
          <cell r="W76" t="str">
            <v>NA</v>
          </cell>
          <cell r="X76" t="str">
            <v>NA</v>
          </cell>
          <cell r="Y76" t="str">
            <v>NA</v>
          </cell>
          <cell r="Z76" t="str">
            <v>NA</v>
          </cell>
          <cell r="AA76" t="str">
            <v>NA</v>
          </cell>
          <cell r="AB76" t="str">
            <v>NA</v>
          </cell>
          <cell r="AC76" t="str">
            <v>NA</v>
          </cell>
          <cell r="AD76" t="str">
            <v>NA</v>
          </cell>
          <cell r="AE76" t="str">
            <v>NA</v>
          </cell>
          <cell r="AF76" t="str">
            <v>NA</v>
          </cell>
          <cell r="AG76" t="str">
            <v>NA</v>
          </cell>
          <cell r="AH76" t="str">
            <v>NA</v>
          </cell>
          <cell r="AI76" t="str">
            <v>NA</v>
          </cell>
          <cell r="AJ76" t="str">
            <v>NA</v>
          </cell>
          <cell r="AK76" t="str">
            <v>NA</v>
          </cell>
          <cell r="AL76" t="str">
            <v>NA</v>
          </cell>
          <cell r="AM76" t="str">
            <v>NA</v>
          </cell>
          <cell r="AN76" t="str">
            <v>NA</v>
          </cell>
          <cell r="AO76" t="str">
            <v>NA</v>
          </cell>
          <cell r="AP76" t="str">
            <v>NA</v>
          </cell>
          <cell r="AQ76" t="str">
            <v>NA</v>
          </cell>
          <cell r="AR76" t="str">
            <v>NA</v>
          </cell>
          <cell r="AS76" t="str">
            <v>NA</v>
          </cell>
          <cell r="AT76" t="str">
            <v>NA</v>
          </cell>
          <cell r="AU76" t="str">
            <v>NA</v>
          </cell>
          <cell r="AV76" t="str">
            <v>NA</v>
          </cell>
          <cell r="AW76" t="str">
            <v>NA</v>
          </cell>
          <cell r="AX76" t="str">
            <v>NA</v>
          </cell>
          <cell r="AY76" t="str">
            <v>NA</v>
          </cell>
          <cell r="AZ76" t="str">
            <v>NA</v>
          </cell>
          <cell r="BA76" t="str">
            <v>NA</v>
          </cell>
          <cell r="BB76" t="str">
            <v>NA</v>
          </cell>
          <cell r="BC76" t="str">
            <v>NA</v>
          </cell>
          <cell r="BD76" t="str">
            <v>NA</v>
          </cell>
          <cell r="BE76" t="str">
            <v>NA</v>
          </cell>
          <cell r="BF76" t="str">
            <v>NA</v>
          </cell>
          <cell r="BG76" t="str">
            <v>NA</v>
          </cell>
          <cell r="BH76" t="str">
            <v>NA</v>
          </cell>
          <cell r="BI76" t="str">
            <v>NA</v>
          </cell>
          <cell r="BJ76" t="str">
            <v>NA</v>
          </cell>
          <cell r="BK76" t="str">
            <v>NA</v>
          </cell>
          <cell r="BL76">
            <v>23.217400000000001</v>
          </cell>
          <cell r="BM76">
            <v>63.93</v>
          </cell>
          <cell r="BN76" t="str">
            <v>NA</v>
          </cell>
          <cell r="BO76" t="str">
            <v>NA</v>
          </cell>
          <cell r="BP76" t="str">
            <v>NA</v>
          </cell>
          <cell r="BQ76" t="str">
            <v>NA</v>
          </cell>
          <cell r="BR76" t="str">
            <v>NA</v>
          </cell>
          <cell r="BS76" t="str">
            <v>NA</v>
          </cell>
          <cell r="BT76" t="str">
            <v>NA</v>
          </cell>
          <cell r="BU76" t="str">
            <v>NA</v>
          </cell>
          <cell r="BV76" t="str">
            <v>NA</v>
          </cell>
          <cell r="BW76" t="str">
            <v>NA</v>
          </cell>
          <cell r="BX76" t="str">
            <v>NA</v>
          </cell>
          <cell r="BY76" t="str">
            <v>NA</v>
          </cell>
          <cell r="BZ76" t="str">
            <v>NA</v>
          </cell>
          <cell r="CA76" t="str">
            <v>NA</v>
          </cell>
          <cell r="CB76" t="str">
            <v>NA</v>
          </cell>
          <cell r="CC76" t="str">
            <v>NA</v>
          </cell>
          <cell r="CD76" t="str">
            <v>NA</v>
          </cell>
          <cell r="CE76" t="str">
            <v>NA</v>
          </cell>
          <cell r="CF76" t="str">
            <v>NA</v>
          </cell>
          <cell r="CG76" t="str">
            <v>NA</v>
          </cell>
          <cell r="CH76">
            <v>3591</v>
          </cell>
          <cell r="CI76">
            <v>3591</v>
          </cell>
        </row>
        <row r="77">
          <cell r="A77" t="str">
            <v>Q3 1988</v>
          </cell>
          <cell r="B77" t="str">
            <v>NA</v>
          </cell>
          <cell r="C77" t="str">
            <v>NA</v>
          </cell>
          <cell r="D77" t="str">
            <v>NA</v>
          </cell>
          <cell r="E77" t="str">
            <v>NA</v>
          </cell>
          <cell r="F77" t="str">
            <v>NA</v>
          </cell>
          <cell r="G77" t="str">
            <v>NA</v>
          </cell>
          <cell r="H77" t="str">
            <v>NA</v>
          </cell>
          <cell r="I77" t="str">
            <v>NA</v>
          </cell>
          <cell r="J77" t="str">
            <v>NA</v>
          </cell>
          <cell r="K77" t="str">
            <v>NA</v>
          </cell>
          <cell r="L77" t="str">
            <v>NA</v>
          </cell>
          <cell r="M77" t="str">
            <v>NA</v>
          </cell>
          <cell r="N77" t="str">
            <v>NA</v>
          </cell>
          <cell r="O77" t="str">
            <v>NA</v>
          </cell>
          <cell r="P77" t="str">
            <v>NA</v>
          </cell>
          <cell r="Q77" t="str">
            <v>NA</v>
          </cell>
          <cell r="R77" t="str">
            <v>NA</v>
          </cell>
          <cell r="S77" t="str">
            <v>NA</v>
          </cell>
          <cell r="T77" t="str">
            <v>NA</v>
          </cell>
          <cell r="U77" t="str">
            <v>NA</v>
          </cell>
          <cell r="V77" t="str">
            <v>NA</v>
          </cell>
          <cell r="W77" t="str">
            <v>NA</v>
          </cell>
          <cell r="X77" t="str">
            <v>NA</v>
          </cell>
          <cell r="Y77" t="str">
            <v>NA</v>
          </cell>
          <cell r="Z77" t="str">
            <v>NA</v>
          </cell>
          <cell r="AA77" t="str">
            <v>NA</v>
          </cell>
          <cell r="AB77" t="str">
            <v>NA</v>
          </cell>
          <cell r="AC77" t="str">
            <v>NA</v>
          </cell>
          <cell r="AD77" t="str">
            <v>NA</v>
          </cell>
          <cell r="AE77" t="str">
            <v>NA</v>
          </cell>
          <cell r="AF77" t="str">
            <v>NA</v>
          </cell>
          <cell r="AG77" t="str">
            <v>NA</v>
          </cell>
          <cell r="AH77" t="str">
            <v>NA</v>
          </cell>
          <cell r="AI77" t="str">
            <v>NA</v>
          </cell>
          <cell r="AJ77" t="str">
            <v>NA</v>
          </cell>
          <cell r="AK77" t="str">
            <v>NA</v>
          </cell>
          <cell r="AL77" t="str">
            <v>NA</v>
          </cell>
          <cell r="AM77" t="str">
            <v>NA</v>
          </cell>
          <cell r="AN77" t="str">
            <v>NA</v>
          </cell>
          <cell r="AO77" t="str">
            <v>NA</v>
          </cell>
          <cell r="AP77" t="str">
            <v>NA</v>
          </cell>
          <cell r="AQ77" t="str">
            <v>NA</v>
          </cell>
          <cell r="AR77" t="str">
            <v>NA</v>
          </cell>
          <cell r="AS77" t="str">
            <v>NA</v>
          </cell>
          <cell r="AT77" t="str">
            <v>NA</v>
          </cell>
          <cell r="AU77" t="str">
            <v>NA</v>
          </cell>
          <cell r="AV77" t="str">
            <v>NA</v>
          </cell>
          <cell r="AW77" t="str">
            <v>NA</v>
          </cell>
          <cell r="AX77" t="str">
            <v>NA</v>
          </cell>
          <cell r="AY77" t="str">
            <v>NA</v>
          </cell>
          <cell r="AZ77" t="str">
            <v>NA</v>
          </cell>
          <cell r="BA77" t="str">
            <v>NA</v>
          </cell>
          <cell r="BB77" t="str">
            <v>NA</v>
          </cell>
          <cell r="BC77" t="str">
            <v>NA</v>
          </cell>
          <cell r="BD77" t="str">
            <v>NA</v>
          </cell>
          <cell r="BE77" t="str">
            <v>NA</v>
          </cell>
          <cell r="BF77" t="str">
            <v>NA</v>
          </cell>
          <cell r="BG77" t="str">
            <v>NA</v>
          </cell>
          <cell r="BH77" t="str">
            <v>NA</v>
          </cell>
          <cell r="BI77" t="str">
            <v>NA</v>
          </cell>
          <cell r="BJ77" t="str">
            <v>NA</v>
          </cell>
          <cell r="BK77" t="str">
            <v>NA</v>
          </cell>
          <cell r="BL77">
            <v>24.849299999999999</v>
          </cell>
          <cell r="BM77">
            <v>68.290000000000006</v>
          </cell>
          <cell r="BN77" t="str">
            <v>NA</v>
          </cell>
          <cell r="BO77" t="str">
            <v>NA</v>
          </cell>
          <cell r="BP77" t="str">
            <v>NA</v>
          </cell>
          <cell r="BQ77" t="str">
            <v>NA</v>
          </cell>
          <cell r="BR77" t="str">
            <v>NA</v>
          </cell>
          <cell r="BS77" t="str">
            <v>NA</v>
          </cell>
          <cell r="BT77" t="str">
            <v>NA</v>
          </cell>
          <cell r="BU77" t="str">
            <v>NA</v>
          </cell>
          <cell r="BV77" t="str">
            <v>NA</v>
          </cell>
          <cell r="BW77" t="str">
            <v>NA</v>
          </cell>
          <cell r="BX77" t="str">
            <v>NA</v>
          </cell>
          <cell r="BY77" t="str">
            <v>NA</v>
          </cell>
          <cell r="BZ77" t="str">
            <v>NA</v>
          </cell>
          <cell r="CA77" t="str">
            <v>NA</v>
          </cell>
          <cell r="CB77" t="str">
            <v>NA</v>
          </cell>
          <cell r="CC77" t="str">
            <v>NA</v>
          </cell>
          <cell r="CD77" t="str">
            <v>NA</v>
          </cell>
          <cell r="CE77" t="str">
            <v>NA</v>
          </cell>
          <cell r="CF77" t="str">
            <v>NA</v>
          </cell>
          <cell r="CG77" t="str">
            <v>NA</v>
          </cell>
          <cell r="CH77">
            <v>4127</v>
          </cell>
          <cell r="CI77">
            <v>4127</v>
          </cell>
        </row>
        <row r="78">
          <cell r="A78" t="str">
            <v>Q4 1988</v>
          </cell>
          <cell r="B78" t="str">
            <v>NA</v>
          </cell>
          <cell r="C78" t="str">
            <v>NA</v>
          </cell>
          <cell r="D78" t="str">
            <v>NA</v>
          </cell>
          <cell r="E78" t="str">
            <v>NA</v>
          </cell>
          <cell r="F78" t="str">
            <v>NA</v>
          </cell>
          <cell r="G78" t="str">
            <v>NA</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v>24.4894</v>
          </cell>
          <cell r="BM78">
            <v>70.59</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v>3822</v>
          </cell>
          <cell r="CI78">
            <v>3822</v>
          </cell>
        </row>
        <row r="79">
          <cell r="A79" t="str">
            <v>Q1 1989</v>
          </cell>
          <cell r="B79" t="str">
            <v>NA</v>
          </cell>
          <cell r="C79" t="str">
            <v>NA</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cell r="T79" t="str">
            <v>NA</v>
          </cell>
          <cell r="U79" t="str">
            <v>NA</v>
          </cell>
          <cell r="V79" t="str">
            <v>NA</v>
          </cell>
          <cell r="W79" t="str">
            <v>NA</v>
          </cell>
          <cell r="X79" t="str">
            <v>NA</v>
          </cell>
          <cell r="Y79" t="str">
            <v>NA</v>
          </cell>
          <cell r="Z79" t="str">
            <v>NA</v>
          </cell>
          <cell r="AA79" t="str">
            <v>NA</v>
          </cell>
          <cell r="AB79" t="str">
            <v>NA</v>
          </cell>
          <cell r="AC79" t="str">
            <v>NA</v>
          </cell>
          <cell r="AD79" t="str">
            <v>NA</v>
          </cell>
          <cell r="AE79" t="str">
            <v>NA</v>
          </cell>
          <cell r="AF79" t="str">
            <v>NA</v>
          </cell>
          <cell r="AG79" t="str">
            <v>NA</v>
          </cell>
          <cell r="AH79" t="str">
            <v>NA</v>
          </cell>
          <cell r="AI79" t="str">
            <v>NA</v>
          </cell>
          <cell r="AJ79" t="str">
            <v>NA</v>
          </cell>
          <cell r="AK79" t="str">
            <v>NA</v>
          </cell>
          <cell r="AL79" t="str">
            <v>NA</v>
          </cell>
          <cell r="AM79" t="str">
            <v>NA</v>
          </cell>
          <cell r="AN79" t="str">
            <v>NA</v>
          </cell>
          <cell r="AO79" t="str">
            <v>NA</v>
          </cell>
          <cell r="AP79" t="str">
            <v>NA</v>
          </cell>
          <cell r="AQ79" t="str">
            <v>NA</v>
          </cell>
          <cell r="AR79" t="str">
            <v>NA</v>
          </cell>
          <cell r="AS79" t="str">
            <v>NA</v>
          </cell>
          <cell r="AT79" t="str">
            <v>NA</v>
          </cell>
          <cell r="AU79" t="str">
            <v>NA</v>
          </cell>
          <cell r="AV79" t="str">
            <v>NA</v>
          </cell>
          <cell r="AW79" t="str">
            <v>NA</v>
          </cell>
          <cell r="AX79" t="str">
            <v>NA</v>
          </cell>
          <cell r="AY79" t="str">
            <v>NA</v>
          </cell>
          <cell r="AZ79" t="str">
            <v>NA</v>
          </cell>
          <cell r="BA79" t="str">
            <v>NA</v>
          </cell>
          <cell r="BB79" t="str">
            <v>NA</v>
          </cell>
          <cell r="BC79" t="str">
            <v>NA</v>
          </cell>
          <cell r="BD79" t="str">
            <v>NA</v>
          </cell>
          <cell r="BE79" t="str">
            <v>NA</v>
          </cell>
          <cell r="BF79" t="str">
            <v>NA</v>
          </cell>
          <cell r="BG79" t="str">
            <v>NA</v>
          </cell>
          <cell r="BH79" t="str">
            <v>NA</v>
          </cell>
          <cell r="BI79" t="str">
            <v>NA</v>
          </cell>
          <cell r="BJ79" t="str">
            <v>NA</v>
          </cell>
          <cell r="BK79" t="str">
            <v>NA</v>
          </cell>
          <cell r="BL79">
            <v>24.415700000000001</v>
          </cell>
          <cell r="BM79">
            <v>72.900000000000006</v>
          </cell>
          <cell r="BN79" t="str">
            <v>NA</v>
          </cell>
          <cell r="BO79" t="str">
            <v>NA</v>
          </cell>
          <cell r="BP79" t="str">
            <v>NA</v>
          </cell>
          <cell r="BQ79" t="str">
            <v>NA</v>
          </cell>
          <cell r="BR79" t="str">
            <v>NA</v>
          </cell>
          <cell r="BS79" t="str">
            <v>NA</v>
          </cell>
          <cell r="BT79" t="str">
            <v>NA</v>
          </cell>
          <cell r="BU79" t="str">
            <v>NA</v>
          </cell>
          <cell r="BV79" t="str">
            <v>NA</v>
          </cell>
          <cell r="BW79" t="str">
            <v>NA</v>
          </cell>
          <cell r="BX79" t="str">
            <v>NA</v>
          </cell>
          <cell r="BY79" t="str">
            <v>NA</v>
          </cell>
          <cell r="BZ79" t="str">
            <v>NA</v>
          </cell>
          <cell r="CA79" t="str">
            <v>NA</v>
          </cell>
          <cell r="CB79" t="str">
            <v>NA</v>
          </cell>
          <cell r="CC79" t="str">
            <v>NA</v>
          </cell>
          <cell r="CD79" t="str">
            <v>NA</v>
          </cell>
          <cell r="CE79" t="str">
            <v>NA</v>
          </cell>
          <cell r="CF79" t="str">
            <v>NA</v>
          </cell>
          <cell r="CG79" t="str">
            <v>NA</v>
          </cell>
          <cell r="CH79">
            <v>3663</v>
          </cell>
          <cell r="CI79">
            <v>3663</v>
          </cell>
        </row>
        <row r="80">
          <cell r="A80" t="str">
            <v>Q2 1989</v>
          </cell>
          <cell r="B80" t="str">
            <v>NA</v>
          </cell>
          <cell r="C80" t="str">
            <v>NA</v>
          </cell>
          <cell r="D80" t="str">
            <v>NA</v>
          </cell>
          <cell r="E80" t="str">
            <v>NA</v>
          </cell>
          <cell r="F80" t="str">
            <v>NA</v>
          </cell>
          <cell r="G80" t="str">
            <v>NA</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cell r="T80" t="str">
            <v>NA</v>
          </cell>
          <cell r="U80" t="str">
            <v>NA</v>
          </cell>
          <cell r="V80" t="str">
            <v>NA</v>
          </cell>
          <cell r="W80" t="str">
            <v>NA</v>
          </cell>
          <cell r="X80" t="str">
            <v>NA</v>
          </cell>
          <cell r="Y80" t="str">
            <v>NA</v>
          </cell>
          <cell r="Z80" t="str">
            <v>NA</v>
          </cell>
          <cell r="AA80" t="str">
            <v>NA</v>
          </cell>
          <cell r="AB80" t="str">
            <v>NA</v>
          </cell>
          <cell r="AC80" t="str">
            <v>NA</v>
          </cell>
          <cell r="AD80" t="str">
            <v>NA</v>
          </cell>
          <cell r="AE80" t="str">
            <v>NA</v>
          </cell>
          <cell r="AF80" t="str">
            <v>NA</v>
          </cell>
          <cell r="AG80" t="str">
            <v>NA</v>
          </cell>
          <cell r="AH80" t="str">
            <v>NA</v>
          </cell>
          <cell r="AI80" t="str">
            <v>NA</v>
          </cell>
          <cell r="AJ80" t="str">
            <v>NA</v>
          </cell>
          <cell r="AK80" t="str">
            <v>NA</v>
          </cell>
          <cell r="AL80" t="str">
            <v>NA</v>
          </cell>
          <cell r="AM80" t="str">
            <v>NA</v>
          </cell>
          <cell r="AN80" t="str">
            <v>NA</v>
          </cell>
          <cell r="AO80" t="str">
            <v>NA</v>
          </cell>
          <cell r="AP80" t="str">
            <v>NA</v>
          </cell>
          <cell r="AQ80" t="str">
            <v>NA</v>
          </cell>
          <cell r="AR80" t="str">
            <v>NA</v>
          </cell>
          <cell r="AS80" t="str">
            <v>NA</v>
          </cell>
          <cell r="AT80" t="str">
            <v>NA</v>
          </cell>
          <cell r="AU80" t="str">
            <v>NA</v>
          </cell>
          <cell r="AV80" t="str">
            <v>NA</v>
          </cell>
          <cell r="AW80" t="str">
            <v>NA</v>
          </cell>
          <cell r="AX80" t="str">
            <v>NA</v>
          </cell>
          <cell r="AY80" t="str">
            <v>NA</v>
          </cell>
          <cell r="AZ80" t="str">
            <v>NA</v>
          </cell>
          <cell r="BA80" t="str">
            <v>NA</v>
          </cell>
          <cell r="BB80" t="str">
            <v>NA</v>
          </cell>
          <cell r="BC80" t="str">
            <v>NA</v>
          </cell>
          <cell r="BD80" t="str">
            <v>NA</v>
          </cell>
          <cell r="BE80" t="str">
            <v>NA</v>
          </cell>
          <cell r="BF80" t="str">
            <v>NA</v>
          </cell>
          <cell r="BG80" t="str">
            <v>NA</v>
          </cell>
          <cell r="BH80" t="str">
            <v>NA</v>
          </cell>
          <cell r="BI80" t="str">
            <v>NA</v>
          </cell>
          <cell r="BJ80" t="str">
            <v>NA</v>
          </cell>
          <cell r="BK80" t="str">
            <v>NA</v>
          </cell>
          <cell r="BL80">
            <v>25.3978</v>
          </cell>
          <cell r="BM80">
            <v>70.099999999999994</v>
          </cell>
          <cell r="BN80" t="str">
            <v>NA</v>
          </cell>
          <cell r="BO80" t="str">
            <v>NA</v>
          </cell>
          <cell r="BP80" t="str">
            <v>NA</v>
          </cell>
          <cell r="BQ80" t="str">
            <v>NA</v>
          </cell>
          <cell r="BR80" t="str">
            <v>NA</v>
          </cell>
          <cell r="BS80" t="str">
            <v>NA</v>
          </cell>
          <cell r="BT80" t="str">
            <v>NA</v>
          </cell>
          <cell r="BU80" t="str">
            <v>NA</v>
          </cell>
          <cell r="BV80" t="str">
            <v>NA</v>
          </cell>
          <cell r="BW80" t="str">
            <v>NA</v>
          </cell>
          <cell r="BX80" t="str">
            <v>NA</v>
          </cell>
          <cell r="BY80" t="str">
            <v>NA</v>
          </cell>
          <cell r="BZ80" t="str">
            <v>NA</v>
          </cell>
          <cell r="CA80" t="str">
            <v>NA</v>
          </cell>
          <cell r="CB80" t="str">
            <v>NA</v>
          </cell>
          <cell r="CC80" t="str">
            <v>NA</v>
          </cell>
          <cell r="CD80" t="str">
            <v>NA</v>
          </cell>
          <cell r="CE80" t="str">
            <v>NA</v>
          </cell>
          <cell r="CF80" t="str">
            <v>NA</v>
          </cell>
          <cell r="CG80" t="str">
            <v>NA</v>
          </cell>
          <cell r="CH80">
            <v>4203</v>
          </cell>
          <cell r="CI80">
            <v>4203</v>
          </cell>
        </row>
        <row r="81">
          <cell r="A81" t="str">
            <v>Q3 1989</v>
          </cell>
          <cell r="B81" t="str">
            <v>NA</v>
          </cell>
          <cell r="C81" t="str">
            <v>NA</v>
          </cell>
          <cell r="D81" t="str">
            <v>NA</v>
          </cell>
          <cell r="E81" t="str">
            <v>NA</v>
          </cell>
          <cell r="F81" t="str">
            <v>NA</v>
          </cell>
          <cell r="G81" t="str">
            <v>NA</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v>25.918099999999999</v>
          </cell>
          <cell r="BM81">
            <v>75.959999999999994</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v>5467</v>
          </cell>
          <cell r="CI81">
            <v>5467</v>
          </cell>
        </row>
        <row r="82">
          <cell r="A82" t="str">
            <v>Q4 1989</v>
          </cell>
          <cell r="B82" t="str">
            <v>NA</v>
          </cell>
          <cell r="C82" t="str">
            <v>NA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cell r="T82" t="str">
            <v>NA</v>
          </cell>
          <cell r="U82" t="str">
            <v>NA</v>
          </cell>
          <cell r="V82" t="str">
            <v>NA</v>
          </cell>
          <cell r="W82" t="str">
            <v>NA</v>
          </cell>
          <cell r="X82" t="str">
            <v>NA</v>
          </cell>
          <cell r="Y82" t="str">
            <v>NA</v>
          </cell>
          <cell r="Z82" t="str">
            <v>NA</v>
          </cell>
          <cell r="AA82" t="str">
            <v>NA</v>
          </cell>
          <cell r="AB82" t="str">
            <v>NA</v>
          </cell>
          <cell r="AC82" t="str">
            <v>NA</v>
          </cell>
          <cell r="AD82" t="str">
            <v>NA</v>
          </cell>
          <cell r="AE82" t="str">
            <v>NA</v>
          </cell>
          <cell r="AF82" t="str">
            <v>NA</v>
          </cell>
          <cell r="AG82" t="str">
            <v>NA</v>
          </cell>
          <cell r="AH82" t="str">
            <v>NA</v>
          </cell>
          <cell r="AI82" t="str">
            <v>NA</v>
          </cell>
          <cell r="AJ82" t="str">
            <v>NA</v>
          </cell>
          <cell r="AK82" t="str">
            <v>NA</v>
          </cell>
          <cell r="AL82" t="str">
            <v>NA</v>
          </cell>
          <cell r="AM82" t="str">
            <v>NA</v>
          </cell>
          <cell r="AN82" t="str">
            <v>NA</v>
          </cell>
          <cell r="AO82" t="str">
            <v>NA</v>
          </cell>
          <cell r="AP82" t="str">
            <v>NA</v>
          </cell>
          <cell r="AQ82" t="str">
            <v>NA</v>
          </cell>
          <cell r="AR82" t="str">
            <v>NA</v>
          </cell>
          <cell r="AS82" t="str">
            <v>NA</v>
          </cell>
          <cell r="AT82" t="str">
            <v>NA</v>
          </cell>
          <cell r="AU82" t="str">
            <v>NA</v>
          </cell>
          <cell r="AV82" t="str">
            <v>NA</v>
          </cell>
          <cell r="AW82" t="str">
            <v>NA</v>
          </cell>
          <cell r="AX82" t="str">
            <v>NA</v>
          </cell>
          <cell r="AY82" t="str">
            <v>NA</v>
          </cell>
          <cell r="AZ82" t="str">
            <v>NA</v>
          </cell>
          <cell r="BA82" t="str">
            <v>NA</v>
          </cell>
          <cell r="BB82" t="str">
            <v>NA</v>
          </cell>
          <cell r="BC82" t="str">
            <v>NA</v>
          </cell>
          <cell r="BD82" t="str">
            <v>NA</v>
          </cell>
          <cell r="BE82" t="str">
            <v>NA</v>
          </cell>
          <cell r="BF82" t="str">
            <v>NA</v>
          </cell>
          <cell r="BG82" t="str">
            <v>NA</v>
          </cell>
          <cell r="BH82" t="str">
            <v>NA</v>
          </cell>
          <cell r="BI82" t="str">
            <v>NA</v>
          </cell>
          <cell r="BJ82" t="str">
            <v>NA</v>
          </cell>
          <cell r="BK82" t="str">
            <v>NA</v>
          </cell>
          <cell r="BL82">
            <v>27.758900000000001</v>
          </cell>
          <cell r="BM82">
            <v>81</v>
          </cell>
          <cell r="BN82" t="str">
            <v>NA</v>
          </cell>
          <cell r="BO82" t="str">
            <v>NA</v>
          </cell>
          <cell r="BP82" t="str">
            <v>NA</v>
          </cell>
          <cell r="BQ82" t="str">
            <v>NA</v>
          </cell>
          <cell r="BR82" t="str">
            <v>NA</v>
          </cell>
          <cell r="BS82" t="str">
            <v>NA</v>
          </cell>
          <cell r="BT82" t="str">
            <v>NA</v>
          </cell>
          <cell r="BU82" t="str">
            <v>NA</v>
          </cell>
          <cell r="BV82" t="str">
            <v>NA</v>
          </cell>
          <cell r="BW82" t="str">
            <v>NA</v>
          </cell>
          <cell r="BX82" t="str">
            <v>NA</v>
          </cell>
          <cell r="BY82" t="str">
            <v>NA</v>
          </cell>
          <cell r="BZ82" t="str">
            <v>NA</v>
          </cell>
          <cell r="CA82" t="str">
            <v>NA</v>
          </cell>
          <cell r="CB82" t="str">
            <v>NA</v>
          </cell>
          <cell r="CC82" t="str">
            <v>NA</v>
          </cell>
          <cell r="CD82" t="str">
            <v>NA</v>
          </cell>
          <cell r="CE82" t="str">
            <v>NA</v>
          </cell>
          <cell r="CF82" t="str">
            <v>NA</v>
          </cell>
          <cell r="CG82" t="str">
            <v>NA</v>
          </cell>
          <cell r="CH82">
            <v>4735</v>
          </cell>
          <cell r="CI82">
            <v>4735</v>
          </cell>
        </row>
        <row r="83">
          <cell r="A83" t="str">
            <v>Q1 1990</v>
          </cell>
          <cell r="B83" t="str">
            <v>NA</v>
          </cell>
          <cell r="C83" t="str">
            <v>NA</v>
          </cell>
          <cell r="D83">
            <v>59.7</v>
          </cell>
          <cell r="E83" t="str">
            <v>NA</v>
          </cell>
          <cell r="F83" t="str">
            <v>NA</v>
          </cell>
          <cell r="G83" t="str">
            <v>NA</v>
          </cell>
          <cell r="H83" t="str">
            <v>NA</v>
          </cell>
          <cell r="I83" t="str">
            <v>NA</v>
          </cell>
          <cell r="J83" t="str">
            <v>NA</v>
          </cell>
          <cell r="K83" t="str">
            <v>NA</v>
          </cell>
          <cell r="L83" t="str">
            <v>NA</v>
          </cell>
          <cell r="M83" t="str">
            <v>NA</v>
          </cell>
          <cell r="N83" t="str">
            <v>NA</v>
          </cell>
          <cell r="O83" t="str">
            <v>NA</v>
          </cell>
          <cell r="P83" t="str">
            <v>NA</v>
          </cell>
          <cell r="Q83" t="str">
            <v>NA</v>
          </cell>
          <cell r="R83" t="str">
            <v>NA</v>
          </cell>
          <cell r="S83" t="str">
            <v>NA</v>
          </cell>
          <cell r="T83" t="str">
            <v>NA</v>
          </cell>
          <cell r="U83" t="str">
            <v>NA</v>
          </cell>
          <cell r="V83" t="str">
            <v>NA</v>
          </cell>
          <cell r="W83" t="str">
            <v>NA</v>
          </cell>
          <cell r="X83" t="str">
            <v>NA</v>
          </cell>
          <cell r="Y83" t="str">
            <v>NA</v>
          </cell>
          <cell r="Z83" t="str">
            <v>NA</v>
          </cell>
          <cell r="AA83" t="str">
            <v>NA</v>
          </cell>
          <cell r="AB83" t="str">
            <v>NA</v>
          </cell>
          <cell r="AC83" t="str">
            <v>NA</v>
          </cell>
          <cell r="AD83" t="str">
            <v>NA</v>
          </cell>
          <cell r="AE83" t="str">
            <v>NA</v>
          </cell>
          <cell r="AF83" t="str">
            <v>NA</v>
          </cell>
          <cell r="AG83" t="str">
            <v>NA</v>
          </cell>
          <cell r="AH83" t="str">
            <v>NA</v>
          </cell>
          <cell r="AI83" t="str">
            <v>NA</v>
          </cell>
          <cell r="AJ83" t="str">
            <v>NA</v>
          </cell>
          <cell r="AK83" t="str">
            <v>NA</v>
          </cell>
          <cell r="AL83" t="str">
            <v>NA</v>
          </cell>
          <cell r="AM83" t="str">
            <v>NA</v>
          </cell>
          <cell r="AN83" t="str">
            <v>NA</v>
          </cell>
          <cell r="AO83" t="str">
            <v>NA</v>
          </cell>
          <cell r="AP83" t="str">
            <v>NA</v>
          </cell>
          <cell r="AQ83" t="str">
            <v>NA</v>
          </cell>
          <cell r="AR83" t="str">
            <v>NA</v>
          </cell>
          <cell r="AS83" t="str">
            <v>NA</v>
          </cell>
          <cell r="AT83" t="str">
            <v>NA</v>
          </cell>
          <cell r="AU83" t="str">
            <v>NA</v>
          </cell>
          <cell r="AV83" t="str">
            <v>NA</v>
          </cell>
          <cell r="AW83" t="str">
            <v>NA</v>
          </cell>
          <cell r="AX83" t="str">
            <v>NA</v>
          </cell>
          <cell r="AY83" t="str">
            <v>NA</v>
          </cell>
          <cell r="AZ83" t="str">
            <v>NA</v>
          </cell>
          <cell r="BA83" t="str">
            <v>NA</v>
          </cell>
          <cell r="BB83" t="str">
            <v>NA</v>
          </cell>
          <cell r="BC83" t="str">
            <v>NA</v>
          </cell>
          <cell r="BD83" t="str">
            <v>NA</v>
          </cell>
          <cell r="BE83" t="str">
            <v>NA</v>
          </cell>
          <cell r="BF83" t="str">
            <v>NA</v>
          </cell>
          <cell r="BG83" t="str">
            <v>NA</v>
          </cell>
          <cell r="BH83" t="str">
            <v>NA</v>
          </cell>
          <cell r="BI83" t="str">
            <v>NA</v>
          </cell>
          <cell r="BJ83" t="str">
            <v>NA</v>
          </cell>
          <cell r="BK83" t="str">
            <v>NA</v>
          </cell>
          <cell r="BL83">
            <v>28.7622</v>
          </cell>
          <cell r="BM83">
            <v>83.83</v>
          </cell>
          <cell r="BN83" t="str">
            <v>NA</v>
          </cell>
          <cell r="BO83" t="str">
            <v>NA</v>
          </cell>
          <cell r="BP83" t="str">
            <v>NA</v>
          </cell>
          <cell r="BQ83" t="str">
            <v>NA</v>
          </cell>
          <cell r="BR83">
            <v>59.18</v>
          </cell>
          <cell r="BS83" t="str">
            <v>NA</v>
          </cell>
          <cell r="BT83" t="str">
            <v>NA</v>
          </cell>
          <cell r="BU83" t="str">
            <v>NA</v>
          </cell>
          <cell r="BV83" t="str">
            <v>NA</v>
          </cell>
          <cell r="BW83" t="str">
            <v>NA</v>
          </cell>
          <cell r="BX83" t="str">
            <v>NA</v>
          </cell>
          <cell r="BY83" t="str">
            <v>NA</v>
          </cell>
          <cell r="BZ83" t="str">
            <v>NA</v>
          </cell>
          <cell r="CA83" t="str">
            <v>NA</v>
          </cell>
          <cell r="CB83" t="str">
            <v>NA</v>
          </cell>
          <cell r="CC83" t="str">
            <v>NA</v>
          </cell>
          <cell r="CD83" t="str">
            <v>NA</v>
          </cell>
          <cell r="CE83" t="str">
            <v>NA</v>
          </cell>
          <cell r="CF83" t="str">
            <v>NA</v>
          </cell>
          <cell r="CG83" t="str">
            <v>NA</v>
          </cell>
          <cell r="CH83">
            <v>4372</v>
          </cell>
          <cell r="CI83">
            <v>4372</v>
          </cell>
        </row>
        <row r="84">
          <cell r="A84" t="str">
            <v>Q2 1990</v>
          </cell>
          <cell r="B84" t="str">
            <v>NA</v>
          </cell>
          <cell r="C84" t="str">
            <v>NA</v>
          </cell>
          <cell r="D84">
            <v>59.7</v>
          </cell>
          <cell r="E84" t="str">
            <v>NA</v>
          </cell>
          <cell r="F84" t="str">
            <v>NA</v>
          </cell>
          <cell r="G84" t="str">
            <v>NA</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v>29.767099999999999</v>
          </cell>
          <cell r="BM84">
            <v>81.06</v>
          </cell>
          <cell r="BN84" t="str">
            <v>NA</v>
          </cell>
          <cell r="BO84" t="str">
            <v>NA</v>
          </cell>
          <cell r="BP84" t="str">
            <v>NA</v>
          </cell>
          <cell r="BQ84" t="str">
            <v>NA</v>
          </cell>
          <cell r="BR84">
            <v>59.68</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v>4667</v>
          </cell>
          <cell r="CI84">
            <v>4667</v>
          </cell>
        </row>
        <row r="85">
          <cell r="A85" t="str">
            <v>Q3 1990</v>
          </cell>
          <cell r="B85" t="str">
            <v>NA</v>
          </cell>
          <cell r="C85" t="str">
            <v>NA</v>
          </cell>
          <cell r="D85">
            <v>60.1</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NA</v>
          </cell>
          <cell r="AY85" t="str">
            <v>NA</v>
          </cell>
          <cell r="AZ85" t="str">
            <v>NA</v>
          </cell>
          <cell r="BA85" t="str">
            <v>NA</v>
          </cell>
          <cell r="BB85" t="str">
            <v>NA</v>
          </cell>
          <cell r="BC85" t="str">
            <v>NA</v>
          </cell>
          <cell r="BD85" t="str">
            <v>NA</v>
          </cell>
          <cell r="BE85" t="str">
            <v>NA</v>
          </cell>
          <cell r="BF85" t="str">
            <v>NA</v>
          </cell>
          <cell r="BG85" t="str">
            <v>NA</v>
          </cell>
          <cell r="BH85" t="str">
            <v>NA</v>
          </cell>
          <cell r="BI85" t="str">
            <v>NA</v>
          </cell>
          <cell r="BJ85" t="str">
            <v>NA</v>
          </cell>
          <cell r="BK85" t="str">
            <v>NA</v>
          </cell>
          <cell r="BL85">
            <v>29.833500000000001</v>
          </cell>
          <cell r="BM85">
            <v>86.59</v>
          </cell>
          <cell r="BN85" t="str">
            <v>NA</v>
          </cell>
          <cell r="BO85" t="str">
            <v>NA</v>
          </cell>
          <cell r="BP85" t="str">
            <v>NA</v>
          </cell>
          <cell r="BQ85" t="str">
            <v>NA</v>
          </cell>
          <cell r="BR85">
            <v>60.16</v>
          </cell>
          <cell r="BS85" t="str">
            <v>NA</v>
          </cell>
          <cell r="BT85" t="str">
            <v>NA</v>
          </cell>
          <cell r="BU85" t="str">
            <v>NA</v>
          </cell>
          <cell r="BV85" t="str">
            <v>NA</v>
          </cell>
          <cell r="BW85" t="str">
            <v>NA</v>
          </cell>
          <cell r="BX85" t="str">
            <v>NA</v>
          </cell>
          <cell r="BY85" t="str">
            <v>NA</v>
          </cell>
          <cell r="BZ85" t="str">
            <v>NA</v>
          </cell>
          <cell r="CA85" t="str">
            <v>NA</v>
          </cell>
          <cell r="CB85" t="str">
            <v>NA</v>
          </cell>
          <cell r="CC85" t="str">
            <v>NA</v>
          </cell>
          <cell r="CD85" t="str">
            <v>NA</v>
          </cell>
          <cell r="CE85" t="str">
            <v>NA</v>
          </cell>
          <cell r="CF85" t="str">
            <v>NA</v>
          </cell>
          <cell r="CG85" t="str">
            <v>NA</v>
          </cell>
          <cell r="CH85">
            <v>5313</v>
          </cell>
          <cell r="CI85">
            <v>5313</v>
          </cell>
        </row>
        <row r="86">
          <cell r="A86" t="str">
            <v>Q4 1990</v>
          </cell>
          <cell r="B86" t="str">
            <v>NA</v>
          </cell>
          <cell r="C86" t="str">
            <v>NA</v>
          </cell>
          <cell r="D86">
            <v>60.4</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t="str">
            <v>NA</v>
          </cell>
          <cell r="S86" t="str">
            <v>NA</v>
          </cell>
          <cell r="T86" t="str">
            <v>NA</v>
          </cell>
          <cell r="U86" t="str">
            <v>NA</v>
          </cell>
          <cell r="V86" t="str">
            <v>NA</v>
          </cell>
          <cell r="W86" t="str">
            <v>NA</v>
          </cell>
          <cell r="X86" t="str">
            <v>NA</v>
          </cell>
          <cell r="Y86" t="str">
            <v>NA</v>
          </cell>
          <cell r="Z86" t="str">
            <v>NA</v>
          </cell>
          <cell r="AA86" t="str">
            <v>NA</v>
          </cell>
          <cell r="AB86" t="str">
            <v>NA</v>
          </cell>
          <cell r="AC86" t="str">
            <v>NA</v>
          </cell>
          <cell r="AD86" t="str">
            <v>NA</v>
          </cell>
          <cell r="AE86" t="str">
            <v>NA</v>
          </cell>
          <cell r="AF86" t="str">
            <v>NA</v>
          </cell>
          <cell r="AG86" t="str">
            <v>NA</v>
          </cell>
          <cell r="AH86" t="str">
            <v>NA</v>
          </cell>
          <cell r="AI86" t="str">
            <v>NA</v>
          </cell>
          <cell r="AJ86" t="str">
            <v>NA</v>
          </cell>
          <cell r="AK86" t="str">
            <v>NA</v>
          </cell>
          <cell r="AL86" t="str">
            <v>NA</v>
          </cell>
          <cell r="AM86" t="str">
            <v>NA</v>
          </cell>
          <cell r="AN86" t="str">
            <v>NA</v>
          </cell>
          <cell r="AO86" t="str">
            <v>NA</v>
          </cell>
          <cell r="AP86" t="str">
            <v>NA</v>
          </cell>
          <cell r="AQ86" t="str">
            <v>NA</v>
          </cell>
          <cell r="AR86" t="str">
            <v>NA</v>
          </cell>
          <cell r="AS86" t="str">
            <v>NA</v>
          </cell>
          <cell r="AT86" t="str">
            <v>NA</v>
          </cell>
          <cell r="AU86" t="str">
            <v>NA</v>
          </cell>
          <cell r="AV86" t="str">
            <v>NA</v>
          </cell>
          <cell r="AW86" t="str">
            <v>NA</v>
          </cell>
          <cell r="AX86">
            <v>6613</v>
          </cell>
          <cell r="AY86" t="str">
            <v>NA</v>
          </cell>
          <cell r="AZ86" t="str">
            <v>NA</v>
          </cell>
          <cell r="BA86" t="str">
            <v>NA</v>
          </cell>
          <cell r="BB86" t="str">
            <v>NA</v>
          </cell>
          <cell r="BC86" t="str">
            <v>NA</v>
          </cell>
          <cell r="BD86" t="str">
            <v>NA</v>
          </cell>
          <cell r="BE86" t="str">
            <v>NA</v>
          </cell>
          <cell r="BF86" t="str">
            <v>NA</v>
          </cell>
          <cell r="BG86" t="str">
            <v>NA</v>
          </cell>
          <cell r="BH86" t="str">
            <v>NA</v>
          </cell>
          <cell r="BI86" t="str">
            <v>NA</v>
          </cell>
          <cell r="BJ86" t="str">
            <v>NA</v>
          </cell>
          <cell r="BK86" t="str">
            <v>NA</v>
          </cell>
          <cell r="BL86">
            <v>29.440999999999999</v>
          </cell>
          <cell r="BM86">
            <v>84.86</v>
          </cell>
          <cell r="BN86" t="str">
            <v>NA</v>
          </cell>
          <cell r="BO86" t="str">
            <v>NA</v>
          </cell>
          <cell r="BP86" t="str">
            <v>NA</v>
          </cell>
          <cell r="BQ86" t="str">
            <v>NA</v>
          </cell>
          <cell r="BR86">
            <v>60.92</v>
          </cell>
          <cell r="BS86" t="str">
            <v>NA</v>
          </cell>
          <cell r="BT86" t="str">
            <v>NA</v>
          </cell>
          <cell r="BU86" t="str">
            <v>NA</v>
          </cell>
          <cell r="BV86" t="str">
            <v>NA</v>
          </cell>
          <cell r="BW86" t="str">
            <v>NA</v>
          </cell>
          <cell r="BX86" t="str">
            <v>NA</v>
          </cell>
          <cell r="BY86" t="str">
            <v>NA</v>
          </cell>
          <cell r="BZ86" t="str">
            <v>NA</v>
          </cell>
          <cell r="CA86" t="str">
            <v>NA</v>
          </cell>
          <cell r="CB86" t="str">
            <v>NA</v>
          </cell>
          <cell r="CC86" t="str">
            <v>NA</v>
          </cell>
          <cell r="CD86" t="str">
            <v>NA</v>
          </cell>
          <cell r="CE86" t="str">
            <v>NA</v>
          </cell>
          <cell r="CF86" t="str">
            <v>NA</v>
          </cell>
          <cell r="CG86" t="str">
            <v>NA</v>
          </cell>
          <cell r="CH86">
            <v>5187</v>
          </cell>
          <cell r="CI86">
            <v>5187</v>
          </cell>
        </row>
        <row r="87">
          <cell r="A87" t="str">
            <v>Q1 1991</v>
          </cell>
          <cell r="B87" t="str">
            <v>NA</v>
          </cell>
          <cell r="C87" t="str">
            <v>NA</v>
          </cell>
          <cell r="D87">
            <v>60.8</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t="str">
            <v>NA</v>
          </cell>
          <cell r="S87" t="str">
            <v>NA</v>
          </cell>
          <cell r="T87" t="str">
            <v>NA</v>
          </cell>
          <cell r="U87" t="str">
            <v>NA</v>
          </cell>
          <cell r="V87" t="str">
            <v>NA</v>
          </cell>
          <cell r="W87" t="str">
            <v>NA</v>
          </cell>
          <cell r="X87" t="str">
            <v>NA</v>
          </cell>
          <cell r="Y87" t="str">
            <v>NA</v>
          </cell>
          <cell r="Z87" t="str">
            <v>NA</v>
          </cell>
          <cell r="AA87" t="str">
            <v>NA</v>
          </cell>
          <cell r="AB87" t="str">
            <v>NA</v>
          </cell>
          <cell r="AC87" t="str">
            <v>NA</v>
          </cell>
          <cell r="AD87" t="str">
            <v>NA</v>
          </cell>
          <cell r="AE87" t="str">
            <v>NA</v>
          </cell>
          <cell r="AF87" t="str">
            <v>NA</v>
          </cell>
          <cell r="AG87" t="str">
            <v>NA</v>
          </cell>
          <cell r="AH87" t="str">
            <v>NA</v>
          </cell>
          <cell r="AI87" t="str">
            <v>NA</v>
          </cell>
          <cell r="AJ87" t="str">
            <v>NA</v>
          </cell>
          <cell r="AK87" t="str">
            <v>NA</v>
          </cell>
          <cell r="AL87" t="str">
            <v>NA</v>
          </cell>
          <cell r="AM87" t="str">
            <v>NA</v>
          </cell>
          <cell r="AN87" t="str">
            <v>NA</v>
          </cell>
          <cell r="AO87" t="str">
            <v>NA</v>
          </cell>
          <cell r="AP87" t="str">
            <v>NA</v>
          </cell>
          <cell r="AQ87" t="str">
            <v>NA</v>
          </cell>
          <cell r="AR87" t="str">
            <v>NA</v>
          </cell>
          <cell r="AS87" t="str">
            <v>NA</v>
          </cell>
          <cell r="AT87" t="str">
            <v>NA</v>
          </cell>
          <cell r="AU87" t="str">
            <v>NA</v>
          </cell>
          <cell r="AV87" t="str">
            <v>NA</v>
          </cell>
          <cell r="AW87" t="str">
            <v>NA</v>
          </cell>
          <cell r="AX87">
            <v>6744</v>
          </cell>
          <cell r="AY87" t="str">
            <v>NA</v>
          </cell>
          <cell r="AZ87" t="str">
            <v>NA</v>
          </cell>
          <cell r="BA87" t="str">
            <v>NA</v>
          </cell>
          <cell r="BB87" t="str">
            <v>NA</v>
          </cell>
          <cell r="BC87" t="str">
            <v>NA</v>
          </cell>
          <cell r="BD87" t="str">
            <v>NA</v>
          </cell>
          <cell r="BE87" t="str">
            <v>NA</v>
          </cell>
          <cell r="BF87" t="str">
            <v>NA</v>
          </cell>
          <cell r="BG87" t="str">
            <v>NA</v>
          </cell>
          <cell r="BH87" t="str">
            <v>NA</v>
          </cell>
          <cell r="BI87" t="str">
            <v>NA</v>
          </cell>
          <cell r="BJ87" t="str">
            <v>NA</v>
          </cell>
          <cell r="BK87" t="str">
            <v>NA</v>
          </cell>
          <cell r="BL87">
            <v>30.011399999999998</v>
          </cell>
          <cell r="BM87">
            <v>85.93</v>
          </cell>
          <cell r="BN87" t="str">
            <v>NA</v>
          </cell>
          <cell r="BO87" t="str">
            <v>NA</v>
          </cell>
          <cell r="BP87" t="str">
            <v>NA</v>
          </cell>
          <cell r="BQ87" t="str">
            <v>NA</v>
          </cell>
          <cell r="BR87">
            <v>61.53</v>
          </cell>
          <cell r="BS87" t="str">
            <v>NA</v>
          </cell>
          <cell r="BT87" t="str">
            <v>NA</v>
          </cell>
          <cell r="BU87" t="str">
            <v>NA</v>
          </cell>
          <cell r="BV87" t="str">
            <v>NA</v>
          </cell>
          <cell r="BW87" t="str">
            <v>NA</v>
          </cell>
          <cell r="BX87" t="str">
            <v>NA</v>
          </cell>
          <cell r="BY87" t="str">
            <v>NA</v>
          </cell>
          <cell r="BZ87" t="str">
            <v>NA</v>
          </cell>
          <cell r="CA87" t="str">
            <v>NA</v>
          </cell>
          <cell r="CB87" t="str">
            <v>NA</v>
          </cell>
          <cell r="CC87" t="str">
            <v>NA</v>
          </cell>
          <cell r="CD87" t="str">
            <v>NA</v>
          </cell>
          <cell r="CE87" t="str">
            <v>NA</v>
          </cell>
          <cell r="CF87" t="str">
            <v>NA</v>
          </cell>
          <cell r="CG87" t="str">
            <v>NA</v>
          </cell>
          <cell r="CH87">
            <v>4785</v>
          </cell>
          <cell r="CI87">
            <v>4785</v>
          </cell>
        </row>
        <row r="88">
          <cell r="A88" t="str">
            <v>Q2 1991</v>
          </cell>
          <cell r="B88" t="str">
            <v>NA</v>
          </cell>
          <cell r="C88" t="str">
            <v>NA</v>
          </cell>
          <cell r="D88">
            <v>61.2</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t="str">
            <v>NA</v>
          </cell>
          <cell r="S88" t="str">
            <v>NA</v>
          </cell>
          <cell r="T88" t="str">
            <v>NA</v>
          </cell>
          <cell r="U88" t="str">
            <v>NA</v>
          </cell>
          <cell r="V88" t="str">
            <v>NA</v>
          </cell>
          <cell r="W88" t="str">
            <v>NA</v>
          </cell>
          <cell r="X88" t="str">
            <v>NA</v>
          </cell>
          <cell r="Y88" t="str">
            <v>NA</v>
          </cell>
          <cell r="Z88" t="str">
            <v>NA</v>
          </cell>
          <cell r="AA88" t="str">
            <v>NA</v>
          </cell>
          <cell r="AB88" t="str">
            <v>NA</v>
          </cell>
          <cell r="AC88" t="str">
            <v>NA</v>
          </cell>
          <cell r="AD88" t="str">
            <v>NA</v>
          </cell>
          <cell r="AE88" t="str">
            <v>NA</v>
          </cell>
          <cell r="AF88" t="str">
            <v>NA</v>
          </cell>
          <cell r="AG88" t="str">
            <v>NA</v>
          </cell>
          <cell r="AH88" t="str">
            <v>NA</v>
          </cell>
          <cell r="AI88" t="str">
            <v>NA</v>
          </cell>
          <cell r="AJ88" t="str">
            <v>NA</v>
          </cell>
          <cell r="AK88" t="str">
            <v>NA</v>
          </cell>
          <cell r="AL88" t="str">
            <v>NA</v>
          </cell>
          <cell r="AM88" t="str">
            <v>NA</v>
          </cell>
          <cell r="AN88" t="str">
            <v>NA</v>
          </cell>
          <cell r="AO88" t="str">
            <v>NA</v>
          </cell>
          <cell r="AP88" t="str">
            <v>NA</v>
          </cell>
          <cell r="AQ88" t="str">
            <v>NA</v>
          </cell>
          <cell r="AR88" t="str">
            <v>NA</v>
          </cell>
          <cell r="AS88" t="str">
            <v>NA</v>
          </cell>
          <cell r="AT88" t="str">
            <v>NA</v>
          </cell>
          <cell r="AU88" t="str">
            <v>NA</v>
          </cell>
          <cell r="AV88" t="str">
            <v>NA</v>
          </cell>
          <cell r="AW88" t="str">
            <v>NA</v>
          </cell>
          <cell r="AX88">
            <v>6855</v>
          </cell>
          <cell r="AY88" t="str">
            <v>NA</v>
          </cell>
          <cell r="AZ88" t="str">
            <v>NA</v>
          </cell>
          <cell r="BA88" t="str">
            <v>NA</v>
          </cell>
          <cell r="BB88" t="str">
            <v>NA</v>
          </cell>
          <cell r="BC88" t="str">
            <v>NA</v>
          </cell>
          <cell r="BD88" t="str">
            <v>NA</v>
          </cell>
          <cell r="BE88" t="str">
            <v>NA</v>
          </cell>
          <cell r="BF88" t="str">
            <v>NA</v>
          </cell>
          <cell r="BG88" t="str">
            <v>NA</v>
          </cell>
          <cell r="BH88" t="str">
            <v>NA</v>
          </cell>
          <cell r="BI88" t="str">
            <v>NA</v>
          </cell>
          <cell r="BJ88" t="str">
            <v>NA</v>
          </cell>
          <cell r="BK88" t="str">
            <v>NA</v>
          </cell>
          <cell r="BL88">
            <v>29.6479</v>
          </cell>
          <cell r="BM88">
            <v>81.400000000000006</v>
          </cell>
          <cell r="BN88" t="str">
            <v>NA</v>
          </cell>
          <cell r="BO88" t="str">
            <v>NA</v>
          </cell>
          <cell r="BP88" t="str">
            <v>NA</v>
          </cell>
          <cell r="BQ88" t="str">
            <v>NA</v>
          </cell>
          <cell r="BR88">
            <v>62.12</v>
          </cell>
          <cell r="BS88" t="str">
            <v>NA</v>
          </cell>
          <cell r="BT88" t="str">
            <v>NA</v>
          </cell>
          <cell r="BU88" t="str">
            <v>NA</v>
          </cell>
          <cell r="BV88" t="str">
            <v>NA</v>
          </cell>
          <cell r="BW88" t="str">
            <v>NA</v>
          </cell>
          <cell r="BX88" t="str">
            <v>NA</v>
          </cell>
          <cell r="BY88" t="str">
            <v>NA</v>
          </cell>
          <cell r="BZ88" t="str">
            <v>NA</v>
          </cell>
          <cell r="CA88" t="str">
            <v>NA</v>
          </cell>
          <cell r="CB88" t="str">
            <v>NA</v>
          </cell>
          <cell r="CC88" t="str">
            <v>NA</v>
          </cell>
          <cell r="CD88" t="str">
            <v>NA</v>
          </cell>
          <cell r="CE88" t="str">
            <v>NA</v>
          </cell>
          <cell r="CF88" t="str">
            <v>NA</v>
          </cell>
          <cell r="CG88" t="str">
            <v>NA</v>
          </cell>
          <cell r="CH88">
            <v>4164</v>
          </cell>
          <cell r="CI88">
            <v>4164</v>
          </cell>
        </row>
        <row r="89">
          <cell r="A89" t="str">
            <v>Q3 1991</v>
          </cell>
          <cell r="B89" t="str">
            <v>NA</v>
          </cell>
          <cell r="C89" t="str">
            <v>NA</v>
          </cell>
          <cell r="D89">
            <v>62</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t="str">
            <v>NA</v>
          </cell>
          <cell r="S89" t="str">
            <v>NA</v>
          </cell>
          <cell r="T89" t="str">
            <v>NA</v>
          </cell>
          <cell r="U89" t="str">
            <v>NA</v>
          </cell>
          <cell r="V89" t="str">
            <v>NA</v>
          </cell>
          <cell r="W89" t="str">
            <v>NA</v>
          </cell>
          <cell r="X89" t="str">
            <v>NA</v>
          </cell>
          <cell r="Y89" t="str">
            <v>NA</v>
          </cell>
          <cell r="Z89" t="str">
            <v>NA</v>
          </cell>
          <cell r="AA89" t="str">
            <v>NA</v>
          </cell>
          <cell r="AB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M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v>7047</v>
          </cell>
          <cell r="AY89" t="str">
            <v>NA</v>
          </cell>
          <cell r="AZ89" t="str">
            <v>NA</v>
          </cell>
          <cell r="BA89" t="str">
            <v>NA</v>
          </cell>
          <cell r="BB89" t="str">
            <v>NA</v>
          </cell>
          <cell r="BC89" t="str">
            <v>NA</v>
          </cell>
          <cell r="BD89" t="str">
            <v>NA</v>
          </cell>
          <cell r="BE89" t="str">
            <v>NA</v>
          </cell>
          <cell r="BF89" t="str">
            <v>NA</v>
          </cell>
          <cell r="BG89" t="str">
            <v>NA</v>
          </cell>
          <cell r="BH89" t="str">
            <v>NA</v>
          </cell>
          <cell r="BI89" t="str">
            <v>NA</v>
          </cell>
          <cell r="BJ89" t="str">
            <v>NA</v>
          </cell>
          <cell r="BK89" t="str">
            <v>NA</v>
          </cell>
          <cell r="BL89">
            <v>30.448399999999999</v>
          </cell>
          <cell r="BM89">
            <v>86.49</v>
          </cell>
          <cell r="BN89" t="str">
            <v>NA</v>
          </cell>
          <cell r="BO89" t="str">
            <v>NA</v>
          </cell>
          <cell r="BP89" t="str">
            <v>NA</v>
          </cell>
          <cell r="BQ89" t="str">
            <v>NA</v>
          </cell>
          <cell r="BR89">
            <v>62.87</v>
          </cell>
          <cell r="BS89" t="str">
            <v>NA</v>
          </cell>
          <cell r="BT89" t="str">
            <v>NA</v>
          </cell>
          <cell r="BU89" t="str">
            <v>NA</v>
          </cell>
          <cell r="BV89" t="str">
            <v>NA</v>
          </cell>
          <cell r="BW89" t="str">
            <v>NA</v>
          </cell>
          <cell r="BX89" t="str">
            <v>NA</v>
          </cell>
          <cell r="BY89" t="str">
            <v>NA</v>
          </cell>
          <cell r="BZ89" t="str">
            <v>NA</v>
          </cell>
          <cell r="CA89" t="str">
            <v>NA</v>
          </cell>
          <cell r="CB89" t="str">
            <v>NA</v>
          </cell>
          <cell r="CC89" t="str">
            <v>NA</v>
          </cell>
          <cell r="CD89" t="str">
            <v>NA</v>
          </cell>
          <cell r="CE89" t="str">
            <v>NA</v>
          </cell>
          <cell r="CF89" t="str">
            <v>NA</v>
          </cell>
          <cell r="CG89" t="str">
            <v>NA</v>
          </cell>
          <cell r="CH89">
            <v>5228</v>
          </cell>
          <cell r="CI89">
            <v>5228</v>
          </cell>
        </row>
        <row r="90">
          <cell r="A90" t="str">
            <v>Q4 1991</v>
          </cell>
          <cell r="B90" t="str">
            <v>NA</v>
          </cell>
          <cell r="C90" t="str">
            <v>NA</v>
          </cell>
          <cell r="D90">
            <v>62.4</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t="str">
            <v>NA</v>
          </cell>
          <cell r="S90" t="str">
            <v>NA</v>
          </cell>
          <cell r="T90" t="str">
            <v>NA</v>
          </cell>
          <cell r="U90" t="str">
            <v>NA</v>
          </cell>
          <cell r="V90" t="str">
            <v>NA</v>
          </cell>
          <cell r="W90" t="str">
            <v>NA</v>
          </cell>
          <cell r="X90" t="str">
            <v>NA</v>
          </cell>
          <cell r="Y90" t="str">
            <v>NA</v>
          </cell>
          <cell r="Z90" t="str">
            <v>NA</v>
          </cell>
          <cell r="AA90" t="str">
            <v>NA</v>
          </cell>
          <cell r="AB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M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v>7278</v>
          </cell>
          <cell r="AY90" t="str">
            <v>NA</v>
          </cell>
          <cell r="AZ90" t="str">
            <v>NA</v>
          </cell>
          <cell r="BA90" t="str">
            <v>NA</v>
          </cell>
          <cell r="BB90" t="str">
            <v>NA</v>
          </cell>
          <cell r="BC90" t="str">
            <v>NA</v>
          </cell>
          <cell r="BD90" t="str">
            <v>NA</v>
          </cell>
          <cell r="BE90" t="str">
            <v>NA</v>
          </cell>
          <cell r="BF90" t="str">
            <v>NA</v>
          </cell>
          <cell r="BG90" t="str">
            <v>NA</v>
          </cell>
          <cell r="BH90" t="str">
            <v>NA</v>
          </cell>
          <cell r="BI90" t="str">
            <v>NA</v>
          </cell>
          <cell r="BJ90" t="str">
            <v>NA</v>
          </cell>
          <cell r="BK90" t="str">
            <v>NA</v>
          </cell>
          <cell r="BL90">
            <v>31.024899999999999</v>
          </cell>
          <cell r="BM90">
            <v>89.58</v>
          </cell>
          <cell r="BN90" t="str">
            <v>NA</v>
          </cell>
          <cell r="BO90" t="str">
            <v>NA</v>
          </cell>
          <cell r="BP90" t="str">
            <v>NA</v>
          </cell>
          <cell r="BQ90" t="str">
            <v>NA</v>
          </cell>
          <cell r="BR90">
            <v>63.34</v>
          </cell>
          <cell r="BS90" t="str">
            <v>NA</v>
          </cell>
          <cell r="BT90" t="str">
            <v>NA</v>
          </cell>
          <cell r="BU90" t="str">
            <v>NA</v>
          </cell>
          <cell r="BV90" t="str">
            <v>NA</v>
          </cell>
          <cell r="BW90" t="str">
            <v>NA</v>
          </cell>
          <cell r="BX90" t="str">
            <v>NA</v>
          </cell>
          <cell r="BY90" t="str">
            <v>NA</v>
          </cell>
          <cell r="BZ90" t="str">
            <v>NA</v>
          </cell>
          <cell r="CA90" t="str">
            <v>NA</v>
          </cell>
          <cell r="CB90" t="str">
            <v>NA</v>
          </cell>
          <cell r="CC90" t="str">
            <v>NA</v>
          </cell>
          <cell r="CD90" t="str">
            <v>NA</v>
          </cell>
          <cell r="CE90" t="str">
            <v>NA</v>
          </cell>
          <cell r="CF90" t="str">
            <v>NA</v>
          </cell>
          <cell r="CG90" t="str">
            <v>NA</v>
          </cell>
          <cell r="CH90">
            <v>5475</v>
          </cell>
          <cell r="CI90">
            <v>5475</v>
          </cell>
        </row>
        <row r="91">
          <cell r="A91" t="str">
            <v>Q1 1992</v>
          </cell>
          <cell r="B91" t="str">
            <v>NA</v>
          </cell>
          <cell r="C91" t="str">
            <v>NA</v>
          </cell>
          <cell r="D91">
            <v>62.7</v>
          </cell>
          <cell r="E91" t="str">
            <v>NA</v>
          </cell>
          <cell r="F91" t="str">
            <v>NA</v>
          </cell>
          <cell r="G91" t="str">
            <v>NA</v>
          </cell>
          <cell r="H91" t="str">
            <v>NA</v>
          </cell>
          <cell r="I91" t="str">
            <v>NA</v>
          </cell>
          <cell r="J91" t="str">
            <v>NA</v>
          </cell>
          <cell r="K91" t="str">
            <v>NA</v>
          </cell>
          <cell r="L91" t="str">
            <v>NA</v>
          </cell>
          <cell r="M91" t="str">
            <v>NA</v>
          </cell>
          <cell r="N91" t="str">
            <v>NA</v>
          </cell>
          <cell r="O91" t="str">
            <v>NA</v>
          </cell>
          <cell r="P91" t="str">
            <v>NA</v>
          </cell>
          <cell r="Q91" t="str">
            <v>NA</v>
          </cell>
          <cell r="R91" t="str">
            <v>NA</v>
          </cell>
          <cell r="S91" t="str">
            <v>NA</v>
          </cell>
          <cell r="T91" t="str">
            <v>NA</v>
          </cell>
          <cell r="U91" t="str">
            <v>NA</v>
          </cell>
          <cell r="V91" t="str">
            <v>NA</v>
          </cell>
          <cell r="W91" t="str">
            <v>NA</v>
          </cell>
          <cell r="X91" t="str">
            <v>NA</v>
          </cell>
          <cell r="Y91" t="str">
            <v>NA</v>
          </cell>
          <cell r="Z91" t="str">
            <v>NA</v>
          </cell>
          <cell r="AA91" t="str">
            <v>NA</v>
          </cell>
          <cell r="AB91" t="str">
            <v>NA</v>
          </cell>
          <cell r="AC91" t="str">
            <v>NA</v>
          </cell>
          <cell r="AD91" t="str">
            <v>NA</v>
          </cell>
          <cell r="AE91" t="str">
            <v>NA</v>
          </cell>
          <cell r="AF91" t="str">
            <v>NA</v>
          </cell>
          <cell r="AG91" t="str">
            <v>NA</v>
          </cell>
          <cell r="AH91" t="str">
            <v>NA</v>
          </cell>
          <cell r="AI91" t="str">
            <v>NA</v>
          </cell>
          <cell r="AJ91" t="str">
            <v>NA</v>
          </cell>
          <cell r="AK91" t="str">
            <v>NA</v>
          </cell>
          <cell r="AL91" t="str">
            <v>NA</v>
          </cell>
          <cell r="AM91" t="str">
            <v>NA</v>
          </cell>
          <cell r="AN91" t="str">
            <v>NA</v>
          </cell>
          <cell r="AO91" t="str">
            <v>NA</v>
          </cell>
          <cell r="AP91" t="str">
            <v>NA</v>
          </cell>
          <cell r="AQ91" t="str">
            <v>NA</v>
          </cell>
          <cell r="AR91" t="str">
            <v>NA</v>
          </cell>
          <cell r="AS91" t="str">
            <v>NA</v>
          </cell>
          <cell r="AT91" t="str">
            <v>NA</v>
          </cell>
          <cell r="AU91" t="str">
            <v>NA</v>
          </cell>
          <cell r="AV91" t="str">
            <v>NA</v>
          </cell>
          <cell r="AW91" t="str">
            <v>NA</v>
          </cell>
          <cell r="AX91">
            <v>7497</v>
          </cell>
          <cell r="AY91" t="str">
            <v>NA</v>
          </cell>
          <cell r="AZ91" t="str">
            <v>NA</v>
          </cell>
          <cell r="BA91" t="str">
            <v>NA</v>
          </cell>
          <cell r="BB91" t="str">
            <v>NA</v>
          </cell>
          <cell r="BC91" t="str">
            <v>NA</v>
          </cell>
          <cell r="BD91" t="str">
            <v>NA</v>
          </cell>
          <cell r="BE91" t="str">
            <v>NA</v>
          </cell>
          <cell r="BF91" t="str">
            <v>NA</v>
          </cell>
          <cell r="BG91" t="str">
            <v>NA</v>
          </cell>
          <cell r="BH91" t="str">
            <v>NA</v>
          </cell>
          <cell r="BI91" t="str">
            <v>NA</v>
          </cell>
          <cell r="BJ91" t="str">
            <v>NA</v>
          </cell>
          <cell r="BK91" t="str">
            <v>NA</v>
          </cell>
          <cell r="BL91">
            <v>30.919</v>
          </cell>
          <cell r="BM91">
            <v>89.37</v>
          </cell>
          <cell r="BN91" t="str">
            <v>NA</v>
          </cell>
          <cell r="BO91" t="str">
            <v>NA</v>
          </cell>
          <cell r="BP91" t="str">
            <v>NA</v>
          </cell>
          <cell r="BQ91" t="str">
            <v>NA</v>
          </cell>
          <cell r="BR91">
            <v>63.99</v>
          </cell>
          <cell r="BS91" t="str">
            <v>NA</v>
          </cell>
          <cell r="BT91" t="str">
            <v>NA</v>
          </cell>
          <cell r="BU91" t="str">
            <v>NA</v>
          </cell>
          <cell r="BV91" t="str">
            <v>NA</v>
          </cell>
          <cell r="BW91" t="str">
            <v>NA</v>
          </cell>
          <cell r="BX91" t="str">
            <v>NA</v>
          </cell>
          <cell r="BY91" t="str">
            <v>NA</v>
          </cell>
          <cell r="BZ91" t="str">
            <v>NA</v>
          </cell>
          <cell r="CA91" t="str">
            <v>NA</v>
          </cell>
          <cell r="CB91" t="str">
            <v>NA</v>
          </cell>
          <cell r="CC91" t="str">
            <v>NA</v>
          </cell>
          <cell r="CD91" t="str">
            <v>NA</v>
          </cell>
          <cell r="CE91" t="str">
            <v>NA</v>
          </cell>
          <cell r="CF91" t="str">
            <v>NA</v>
          </cell>
          <cell r="CG91" t="str">
            <v>NA</v>
          </cell>
          <cell r="CH91">
            <v>4372</v>
          </cell>
          <cell r="CI91">
            <v>4272</v>
          </cell>
        </row>
        <row r="92">
          <cell r="A92" t="str">
            <v>Q2 1992</v>
          </cell>
          <cell r="B92" t="str">
            <v>NA</v>
          </cell>
          <cell r="C92" t="str">
            <v>NA</v>
          </cell>
          <cell r="D92">
            <v>63.2</v>
          </cell>
          <cell r="E92" t="str">
            <v>NA</v>
          </cell>
          <cell r="F92" t="str">
            <v>NA</v>
          </cell>
          <cell r="G92" t="str">
            <v>NA</v>
          </cell>
          <cell r="H92" t="str">
            <v>NA</v>
          </cell>
          <cell r="I92" t="str">
            <v>NA</v>
          </cell>
          <cell r="J92" t="str">
            <v>NA</v>
          </cell>
          <cell r="K92" t="str">
            <v>NA</v>
          </cell>
          <cell r="L92" t="str">
            <v>NA</v>
          </cell>
          <cell r="M92" t="str">
            <v>NA</v>
          </cell>
          <cell r="N92" t="str">
            <v>NA</v>
          </cell>
          <cell r="O92" t="str">
            <v>NA</v>
          </cell>
          <cell r="P92" t="str">
            <v>NA</v>
          </cell>
          <cell r="Q92" t="str">
            <v>NA</v>
          </cell>
          <cell r="R92" t="str">
            <v>NA</v>
          </cell>
          <cell r="S92" t="str">
            <v>NA</v>
          </cell>
          <cell r="T92" t="str">
            <v>NA</v>
          </cell>
          <cell r="U92" t="str">
            <v>NA</v>
          </cell>
          <cell r="V92" t="str">
            <v>NA</v>
          </cell>
          <cell r="W92" t="str">
            <v>NA</v>
          </cell>
          <cell r="X92" t="str">
            <v>NA</v>
          </cell>
          <cell r="Y92" t="str">
            <v>NA</v>
          </cell>
          <cell r="Z92" t="str">
            <v>NA</v>
          </cell>
          <cell r="AA92" t="str">
            <v>NA</v>
          </cell>
          <cell r="AB92" t="str">
            <v>NA</v>
          </cell>
          <cell r="AC92" t="str">
            <v>NA</v>
          </cell>
          <cell r="AD92" t="str">
            <v>NA</v>
          </cell>
          <cell r="AE92" t="str">
            <v>NA</v>
          </cell>
          <cell r="AF92" t="str">
            <v>NA</v>
          </cell>
          <cell r="AG92" t="str">
            <v>NA</v>
          </cell>
          <cell r="AH92" t="str">
            <v>NA</v>
          </cell>
          <cell r="AI92" t="str">
            <v>NA</v>
          </cell>
          <cell r="AJ92" t="str">
            <v>NA</v>
          </cell>
          <cell r="AK92" t="str">
            <v>NA</v>
          </cell>
          <cell r="AL92" t="str">
            <v>NA</v>
          </cell>
          <cell r="AM92" t="str">
            <v>NA</v>
          </cell>
          <cell r="AN92" t="str">
            <v>NA</v>
          </cell>
          <cell r="AO92" t="str">
            <v>NA</v>
          </cell>
          <cell r="AP92" t="str">
            <v>NA</v>
          </cell>
          <cell r="AQ92" t="str">
            <v>NA</v>
          </cell>
          <cell r="AR92" t="str">
            <v>NA</v>
          </cell>
          <cell r="AS92" t="str">
            <v>NA</v>
          </cell>
          <cell r="AT92" t="str">
            <v>NA</v>
          </cell>
          <cell r="AU92" t="str">
            <v>NA</v>
          </cell>
          <cell r="AV92" t="str">
            <v>NA</v>
          </cell>
          <cell r="AW92" t="str">
            <v>NA</v>
          </cell>
          <cell r="AX92">
            <v>7698</v>
          </cell>
          <cell r="AY92" t="str">
            <v>NA</v>
          </cell>
          <cell r="AZ92" t="str">
            <v>NA</v>
          </cell>
          <cell r="BA92" t="str">
            <v>NA</v>
          </cell>
          <cell r="BB92" t="str">
            <v>NA</v>
          </cell>
          <cell r="BC92" t="str">
            <v>NA</v>
          </cell>
          <cell r="BD92" t="str">
            <v>NA</v>
          </cell>
          <cell r="BE92" t="str">
            <v>NA</v>
          </cell>
          <cell r="BF92" t="str">
            <v>NA</v>
          </cell>
          <cell r="BG92" t="str">
            <v>NA</v>
          </cell>
          <cell r="BH92" t="str">
            <v>NA</v>
          </cell>
          <cell r="BI92" t="str">
            <v>NA</v>
          </cell>
          <cell r="BJ92" t="str">
            <v>NA</v>
          </cell>
          <cell r="BK92" t="str">
            <v>NA</v>
          </cell>
          <cell r="BL92">
            <v>30.811499999999999</v>
          </cell>
          <cell r="BM92">
            <v>86.15</v>
          </cell>
          <cell r="BN92" t="str">
            <v>NA</v>
          </cell>
          <cell r="BO92" t="str">
            <v>NA</v>
          </cell>
          <cell r="BP92" t="str">
            <v>NA</v>
          </cell>
          <cell r="BQ92" t="str">
            <v>NA</v>
          </cell>
          <cell r="BR92">
            <v>64.64</v>
          </cell>
          <cell r="BS92" t="str">
            <v>NA</v>
          </cell>
          <cell r="BT92" t="str">
            <v>NA</v>
          </cell>
          <cell r="BU92" t="str">
            <v>NA</v>
          </cell>
          <cell r="BV92" t="str">
            <v>NA</v>
          </cell>
          <cell r="BW92" t="str">
            <v>NA</v>
          </cell>
          <cell r="BX92" t="str">
            <v>NA</v>
          </cell>
          <cell r="BY92" t="str">
            <v>NA</v>
          </cell>
          <cell r="BZ92" t="str">
            <v>NA</v>
          </cell>
          <cell r="CA92" t="str">
            <v>NA</v>
          </cell>
          <cell r="CB92" t="str">
            <v>NA</v>
          </cell>
          <cell r="CC92" t="str">
            <v>NA</v>
          </cell>
          <cell r="CD92" t="str">
            <v>NA</v>
          </cell>
          <cell r="CE92" t="str">
            <v>NA</v>
          </cell>
          <cell r="CF92" t="str">
            <v>NA</v>
          </cell>
          <cell r="CG92" t="str">
            <v>NA</v>
          </cell>
          <cell r="CH92">
            <v>5920</v>
          </cell>
          <cell r="CI92">
            <v>5820</v>
          </cell>
        </row>
        <row r="93">
          <cell r="A93" t="str">
            <v>Q3 1992</v>
          </cell>
          <cell r="B93" t="str">
            <v>NA</v>
          </cell>
          <cell r="C93" t="str">
            <v>NA</v>
          </cell>
          <cell r="D93">
            <v>63.5</v>
          </cell>
          <cell r="E93" t="str">
            <v>NA</v>
          </cell>
          <cell r="F93" t="str">
            <v>NA</v>
          </cell>
          <cell r="G93" t="str">
            <v>NA</v>
          </cell>
          <cell r="H93" t="str">
            <v>NA</v>
          </cell>
          <cell r="I93" t="str">
            <v>NA</v>
          </cell>
          <cell r="J93" t="str">
            <v>NA</v>
          </cell>
          <cell r="K93" t="str">
            <v>NA</v>
          </cell>
          <cell r="L93" t="str">
            <v>NA</v>
          </cell>
          <cell r="M93" t="str">
            <v>NA</v>
          </cell>
          <cell r="N93" t="str">
            <v>NA</v>
          </cell>
          <cell r="O93" t="str">
            <v>NA</v>
          </cell>
          <cell r="P93" t="str">
            <v>NA</v>
          </cell>
          <cell r="Q93" t="str">
            <v>NA</v>
          </cell>
          <cell r="R93" t="str">
            <v>NA</v>
          </cell>
          <cell r="S93" t="str">
            <v>NA</v>
          </cell>
          <cell r="T93" t="str">
            <v>NA</v>
          </cell>
          <cell r="U93" t="str">
            <v>NA</v>
          </cell>
          <cell r="V93" t="str">
            <v>NA</v>
          </cell>
          <cell r="W93" t="str">
            <v>NA</v>
          </cell>
          <cell r="X93" t="str">
            <v>NA</v>
          </cell>
          <cell r="Y93" t="str">
            <v>NA</v>
          </cell>
          <cell r="Z93" t="str">
            <v>NA</v>
          </cell>
          <cell r="AA93" t="str">
            <v>NA</v>
          </cell>
          <cell r="AB93" t="str">
            <v>NA</v>
          </cell>
          <cell r="AC93" t="str">
            <v>NA</v>
          </cell>
          <cell r="AD93" t="str">
            <v>NA</v>
          </cell>
          <cell r="AE93" t="str">
            <v>NA</v>
          </cell>
          <cell r="AF93" t="str">
            <v>NA</v>
          </cell>
          <cell r="AG93" t="str">
            <v>NA</v>
          </cell>
          <cell r="AH93" t="str">
            <v>NA</v>
          </cell>
          <cell r="AI93" t="str">
            <v>NA</v>
          </cell>
          <cell r="AJ93" t="str">
            <v>NA</v>
          </cell>
          <cell r="AK93" t="str">
            <v>NA</v>
          </cell>
          <cell r="AL93" t="str">
            <v>NA</v>
          </cell>
          <cell r="AM93" t="str">
            <v>NA</v>
          </cell>
          <cell r="AN93" t="str">
            <v>NA</v>
          </cell>
          <cell r="AO93" t="str">
            <v>NA</v>
          </cell>
          <cell r="AP93" t="str">
            <v>NA</v>
          </cell>
          <cell r="AQ93" t="str">
            <v>NA</v>
          </cell>
          <cell r="AR93" t="str">
            <v>NA</v>
          </cell>
          <cell r="AS93" t="str">
            <v>NA</v>
          </cell>
          <cell r="AT93" t="str">
            <v>NA</v>
          </cell>
          <cell r="AU93" t="str">
            <v>NA</v>
          </cell>
          <cell r="AV93" t="str">
            <v>NA</v>
          </cell>
          <cell r="AW93" t="str">
            <v>NA</v>
          </cell>
          <cell r="AX93">
            <v>7937</v>
          </cell>
          <cell r="AY93" t="str">
            <v>NA</v>
          </cell>
          <cell r="AZ93" t="str">
            <v>NA</v>
          </cell>
          <cell r="BA93" t="str">
            <v>NA</v>
          </cell>
          <cell r="BB93" t="str">
            <v>NA</v>
          </cell>
          <cell r="BC93" t="str">
            <v>NA</v>
          </cell>
          <cell r="BD93" t="str">
            <v>NA</v>
          </cell>
          <cell r="BE93" t="str">
            <v>NA</v>
          </cell>
          <cell r="BF93" t="str">
            <v>NA</v>
          </cell>
          <cell r="BG93" t="str">
            <v>NA</v>
          </cell>
          <cell r="BH93" t="str">
            <v>NA</v>
          </cell>
          <cell r="BI93" t="str">
            <v>NA</v>
          </cell>
          <cell r="BJ93" t="str">
            <v>NA</v>
          </cell>
          <cell r="BK93" t="str">
            <v>NA</v>
          </cell>
          <cell r="BL93">
            <v>30.7088</v>
          </cell>
          <cell r="BM93">
            <v>89.83</v>
          </cell>
          <cell r="BN93" t="str">
            <v>NA</v>
          </cell>
          <cell r="BO93" t="str">
            <v>NA</v>
          </cell>
          <cell r="BP93" t="str">
            <v>NA</v>
          </cell>
          <cell r="BQ93" t="str">
            <v>NA</v>
          </cell>
          <cell r="BR93">
            <v>64.95</v>
          </cell>
          <cell r="BS93" t="str">
            <v>NA</v>
          </cell>
          <cell r="BT93" t="str">
            <v>NA</v>
          </cell>
          <cell r="BU93" t="str">
            <v>NA</v>
          </cell>
          <cell r="BV93" t="str">
            <v>NA</v>
          </cell>
          <cell r="BW93" t="str">
            <v>NA</v>
          </cell>
          <cell r="BX93" t="str">
            <v>NA</v>
          </cell>
          <cell r="BY93" t="str">
            <v>NA</v>
          </cell>
          <cell r="BZ93" t="str">
            <v>NA</v>
          </cell>
          <cell r="CA93" t="str">
            <v>NA</v>
          </cell>
          <cell r="CB93" t="str">
            <v>NA</v>
          </cell>
          <cell r="CC93" t="str">
            <v>NA</v>
          </cell>
          <cell r="CD93" t="str">
            <v>NA</v>
          </cell>
          <cell r="CE93" t="str">
            <v>NA</v>
          </cell>
          <cell r="CF93" t="str">
            <v>NA</v>
          </cell>
          <cell r="CG93" t="str">
            <v>NA</v>
          </cell>
          <cell r="CH93">
            <v>6284</v>
          </cell>
          <cell r="CI93">
            <v>6184</v>
          </cell>
        </row>
        <row r="94">
          <cell r="A94" t="str">
            <v>Q4 1992</v>
          </cell>
          <cell r="B94" t="str">
            <v>NA</v>
          </cell>
          <cell r="C94" t="str">
            <v>NA</v>
          </cell>
          <cell r="D94">
            <v>63</v>
          </cell>
          <cell r="E94" t="str">
            <v>NA</v>
          </cell>
          <cell r="F94" t="str">
            <v>NA</v>
          </cell>
          <cell r="G94" t="str">
            <v>NA</v>
          </cell>
          <cell r="H94" t="str">
            <v>NA</v>
          </cell>
          <cell r="I94" t="str">
            <v>NA</v>
          </cell>
          <cell r="J94" t="str">
            <v>NA</v>
          </cell>
          <cell r="K94" t="str">
            <v>NA</v>
          </cell>
          <cell r="L94" t="str">
            <v>NA</v>
          </cell>
          <cell r="M94" t="str">
            <v>NA</v>
          </cell>
          <cell r="N94" t="str">
            <v>NA</v>
          </cell>
          <cell r="O94" t="str">
            <v>NA</v>
          </cell>
          <cell r="P94" t="str">
            <v>NA</v>
          </cell>
          <cell r="Q94" t="str">
            <v>NA</v>
          </cell>
          <cell r="R94" t="str">
            <v>NA</v>
          </cell>
          <cell r="S94" t="str">
            <v>NA</v>
          </cell>
          <cell r="T94" t="str">
            <v>NA</v>
          </cell>
          <cell r="U94" t="str">
            <v>NA</v>
          </cell>
          <cell r="V94" t="str">
            <v>NA</v>
          </cell>
          <cell r="W94" t="str">
            <v>NA</v>
          </cell>
          <cell r="X94" t="str">
            <v>NA</v>
          </cell>
          <cell r="Y94" t="str">
            <v>NA</v>
          </cell>
          <cell r="Z94" t="str">
            <v>NA</v>
          </cell>
          <cell r="AA94" t="str">
            <v>NA</v>
          </cell>
          <cell r="AB94" t="str">
            <v>NA</v>
          </cell>
          <cell r="AC94" t="str">
            <v>NA</v>
          </cell>
          <cell r="AD94" t="str">
            <v>NA</v>
          </cell>
          <cell r="AE94" t="str">
            <v>NA</v>
          </cell>
          <cell r="AF94" t="str">
            <v>NA</v>
          </cell>
          <cell r="AG94" t="str">
            <v>NA</v>
          </cell>
          <cell r="AH94" t="str">
            <v>NA</v>
          </cell>
          <cell r="AI94" t="str">
            <v>NA</v>
          </cell>
          <cell r="AJ94" t="str">
            <v>NA</v>
          </cell>
          <cell r="AK94" t="str">
            <v>NA</v>
          </cell>
          <cell r="AL94" t="str">
            <v>NA</v>
          </cell>
          <cell r="AM94" t="str">
            <v>NA</v>
          </cell>
          <cell r="AN94" t="str">
            <v>NA</v>
          </cell>
          <cell r="AO94" t="str">
            <v>NA</v>
          </cell>
          <cell r="AP94" t="str">
            <v>NA</v>
          </cell>
          <cell r="AQ94" t="str">
            <v>NA</v>
          </cell>
          <cell r="AR94" t="str">
            <v>NA</v>
          </cell>
          <cell r="AS94" t="str">
            <v>NA</v>
          </cell>
          <cell r="AT94" t="str">
            <v>NA</v>
          </cell>
          <cell r="AU94" t="str">
            <v>NA</v>
          </cell>
          <cell r="AV94" t="str">
            <v>NA</v>
          </cell>
          <cell r="AW94" t="str">
            <v>NA</v>
          </cell>
          <cell r="AX94">
            <v>8220</v>
          </cell>
          <cell r="AY94" t="str">
            <v>NA</v>
          </cell>
          <cell r="AZ94" t="str">
            <v>NA</v>
          </cell>
          <cell r="BA94" t="str">
            <v>NA</v>
          </cell>
          <cell r="BB94" t="str">
            <v>NA</v>
          </cell>
          <cell r="BC94" t="str">
            <v>NA</v>
          </cell>
          <cell r="BD94" t="str">
            <v>NA</v>
          </cell>
          <cell r="BE94" t="str">
            <v>NA</v>
          </cell>
          <cell r="BF94" t="str">
            <v>NA</v>
          </cell>
          <cell r="BG94" t="str">
            <v>NA</v>
          </cell>
          <cell r="BH94" t="str">
            <v>NA</v>
          </cell>
          <cell r="BI94" t="str">
            <v>NA</v>
          </cell>
          <cell r="BJ94" t="str">
            <v>NA</v>
          </cell>
          <cell r="BK94" t="str">
            <v>NA</v>
          </cell>
          <cell r="BL94">
            <v>30.990200000000002</v>
          </cell>
          <cell r="BM94">
            <v>89.97</v>
          </cell>
          <cell r="BN94" t="str">
            <v>NA</v>
          </cell>
          <cell r="BO94" t="str">
            <v>NA</v>
          </cell>
          <cell r="BP94" t="str">
            <v>NA</v>
          </cell>
          <cell r="BQ94" t="str">
            <v>NA</v>
          </cell>
          <cell r="BR94">
            <v>65.33</v>
          </cell>
          <cell r="BS94" t="str">
            <v>NA</v>
          </cell>
          <cell r="BT94" t="str">
            <v>NA</v>
          </cell>
          <cell r="BU94" t="str">
            <v>NA</v>
          </cell>
          <cell r="BV94" t="str">
            <v>NA</v>
          </cell>
          <cell r="BW94" t="str">
            <v>NA</v>
          </cell>
          <cell r="BX94" t="str">
            <v>NA</v>
          </cell>
          <cell r="BY94" t="str">
            <v>NA</v>
          </cell>
          <cell r="BZ94" t="str">
            <v>NA</v>
          </cell>
          <cell r="CA94" t="str">
            <v>NA</v>
          </cell>
          <cell r="CB94" t="str">
            <v>NA</v>
          </cell>
          <cell r="CC94" t="str">
            <v>NA</v>
          </cell>
          <cell r="CD94" t="str">
            <v>NA</v>
          </cell>
          <cell r="CE94" t="str">
            <v>NA</v>
          </cell>
          <cell r="CF94" t="str">
            <v>NA</v>
          </cell>
          <cell r="CG94" t="str">
            <v>NA</v>
          </cell>
          <cell r="CH94">
            <v>5888</v>
          </cell>
          <cell r="CI94">
            <v>5788</v>
          </cell>
        </row>
        <row r="95">
          <cell r="A95" t="str">
            <v>Q1 1993</v>
          </cell>
          <cell r="B95" t="str">
            <v>NA</v>
          </cell>
          <cell r="C95" t="str">
            <v>NA</v>
          </cell>
          <cell r="D95">
            <v>63.1</v>
          </cell>
          <cell r="E95" t="str">
            <v>NA</v>
          </cell>
          <cell r="F95" t="str">
            <v>NA</v>
          </cell>
          <cell r="G95" t="str">
            <v>NA</v>
          </cell>
          <cell r="H95" t="str">
            <v>NA</v>
          </cell>
          <cell r="I95" t="str">
            <v>NA</v>
          </cell>
          <cell r="J95" t="str">
            <v>NA</v>
          </cell>
          <cell r="K95" t="str">
            <v>NA</v>
          </cell>
          <cell r="L95" t="str">
            <v>NA</v>
          </cell>
          <cell r="M95" t="str">
            <v>NA</v>
          </cell>
          <cell r="N95" t="str">
            <v>NA</v>
          </cell>
          <cell r="O95" t="str">
            <v>NA</v>
          </cell>
          <cell r="P95" t="str">
            <v>NA</v>
          </cell>
          <cell r="Q95" t="str">
            <v>NA</v>
          </cell>
          <cell r="R95" t="str">
            <v>NA</v>
          </cell>
          <cell r="S95" t="str">
            <v>NA</v>
          </cell>
          <cell r="T95" t="str">
            <v>NA</v>
          </cell>
          <cell r="U95" t="str">
            <v>NA</v>
          </cell>
          <cell r="V95" t="str">
            <v>NA</v>
          </cell>
          <cell r="W95" t="str">
            <v>NA</v>
          </cell>
          <cell r="X95" t="str">
            <v>NA</v>
          </cell>
          <cell r="Y95" t="str">
            <v>NA</v>
          </cell>
          <cell r="Z95" t="str">
            <v>NA</v>
          </cell>
          <cell r="AA95" t="str">
            <v>NA</v>
          </cell>
          <cell r="AB95" t="str">
            <v>NA</v>
          </cell>
          <cell r="AC95" t="str">
            <v>NA</v>
          </cell>
          <cell r="AD95" t="str">
            <v>NA</v>
          </cell>
          <cell r="AE95" t="str">
            <v>NA</v>
          </cell>
          <cell r="AF95" t="str">
            <v>NA</v>
          </cell>
          <cell r="AG95" t="str">
            <v>NA</v>
          </cell>
          <cell r="AH95" t="str">
            <v>NA</v>
          </cell>
          <cell r="AI95" t="str">
            <v>NA</v>
          </cell>
          <cell r="AJ95" t="str">
            <v>NA</v>
          </cell>
          <cell r="AK95" t="str">
            <v>NA</v>
          </cell>
          <cell r="AL95" t="str">
            <v>NA</v>
          </cell>
          <cell r="AM95" t="str">
            <v>NA</v>
          </cell>
          <cell r="AN95" t="str">
            <v>NA</v>
          </cell>
          <cell r="AO95" t="str">
            <v>NA</v>
          </cell>
          <cell r="AP95" t="str">
            <v>NA</v>
          </cell>
          <cell r="AQ95" t="str">
            <v>NA</v>
          </cell>
          <cell r="AR95" t="str">
            <v>NA</v>
          </cell>
          <cell r="AS95" t="str">
            <v>NA</v>
          </cell>
          <cell r="AT95" t="str">
            <v>NA</v>
          </cell>
          <cell r="AU95" t="str">
            <v>NA</v>
          </cell>
          <cell r="AV95" t="str">
            <v>NA</v>
          </cell>
          <cell r="AW95" t="str">
            <v>NA</v>
          </cell>
          <cell r="AX95">
            <v>8439</v>
          </cell>
          <cell r="AY95" t="str">
            <v>NA</v>
          </cell>
          <cell r="AZ95" t="str">
            <v>NA</v>
          </cell>
          <cell r="BA95" t="str">
            <v>NA</v>
          </cell>
          <cell r="BB95" t="str">
            <v>NA</v>
          </cell>
          <cell r="BC95" t="str">
            <v>NA</v>
          </cell>
          <cell r="BD95" t="str">
            <v>NA</v>
          </cell>
          <cell r="BE95" t="str">
            <v>NA</v>
          </cell>
          <cell r="BF95" t="str">
            <v>NA</v>
          </cell>
          <cell r="BG95" t="str">
            <v>NA</v>
          </cell>
          <cell r="BH95" t="str">
            <v>NA</v>
          </cell>
          <cell r="BI95" t="str">
            <v>NA</v>
          </cell>
          <cell r="BJ95" t="str">
            <v>NA</v>
          </cell>
          <cell r="BK95" t="str">
            <v>NA</v>
          </cell>
          <cell r="BL95">
            <v>31.060199999999998</v>
          </cell>
          <cell r="BM95">
            <v>87.18</v>
          </cell>
          <cell r="BN95" t="str">
            <v>NA</v>
          </cell>
          <cell r="BO95" t="str">
            <v>NA</v>
          </cell>
          <cell r="BP95" t="str">
            <v>NA</v>
          </cell>
          <cell r="BQ95" t="str">
            <v>NA</v>
          </cell>
          <cell r="BR95">
            <v>66.12</v>
          </cell>
          <cell r="BS95" t="str">
            <v>NA</v>
          </cell>
          <cell r="BT95" t="str">
            <v>NA</v>
          </cell>
          <cell r="BU95" t="str">
            <v>NA</v>
          </cell>
          <cell r="BV95" t="str">
            <v>NA</v>
          </cell>
          <cell r="BW95" t="str">
            <v>NA</v>
          </cell>
          <cell r="BX95" t="str">
            <v>NA</v>
          </cell>
          <cell r="BY95" t="str">
            <v>NA</v>
          </cell>
          <cell r="BZ95" t="str">
            <v>NA</v>
          </cell>
          <cell r="CA95" t="str">
            <v>NA</v>
          </cell>
          <cell r="CB95" t="str">
            <v>NA</v>
          </cell>
          <cell r="CC95" t="str">
            <v>NA</v>
          </cell>
          <cell r="CD95" t="str">
            <v>NA</v>
          </cell>
          <cell r="CE95" t="str">
            <v>NA</v>
          </cell>
          <cell r="CF95" t="str">
            <v>NA</v>
          </cell>
          <cell r="CG95" t="str">
            <v>NA</v>
          </cell>
          <cell r="CH95">
            <v>4004</v>
          </cell>
          <cell r="CI95">
            <v>3904</v>
          </cell>
        </row>
        <row r="96">
          <cell r="A96" t="str">
            <v>Q2 1993</v>
          </cell>
          <cell r="B96" t="str">
            <v>NA</v>
          </cell>
          <cell r="C96" t="str">
            <v>NA</v>
          </cell>
          <cell r="D96">
            <v>63.9</v>
          </cell>
          <cell r="E96" t="str">
            <v>NA</v>
          </cell>
          <cell r="F96" t="str">
            <v>NA</v>
          </cell>
          <cell r="G96" t="str">
            <v>NA</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v>8620</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v>31.346399999999999</v>
          </cell>
          <cell r="BM96">
            <v>87.65</v>
          </cell>
          <cell r="BN96" t="str">
            <v>NA</v>
          </cell>
          <cell r="BO96" t="str">
            <v>NA</v>
          </cell>
          <cell r="BP96" t="str">
            <v>NA</v>
          </cell>
          <cell r="BQ96" t="str">
            <v>NA</v>
          </cell>
          <cell r="BR96">
            <v>66.67</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v>5051</v>
          </cell>
          <cell r="CI96">
            <v>4951</v>
          </cell>
        </row>
        <row r="97">
          <cell r="A97" t="str">
            <v>Q3 1993</v>
          </cell>
          <cell r="B97" t="str">
            <v>NA</v>
          </cell>
          <cell r="C97" t="str">
            <v>NA</v>
          </cell>
          <cell r="D97">
            <v>64.8</v>
          </cell>
          <cell r="E97" t="str">
            <v>NA</v>
          </cell>
          <cell r="F97" t="str">
            <v>NA</v>
          </cell>
          <cell r="G97" t="str">
            <v>NA</v>
          </cell>
          <cell r="H97" t="str">
            <v>NA</v>
          </cell>
          <cell r="I97" t="str">
            <v>NA</v>
          </cell>
          <cell r="J97" t="str">
            <v>NA</v>
          </cell>
          <cell r="K97" t="str">
            <v>NA</v>
          </cell>
          <cell r="L97" t="str">
            <v>NA</v>
          </cell>
          <cell r="M97" t="str">
            <v>NA</v>
          </cell>
          <cell r="N97" t="str">
            <v>NA</v>
          </cell>
          <cell r="O97" t="str">
            <v>NA</v>
          </cell>
          <cell r="P97" t="str">
            <v>NA</v>
          </cell>
          <cell r="Q97" t="str">
            <v>NA</v>
          </cell>
          <cell r="R97" t="str">
            <v>NA</v>
          </cell>
          <cell r="S97" t="str">
            <v>NA</v>
          </cell>
          <cell r="T97" t="str">
            <v>NA</v>
          </cell>
          <cell r="U97" t="str">
            <v>NA</v>
          </cell>
          <cell r="V97" t="str">
            <v>NA</v>
          </cell>
          <cell r="W97" t="str">
            <v>NA</v>
          </cell>
          <cell r="X97" t="str">
            <v>NA</v>
          </cell>
          <cell r="Y97" t="str">
            <v>NA</v>
          </cell>
          <cell r="Z97" t="str">
            <v>NA</v>
          </cell>
          <cell r="AA97" t="str">
            <v>NA</v>
          </cell>
          <cell r="AB97" t="str">
            <v>NA</v>
          </cell>
          <cell r="AC97" t="str">
            <v>NA</v>
          </cell>
          <cell r="AD97" t="str">
            <v>NA</v>
          </cell>
          <cell r="AE97" t="str">
            <v>NA</v>
          </cell>
          <cell r="AF97" t="str">
            <v>NA</v>
          </cell>
          <cell r="AG97" t="str">
            <v>NA</v>
          </cell>
          <cell r="AH97" t="str">
            <v>NA</v>
          </cell>
          <cell r="AI97" t="str">
            <v>NA</v>
          </cell>
          <cell r="AJ97" t="str">
            <v>NA</v>
          </cell>
          <cell r="AK97" t="str">
            <v>NA</v>
          </cell>
          <cell r="AL97" t="str">
            <v>NA</v>
          </cell>
          <cell r="AM97" t="str">
            <v>NA</v>
          </cell>
          <cell r="AN97" t="str">
            <v>NA</v>
          </cell>
          <cell r="AO97" t="str">
            <v>NA</v>
          </cell>
          <cell r="AP97" t="str">
            <v>NA</v>
          </cell>
          <cell r="AQ97" t="str">
            <v>NA</v>
          </cell>
          <cell r="AR97" t="str">
            <v>NA</v>
          </cell>
          <cell r="AS97" t="str">
            <v>NA</v>
          </cell>
          <cell r="AT97" t="str">
            <v>NA</v>
          </cell>
          <cell r="AU97" t="str">
            <v>NA</v>
          </cell>
          <cell r="AV97" t="str">
            <v>NA</v>
          </cell>
          <cell r="AW97" t="str">
            <v>NA</v>
          </cell>
          <cell r="AX97">
            <v>8893</v>
          </cell>
          <cell r="AY97" t="str">
            <v>NA</v>
          </cell>
          <cell r="AZ97" t="str">
            <v>NA</v>
          </cell>
          <cell r="BA97" t="str">
            <v>NA</v>
          </cell>
          <cell r="BB97" t="str">
            <v>NA</v>
          </cell>
          <cell r="BC97" t="str">
            <v>NA</v>
          </cell>
          <cell r="BD97" t="str">
            <v>NA</v>
          </cell>
          <cell r="BE97" t="str">
            <v>NA</v>
          </cell>
          <cell r="BF97" t="str">
            <v>NA</v>
          </cell>
          <cell r="BG97" t="str">
            <v>NA</v>
          </cell>
          <cell r="BH97" t="str">
            <v>NA</v>
          </cell>
          <cell r="BI97" t="str">
            <v>NA</v>
          </cell>
          <cell r="BJ97" t="str">
            <v>NA</v>
          </cell>
          <cell r="BK97" t="str">
            <v>NA</v>
          </cell>
          <cell r="BL97">
            <v>31.235499999999998</v>
          </cell>
          <cell r="BM97">
            <v>92.01</v>
          </cell>
          <cell r="BN97" t="str">
            <v>NA</v>
          </cell>
          <cell r="BO97" t="str">
            <v>NA</v>
          </cell>
          <cell r="BP97" t="str">
            <v>NA</v>
          </cell>
          <cell r="BQ97" t="str">
            <v>NA</v>
          </cell>
          <cell r="BR97">
            <v>67.099999999999994</v>
          </cell>
          <cell r="BS97" t="str">
            <v>NA</v>
          </cell>
          <cell r="BT97" t="str">
            <v>NA</v>
          </cell>
          <cell r="BU97" t="str">
            <v>NA</v>
          </cell>
          <cell r="BV97" t="str">
            <v>NA</v>
          </cell>
          <cell r="BW97" t="str">
            <v>NA</v>
          </cell>
          <cell r="BX97" t="str">
            <v>NA</v>
          </cell>
          <cell r="BY97" t="str">
            <v>NA</v>
          </cell>
          <cell r="BZ97" t="str">
            <v>NA</v>
          </cell>
          <cell r="CA97" t="str">
            <v>NA</v>
          </cell>
          <cell r="CB97" t="str">
            <v>NA</v>
          </cell>
          <cell r="CC97" t="str">
            <v>NA</v>
          </cell>
          <cell r="CD97" t="str">
            <v>NA</v>
          </cell>
          <cell r="CE97" t="str">
            <v>NA</v>
          </cell>
          <cell r="CF97" t="str">
            <v>NA</v>
          </cell>
          <cell r="CG97" t="str">
            <v>NA</v>
          </cell>
          <cell r="CH97">
            <v>5764</v>
          </cell>
          <cell r="CI97">
            <v>5664</v>
          </cell>
        </row>
        <row r="98">
          <cell r="A98" t="str">
            <v>Q4 1993</v>
          </cell>
          <cell r="B98" t="str">
            <v>NA</v>
          </cell>
          <cell r="C98" t="str">
            <v>NA</v>
          </cell>
          <cell r="D98">
            <v>65</v>
          </cell>
          <cell r="E98" t="str">
            <v>NA</v>
          </cell>
          <cell r="F98" t="str">
            <v>NA</v>
          </cell>
          <cell r="G98" t="str">
            <v>NA</v>
          </cell>
          <cell r="H98" t="str">
            <v>NA</v>
          </cell>
          <cell r="I98" t="str">
            <v>NA</v>
          </cell>
          <cell r="J98" t="str">
            <v>NA</v>
          </cell>
          <cell r="K98" t="str">
            <v>NA</v>
          </cell>
          <cell r="L98" t="str">
            <v>NA</v>
          </cell>
          <cell r="M98" t="str">
            <v>NA</v>
          </cell>
          <cell r="N98" t="str">
            <v>NA</v>
          </cell>
          <cell r="O98" t="str">
            <v>NA</v>
          </cell>
          <cell r="P98" t="str">
            <v>NA</v>
          </cell>
          <cell r="Q98" t="str">
            <v>NA</v>
          </cell>
          <cell r="R98" t="str">
            <v>NA</v>
          </cell>
          <cell r="S98" t="str">
            <v>NA</v>
          </cell>
          <cell r="T98" t="str">
            <v>NA</v>
          </cell>
          <cell r="U98" t="str">
            <v>NA</v>
          </cell>
          <cell r="V98" t="str">
            <v>NA</v>
          </cell>
          <cell r="W98" t="str">
            <v>NA</v>
          </cell>
          <cell r="X98" t="str">
            <v>NA</v>
          </cell>
          <cell r="Y98" t="str">
            <v>NA</v>
          </cell>
          <cell r="Z98" t="str">
            <v>NA</v>
          </cell>
          <cell r="AA98" t="str">
            <v>NA</v>
          </cell>
          <cell r="AB98" t="str">
            <v>NA</v>
          </cell>
          <cell r="AC98" t="str">
            <v>NA</v>
          </cell>
          <cell r="AD98" t="str">
            <v>NA</v>
          </cell>
          <cell r="AE98" t="str">
            <v>NA</v>
          </cell>
          <cell r="AF98" t="str">
            <v>NA</v>
          </cell>
          <cell r="AG98" t="str">
            <v>NA</v>
          </cell>
          <cell r="AH98" t="str">
            <v>NA</v>
          </cell>
          <cell r="AI98" t="str">
            <v>NA</v>
          </cell>
          <cell r="AJ98" t="str">
            <v>NA</v>
          </cell>
          <cell r="AK98" t="str">
            <v>NA</v>
          </cell>
          <cell r="AL98" t="str">
            <v>NA</v>
          </cell>
          <cell r="AM98" t="str">
            <v>NA</v>
          </cell>
          <cell r="AN98" t="str">
            <v>NA</v>
          </cell>
          <cell r="AO98" t="str">
            <v>NA</v>
          </cell>
          <cell r="AP98" t="str">
            <v>NA</v>
          </cell>
          <cell r="AQ98" t="str">
            <v>NA</v>
          </cell>
          <cell r="AR98" t="str">
            <v>NA</v>
          </cell>
          <cell r="AS98" t="str">
            <v>NA</v>
          </cell>
          <cell r="AT98" t="str">
            <v>NA</v>
          </cell>
          <cell r="AU98" t="str">
            <v>NA</v>
          </cell>
          <cell r="AV98" t="str">
            <v>NA</v>
          </cell>
          <cell r="AW98" t="str">
            <v>NA</v>
          </cell>
          <cell r="AX98">
            <v>9256</v>
          </cell>
          <cell r="AY98" t="str">
            <v>NA</v>
          </cell>
          <cell r="AZ98" t="str">
            <v>NA</v>
          </cell>
          <cell r="BA98" t="str">
            <v>NA</v>
          </cell>
          <cell r="BB98" t="str">
            <v>NA</v>
          </cell>
          <cell r="BC98" t="str">
            <v>NA</v>
          </cell>
          <cell r="BD98" t="str">
            <v>NA</v>
          </cell>
          <cell r="BE98" t="str">
            <v>NA</v>
          </cell>
          <cell r="BF98" t="str">
            <v>NA</v>
          </cell>
          <cell r="BG98" t="str">
            <v>NA</v>
          </cell>
          <cell r="BH98" t="str">
            <v>NA</v>
          </cell>
          <cell r="BI98" t="str">
            <v>NA</v>
          </cell>
          <cell r="BJ98" t="str">
            <v>NA</v>
          </cell>
          <cell r="BK98" t="str">
            <v>NA</v>
          </cell>
          <cell r="BL98">
            <v>32.332599999999999</v>
          </cell>
          <cell r="BM98">
            <v>90.47</v>
          </cell>
          <cell r="BN98" t="str">
            <v>NA</v>
          </cell>
          <cell r="BO98" t="str">
            <v>NA</v>
          </cell>
          <cell r="BP98" t="str">
            <v>NA</v>
          </cell>
          <cell r="BQ98" t="str">
            <v>NA</v>
          </cell>
          <cell r="BR98">
            <v>67.44</v>
          </cell>
          <cell r="BS98" t="str">
            <v>NA</v>
          </cell>
          <cell r="BT98" t="str">
            <v>NA</v>
          </cell>
          <cell r="BU98" t="str">
            <v>NA</v>
          </cell>
          <cell r="BV98" t="str">
            <v>NA</v>
          </cell>
          <cell r="BW98" t="str">
            <v>NA</v>
          </cell>
          <cell r="BX98" t="str">
            <v>NA</v>
          </cell>
          <cell r="BY98" t="str">
            <v>NA</v>
          </cell>
          <cell r="BZ98" t="str">
            <v>NA</v>
          </cell>
          <cell r="CA98" t="str">
            <v>NA</v>
          </cell>
          <cell r="CB98" t="str">
            <v>NA</v>
          </cell>
          <cell r="CC98" t="str">
            <v>NA</v>
          </cell>
          <cell r="CD98" t="str">
            <v>NA</v>
          </cell>
          <cell r="CE98" t="str">
            <v>NA</v>
          </cell>
          <cell r="CF98" t="str">
            <v>NA</v>
          </cell>
          <cell r="CG98" t="str">
            <v>NA</v>
          </cell>
          <cell r="CH98">
            <v>6572</v>
          </cell>
          <cell r="CI98">
            <v>6472</v>
          </cell>
        </row>
        <row r="99">
          <cell r="A99" t="str">
            <v>Q1 1994</v>
          </cell>
          <cell r="B99" t="str">
            <v>NA</v>
          </cell>
          <cell r="C99" t="str">
            <v>NA</v>
          </cell>
          <cell r="D99">
            <v>65.400000000000006</v>
          </cell>
          <cell r="E99" t="str">
            <v>NA</v>
          </cell>
          <cell r="F99" t="str">
            <v>NA</v>
          </cell>
          <cell r="G99" t="str">
            <v>NA</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v>9466</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v>33.170999999999999</v>
          </cell>
          <cell r="BM99">
            <v>93.64</v>
          </cell>
          <cell r="BN99" t="str">
            <v>NA</v>
          </cell>
          <cell r="BO99" t="str">
            <v>NA</v>
          </cell>
          <cell r="BP99" t="str">
            <v>NA</v>
          </cell>
          <cell r="BQ99" t="str">
            <v>NA</v>
          </cell>
          <cell r="BR99">
            <v>68.040000000000006</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v>4692</v>
          </cell>
          <cell r="CI99">
            <v>4592</v>
          </cell>
        </row>
        <row r="100">
          <cell r="A100" t="str">
            <v>Q2 1994</v>
          </cell>
          <cell r="B100" t="str">
            <v>NA</v>
          </cell>
          <cell r="C100" t="str">
            <v>NA</v>
          </cell>
          <cell r="D100">
            <v>66</v>
          </cell>
          <cell r="E100" t="str">
            <v>NA</v>
          </cell>
          <cell r="F100" t="str">
            <v>NA</v>
          </cell>
          <cell r="G100" t="str">
            <v>NA</v>
          </cell>
          <cell r="H100" t="str">
            <v>NA</v>
          </cell>
          <cell r="I100" t="str">
            <v>NA</v>
          </cell>
          <cell r="J100" t="str">
            <v>NA</v>
          </cell>
          <cell r="K100" t="str">
            <v>NA</v>
          </cell>
          <cell r="L100" t="str">
            <v>NA</v>
          </cell>
          <cell r="M100" t="str">
            <v>NA</v>
          </cell>
          <cell r="N100" t="str">
            <v>NA</v>
          </cell>
          <cell r="O100" t="str">
            <v>NA</v>
          </cell>
          <cell r="P100" t="str">
            <v>NA</v>
          </cell>
          <cell r="Q100" t="str">
            <v>NA</v>
          </cell>
          <cell r="R100" t="str">
            <v>NA</v>
          </cell>
          <cell r="S100" t="str">
            <v>NA</v>
          </cell>
          <cell r="T100" t="str">
            <v>NA</v>
          </cell>
          <cell r="U100" t="str">
            <v>NA</v>
          </cell>
          <cell r="V100" t="str">
            <v>NA</v>
          </cell>
          <cell r="W100" t="str">
            <v>NA</v>
          </cell>
          <cell r="X100" t="str">
            <v>NA</v>
          </cell>
          <cell r="Y100" t="str">
            <v>NA</v>
          </cell>
          <cell r="Z100" t="str">
            <v>NA</v>
          </cell>
          <cell r="AA100" t="str">
            <v>NA</v>
          </cell>
          <cell r="AB100" t="str">
            <v>NA</v>
          </cell>
          <cell r="AC100" t="str">
            <v>NA</v>
          </cell>
          <cell r="AD100" t="str">
            <v>NA</v>
          </cell>
          <cell r="AE100" t="str">
            <v>NA</v>
          </cell>
          <cell r="AF100" t="str">
            <v>NA</v>
          </cell>
          <cell r="AG100" t="str">
            <v>NA</v>
          </cell>
          <cell r="AH100" t="str">
            <v>NA</v>
          </cell>
          <cell r="AI100" t="str">
            <v>NA</v>
          </cell>
          <cell r="AJ100" t="str">
            <v>NA</v>
          </cell>
          <cell r="AK100" t="str">
            <v>NA</v>
          </cell>
          <cell r="AL100" t="str">
            <v>NA</v>
          </cell>
          <cell r="AM100" t="str">
            <v>NA</v>
          </cell>
          <cell r="AN100" t="str">
            <v>NA</v>
          </cell>
          <cell r="AO100" t="str">
            <v>NA</v>
          </cell>
          <cell r="AP100" t="str">
            <v>NA</v>
          </cell>
          <cell r="AQ100" t="str">
            <v>NA</v>
          </cell>
          <cell r="AR100" t="str">
            <v>NA</v>
          </cell>
          <cell r="AS100" t="str">
            <v>NA</v>
          </cell>
          <cell r="AT100" t="str">
            <v>NA</v>
          </cell>
          <cell r="AU100" t="str">
            <v>NA</v>
          </cell>
          <cell r="AV100" t="str">
            <v>NA</v>
          </cell>
          <cell r="AW100" t="str">
            <v>NA</v>
          </cell>
          <cell r="AX100">
            <v>9784</v>
          </cell>
          <cell r="AY100" t="str">
            <v>NA</v>
          </cell>
          <cell r="AZ100" t="str">
            <v>NA</v>
          </cell>
          <cell r="BA100" t="str">
            <v>NA</v>
          </cell>
          <cell r="BB100" t="str">
            <v>NA</v>
          </cell>
          <cell r="BC100" t="str">
            <v>NA</v>
          </cell>
          <cell r="BD100" t="str">
            <v>NA</v>
          </cell>
          <cell r="BE100" t="str">
            <v>NA</v>
          </cell>
          <cell r="BF100" t="str">
            <v>NA</v>
          </cell>
          <cell r="BG100" t="str">
            <v>NA</v>
          </cell>
          <cell r="BH100" t="str">
            <v>NA</v>
          </cell>
          <cell r="BI100" t="str">
            <v>NA</v>
          </cell>
          <cell r="BJ100" t="str">
            <v>NA</v>
          </cell>
          <cell r="BK100" t="str">
            <v>NA</v>
          </cell>
          <cell r="BL100">
            <v>32.830399999999997</v>
          </cell>
          <cell r="BM100">
            <v>90.31</v>
          </cell>
          <cell r="BN100" t="str">
            <v>NA</v>
          </cell>
          <cell r="BO100" t="str">
            <v>NA</v>
          </cell>
          <cell r="BP100" t="str">
            <v>NA</v>
          </cell>
          <cell r="BQ100" t="str">
            <v>NA</v>
          </cell>
          <cell r="BR100">
            <v>68.5</v>
          </cell>
          <cell r="BS100" t="str">
            <v>NA</v>
          </cell>
          <cell r="BT100" t="str">
            <v>NA</v>
          </cell>
          <cell r="BU100" t="str">
            <v>NA</v>
          </cell>
          <cell r="BV100" t="str">
            <v>NA</v>
          </cell>
          <cell r="BW100" t="str">
            <v>NA</v>
          </cell>
          <cell r="BX100" t="str">
            <v>NA</v>
          </cell>
          <cell r="BY100" t="str">
            <v>NA</v>
          </cell>
          <cell r="BZ100" t="str">
            <v>NA</v>
          </cell>
          <cell r="CA100" t="str">
            <v>NA</v>
          </cell>
          <cell r="CB100" t="str">
            <v>NA</v>
          </cell>
          <cell r="CC100" t="str">
            <v>NA</v>
          </cell>
          <cell r="CD100" t="str">
            <v>NA</v>
          </cell>
          <cell r="CE100" t="str">
            <v>NA</v>
          </cell>
          <cell r="CF100" t="str">
            <v>NA</v>
          </cell>
          <cell r="CG100" t="str">
            <v>NA</v>
          </cell>
          <cell r="CH100">
            <v>5889</v>
          </cell>
          <cell r="CI100">
            <v>5789</v>
          </cell>
        </row>
        <row r="101">
          <cell r="A101" t="str">
            <v>Q3 1994</v>
          </cell>
          <cell r="B101" t="str">
            <v>NA</v>
          </cell>
          <cell r="C101" t="str">
            <v>NA</v>
          </cell>
          <cell r="D101">
            <v>66.5</v>
          </cell>
          <cell r="E101" t="str">
            <v>NA</v>
          </cell>
          <cell r="F101" t="str">
            <v>NA</v>
          </cell>
          <cell r="G101" t="str">
            <v>NA</v>
          </cell>
          <cell r="H101" t="str">
            <v>NA</v>
          </cell>
          <cell r="I101" t="str">
            <v>NA</v>
          </cell>
          <cell r="J101" t="str">
            <v>NA</v>
          </cell>
          <cell r="K101" t="str">
            <v>NA</v>
          </cell>
          <cell r="L101" t="str">
            <v>NA</v>
          </cell>
          <cell r="M101" t="str">
            <v>NA</v>
          </cell>
          <cell r="N101" t="str">
            <v>NA</v>
          </cell>
          <cell r="O101" t="str">
            <v>NA</v>
          </cell>
          <cell r="P101" t="str">
            <v>NA</v>
          </cell>
          <cell r="Q101" t="str">
            <v>NA</v>
          </cell>
          <cell r="R101" t="str">
            <v>NA</v>
          </cell>
          <cell r="S101" t="str">
            <v>NA</v>
          </cell>
          <cell r="T101" t="str">
            <v>NA</v>
          </cell>
          <cell r="U101" t="str">
            <v>NA</v>
          </cell>
          <cell r="V101" t="str">
            <v>NA</v>
          </cell>
          <cell r="W101" t="str">
            <v>NA</v>
          </cell>
          <cell r="X101" t="str">
            <v>NA</v>
          </cell>
          <cell r="Y101" t="str">
            <v>NA</v>
          </cell>
          <cell r="Z101" t="str">
            <v>NA</v>
          </cell>
          <cell r="AA101" t="str">
            <v>NA</v>
          </cell>
          <cell r="AB101" t="str">
            <v>NA</v>
          </cell>
          <cell r="AC101" t="str">
            <v>NA</v>
          </cell>
          <cell r="AD101" t="str">
            <v>NA</v>
          </cell>
          <cell r="AE101" t="str">
            <v>NA</v>
          </cell>
          <cell r="AF101" t="str">
            <v>NA</v>
          </cell>
          <cell r="AG101" t="str">
            <v>NA</v>
          </cell>
          <cell r="AH101" t="str">
            <v>NA</v>
          </cell>
          <cell r="AI101" t="str">
            <v>NA</v>
          </cell>
          <cell r="AJ101" t="str">
            <v>NA</v>
          </cell>
          <cell r="AK101" t="str">
            <v>NA</v>
          </cell>
          <cell r="AL101" t="str">
            <v>NA</v>
          </cell>
          <cell r="AM101" t="str">
            <v>NA</v>
          </cell>
          <cell r="AN101" t="str">
            <v>NA</v>
          </cell>
          <cell r="AO101" t="str">
            <v>NA</v>
          </cell>
          <cell r="AP101" t="str">
            <v>NA</v>
          </cell>
          <cell r="AQ101" t="str">
            <v>NA</v>
          </cell>
          <cell r="AR101" t="str">
            <v>NA</v>
          </cell>
          <cell r="AS101" t="str">
            <v>NA</v>
          </cell>
          <cell r="AT101" t="str">
            <v>NA</v>
          </cell>
          <cell r="AU101" t="str">
            <v>NA</v>
          </cell>
          <cell r="AV101" t="str">
            <v>NA</v>
          </cell>
          <cell r="AW101" t="str">
            <v>NA</v>
          </cell>
          <cell r="AX101">
            <v>10139</v>
          </cell>
          <cell r="AY101" t="str">
            <v>NA</v>
          </cell>
          <cell r="AZ101" t="str">
            <v>NA</v>
          </cell>
          <cell r="BA101" t="str">
            <v>NA</v>
          </cell>
          <cell r="BB101" t="str">
            <v>NA</v>
          </cell>
          <cell r="BC101" t="str">
            <v>NA</v>
          </cell>
          <cell r="BD101" t="str">
            <v>NA</v>
          </cell>
          <cell r="BE101" t="str">
            <v>NA</v>
          </cell>
          <cell r="BF101" t="str">
            <v>NA</v>
          </cell>
          <cell r="BG101" t="str">
            <v>NA</v>
          </cell>
          <cell r="BH101" t="str">
            <v>NA</v>
          </cell>
          <cell r="BI101" t="str">
            <v>NA</v>
          </cell>
          <cell r="BJ101" t="str">
            <v>NA</v>
          </cell>
          <cell r="BK101" t="str">
            <v>NA</v>
          </cell>
          <cell r="BL101">
            <v>33.700800000000001</v>
          </cell>
          <cell r="BM101">
            <v>91.98</v>
          </cell>
          <cell r="BN101" t="str">
            <v>NA</v>
          </cell>
          <cell r="BO101" t="str">
            <v>NA</v>
          </cell>
          <cell r="BP101" t="str">
            <v>NA</v>
          </cell>
          <cell r="BQ101" t="str">
            <v>NA</v>
          </cell>
          <cell r="BR101">
            <v>68.87</v>
          </cell>
          <cell r="BS101" t="str">
            <v>NA</v>
          </cell>
          <cell r="BT101" t="str">
            <v>NA</v>
          </cell>
          <cell r="BU101" t="str">
            <v>NA</v>
          </cell>
          <cell r="BV101" t="str">
            <v>NA</v>
          </cell>
          <cell r="BW101" t="str">
            <v>NA</v>
          </cell>
          <cell r="BX101" t="str">
            <v>NA</v>
          </cell>
          <cell r="BY101" t="str">
            <v>NA</v>
          </cell>
          <cell r="BZ101" t="str">
            <v>NA</v>
          </cell>
          <cell r="CA101" t="str">
            <v>NA</v>
          </cell>
          <cell r="CB101" t="str">
            <v>NA</v>
          </cell>
          <cell r="CC101" t="str">
            <v>NA</v>
          </cell>
          <cell r="CD101" t="str">
            <v>NA</v>
          </cell>
          <cell r="CE101" t="str">
            <v>NA</v>
          </cell>
          <cell r="CF101" t="str">
            <v>NA</v>
          </cell>
          <cell r="CG101" t="str">
            <v>NA</v>
          </cell>
          <cell r="CH101">
            <v>7799</v>
          </cell>
          <cell r="CI101">
            <v>7699</v>
          </cell>
        </row>
        <row r="102">
          <cell r="A102" t="str">
            <v>Q4 1994</v>
          </cell>
          <cell r="B102" t="str">
            <v>NA</v>
          </cell>
          <cell r="C102" t="str">
            <v>NA</v>
          </cell>
          <cell r="D102">
            <v>66.599999999999994</v>
          </cell>
          <cell r="E102" t="str">
            <v>NA</v>
          </cell>
          <cell r="F102" t="str">
            <v>NA</v>
          </cell>
          <cell r="G102" t="str">
            <v>NA</v>
          </cell>
          <cell r="H102" t="str">
            <v>NA</v>
          </cell>
          <cell r="I102" t="str">
            <v>NA</v>
          </cell>
          <cell r="J102" t="str">
            <v>NA</v>
          </cell>
          <cell r="K102" t="str">
            <v>NA</v>
          </cell>
          <cell r="L102" t="str">
            <v>NA</v>
          </cell>
          <cell r="M102" t="str">
            <v>NA</v>
          </cell>
          <cell r="N102" t="str">
            <v>NA</v>
          </cell>
          <cell r="O102" t="str">
            <v>NA</v>
          </cell>
          <cell r="P102" t="str">
            <v>NA</v>
          </cell>
          <cell r="Q102" t="str">
            <v>NA</v>
          </cell>
          <cell r="R102" t="str">
            <v>NA</v>
          </cell>
          <cell r="S102" t="str">
            <v>NA</v>
          </cell>
          <cell r="T102" t="str">
            <v>NA</v>
          </cell>
          <cell r="U102" t="str">
            <v>NA</v>
          </cell>
          <cell r="V102" t="str">
            <v>NA</v>
          </cell>
          <cell r="W102" t="str">
            <v>NA</v>
          </cell>
          <cell r="X102" t="str">
            <v>NA</v>
          </cell>
          <cell r="Y102" t="str">
            <v>NA</v>
          </cell>
          <cell r="Z102" t="str">
            <v>NA</v>
          </cell>
          <cell r="AA102" t="str">
            <v>NA</v>
          </cell>
          <cell r="AB102" t="str">
            <v>NA</v>
          </cell>
          <cell r="AC102" t="str">
            <v>NA</v>
          </cell>
          <cell r="AD102" t="str">
            <v>NA</v>
          </cell>
          <cell r="AE102" t="str">
            <v>NA</v>
          </cell>
          <cell r="AF102" t="str">
            <v>NA</v>
          </cell>
          <cell r="AG102" t="str">
            <v>NA</v>
          </cell>
          <cell r="AH102" t="str">
            <v>NA</v>
          </cell>
          <cell r="AI102" t="str">
            <v>NA</v>
          </cell>
          <cell r="AJ102" t="str">
            <v>NA</v>
          </cell>
          <cell r="AK102" t="str">
            <v>NA</v>
          </cell>
          <cell r="AL102" t="str">
            <v>NA</v>
          </cell>
          <cell r="AM102" t="str">
            <v>NA</v>
          </cell>
          <cell r="AN102" t="str">
            <v>NA</v>
          </cell>
          <cell r="AO102" t="str">
            <v>NA</v>
          </cell>
          <cell r="AP102" t="str">
            <v>NA</v>
          </cell>
          <cell r="AQ102" t="str">
            <v>NA</v>
          </cell>
          <cell r="AR102" t="str">
            <v>NA</v>
          </cell>
          <cell r="AS102" t="str">
            <v>NA</v>
          </cell>
          <cell r="AT102" t="str">
            <v>NA</v>
          </cell>
          <cell r="AU102" t="str">
            <v>NA</v>
          </cell>
          <cell r="AV102" t="str">
            <v>NA</v>
          </cell>
          <cell r="AW102" t="str">
            <v>NA</v>
          </cell>
          <cell r="AX102">
            <v>10537</v>
          </cell>
          <cell r="AY102" t="str">
            <v>NA</v>
          </cell>
          <cell r="AZ102" t="str">
            <v>NA</v>
          </cell>
          <cell r="BA102" t="str">
            <v>NA</v>
          </cell>
          <cell r="BB102" t="str">
            <v>NA</v>
          </cell>
          <cell r="BC102" t="str">
            <v>NA</v>
          </cell>
          <cell r="BD102" t="str">
            <v>NA</v>
          </cell>
          <cell r="BE102" t="str">
            <v>NA</v>
          </cell>
          <cell r="BF102" t="str">
            <v>NA</v>
          </cell>
          <cell r="BG102" t="str">
            <v>NA</v>
          </cell>
          <cell r="BH102" t="str">
            <v>NA</v>
          </cell>
          <cell r="BI102" t="str">
            <v>NA</v>
          </cell>
          <cell r="BJ102" t="str">
            <v>NA</v>
          </cell>
          <cell r="BK102" t="str">
            <v>NA</v>
          </cell>
          <cell r="BL102">
            <v>32.2804</v>
          </cell>
          <cell r="BM102">
            <v>97.27</v>
          </cell>
          <cell r="BN102" t="str">
            <v>NA</v>
          </cell>
          <cell r="BO102" t="str">
            <v>NA</v>
          </cell>
          <cell r="BP102" t="str">
            <v>NA</v>
          </cell>
          <cell r="BQ102" t="str">
            <v>NA</v>
          </cell>
          <cell r="BR102">
            <v>69.14</v>
          </cell>
          <cell r="BS102" t="str">
            <v>NA</v>
          </cell>
          <cell r="BT102" t="str">
            <v>NA</v>
          </cell>
          <cell r="BU102" t="str">
            <v>NA</v>
          </cell>
          <cell r="BV102" t="str">
            <v>NA</v>
          </cell>
          <cell r="BW102" t="str">
            <v>NA</v>
          </cell>
          <cell r="BX102" t="str">
            <v>NA</v>
          </cell>
          <cell r="BY102" t="str">
            <v>NA</v>
          </cell>
          <cell r="BZ102" t="str">
            <v>NA</v>
          </cell>
          <cell r="CA102" t="str">
            <v>NA</v>
          </cell>
          <cell r="CB102" t="str">
            <v>NA</v>
          </cell>
          <cell r="CC102" t="str">
            <v>NA</v>
          </cell>
          <cell r="CD102" t="str">
            <v>NA</v>
          </cell>
          <cell r="CE102" t="str">
            <v>NA</v>
          </cell>
          <cell r="CF102" t="str">
            <v>NA</v>
          </cell>
          <cell r="CG102" t="str">
            <v>NA</v>
          </cell>
          <cell r="CH102">
            <v>8483</v>
          </cell>
          <cell r="CI102">
            <v>8383</v>
          </cell>
        </row>
        <row r="103">
          <cell r="A103" t="str">
            <v>Q1 1995</v>
          </cell>
          <cell r="B103" t="str">
            <v>NA</v>
          </cell>
          <cell r="C103" t="str">
            <v>NA</v>
          </cell>
          <cell r="D103">
            <v>67</v>
          </cell>
          <cell r="E103">
            <v>70.356999999999999</v>
          </cell>
          <cell r="F103" t="str">
            <v>NA</v>
          </cell>
          <cell r="G103" t="str">
            <v>NA</v>
          </cell>
          <cell r="H103" t="str">
            <v>NA</v>
          </cell>
          <cell r="I103" t="str">
            <v>NA</v>
          </cell>
          <cell r="J103" t="str">
            <v>NA</v>
          </cell>
          <cell r="K103" t="str">
            <v>NA</v>
          </cell>
          <cell r="L103" t="str">
            <v>NA</v>
          </cell>
          <cell r="M103" t="str">
            <v>NA</v>
          </cell>
          <cell r="N103" t="str">
            <v>NA</v>
          </cell>
          <cell r="O103" t="str">
            <v>NA</v>
          </cell>
          <cell r="P103" t="str">
            <v>NA</v>
          </cell>
          <cell r="Q103" t="str">
            <v>NA</v>
          </cell>
          <cell r="R103" t="str">
            <v>NA</v>
          </cell>
          <cell r="S103" t="str">
            <v>NA</v>
          </cell>
          <cell r="T103" t="str">
            <v>NA</v>
          </cell>
          <cell r="U103" t="str">
            <v>NA</v>
          </cell>
          <cell r="V103" t="str">
            <v>NA</v>
          </cell>
          <cell r="W103" t="str">
            <v>NA</v>
          </cell>
          <cell r="X103" t="str">
            <v>NA</v>
          </cell>
          <cell r="Y103" t="str">
            <v>NA</v>
          </cell>
          <cell r="Z103" t="str">
            <v>NA</v>
          </cell>
          <cell r="AA103" t="str">
            <v>NA</v>
          </cell>
          <cell r="AB103" t="str">
            <v>NA</v>
          </cell>
          <cell r="AC103" t="str">
            <v>NA</v>
          </cell>
          <cell r="AD103" t="str">
            <v>NA</v>
          </cell>
          <cell r="AE103" t="str">
            <v>NA</v>
          </cell>
          <cell r="AF103" t="str">
            <v>NA</v>
          </cell>
          <cell r="AG103">
            <v>2501</v>
          </cell>
          <cell r="AH103">
            <v>451</v>
          </cell>
          <cell r="AI103">
            <v>151</v>
          </cell>
          <cell r="AJ103">
            <v>532</v>
          </cell>
          <cell r="AK103">
            <v>82</v>
          </cell>
          <cell r="AL103">
            <v>59</v>
          </cell>
          <cell r="AM103">
            <v>225</v>
          </cell>
          <cell r="AN103" t="str">
            <v>NA</v>
          </cell>
          <cell r="AO103" t="str">
            <v>NA</v>
          </cell>
          <cell r="AP103" t="str">
            <v>NA</v>
          </cell>
          <cell r="AQ103" t="str">
            <v>NA</v>
          </cell>
          <cell r="AR103" t="str">
            <v>NA</v>
          </cell>
          <cell r="AS103" t="str">
            <v>NA</v>
          </cell>
          <cell r="AT103" t="str">
            <v>NA</v>
          </cell>
          <cell r="AU103" t="str">
            <v>NA</v>
          </cell>
          <cell r="AV103" t="str">
            <v>NA</v>
          </cell>
          <cell r="AW103" t="str">
            <v>NA</v>
          </cell>
          <cell r="AX103">
            <v>10775</v>
          </cell>
          <cell r="AY103" t="str">
            <v>NA</v>
          </cell>
          <cell r="AZ103" t="str">
            <v>NA</v>
          </cell>
          <cell r="BA103">
            <v>13135</v>
          </cell>
          <cell r="BB103" t="str">
            <v>NA</v>
          </cell>
          <cell r="BC103">
            <v>13154</v>
          </cell>
          <cell r="BD103" t="str">
            <v>NA</v>
          </cell>
          <cell r="BE103">
            <v>19211</v>
          </cell>
          <cell r="BF103">
            <v>70</v>
          </cell>
          <cell r="BG103">
            <v>396</v>
          </cell>
          <cell r="BH103">
            <v>937</v>
          </cell>
          <cell r="BI103" t="str">
            <v>NA</v>
          </cell>
          <cell r="BJ103" t="str">
            <v>NA</v>
          </cell>
          <cell r="BK103" t="str">
            <v>NA</v>
          </cell>
          <cell r="BL103">
            <v>33.384700000000002</v>
          </cell>
          <cell r="BM103">
            <v>99.69</v>
          </cell>
          <cell r="BN103" t="str">
            <v>NA</v>
          </cell>
          <cell r="BO103" t="str">
            <v>NA</v>
          </cell>
          <cell r="BP103">
            <v>100181.35</v>
          </cell>
          <cell r="BQ103">
            <v>42762.325579999997</v>
          </cell>
          <cell r="BR103">
            <v>69.72</v>
          </cell>
          <cell r="BS103" t="str">
            <v>NA</v>
          </cell>
          <cell r="BT103" t="str">
            <v>NA</v>
          </cell>
          <cell r="BU103" t="str">
            <v>NA</v>
          </cell>
          <cell r="BV103" t="str">
            <v>NA</v>
          </cell>
          <cell r="BW103" t="str">
            <v>NA</v>
          </cell>
          <cell r="BX103" t="str">
            <v>NA</v>
          </cell>
          <cell r="BY103" t="str">
            <v>NA</v>
          </cell>
          <cell r="BZ103" t="str">
            <v>NA</v>
          </cell>
          <cell r="CA103" t="str">
            <v>NA</v>
          </cell>
          <cell r="CB103">
            <v>6850</v>
          </cell>
          <cell r="CC103">
            <v>10447</v>
          </cell>
          <cell r="CD103">
            <v>9175</v>
          </cell>
          <cell r="CE103">
            <v>11497</v>
          </cell>
          <cell r="CF103">
            <v>-8104</v>
          </cell>
          <cell r="CG103">
            <v>-10578</v>
          </cell>
          <cell r="CH103">
            <v>6296</v>
          </cell>
          <cell r="CI103">
            <v>6196</v>
          </cell>
        </row>
        <row r="104">
          <cell r="A104" t="str">
            <v>Q2 1995</v>
          </cell>
          <cell r="B104" t="str">
            <v>NA</v>
          </cell>
          <cell r="C104" t="str">
            <v>NA</v>
          </cell>
          <cell r="D104">
            <v>67.599999999999994</v>
          </cell>
          <cell r="E104">
            <v>70.691999999999993</v>
          </cell>
          <cell r="F104" t="str">
            <v>NA</v>
          </cell>
          <cell r="G104" t="str">
            <v>NA</v>
          </cell>
          <cell r="H104" t="str">
            <v>NA</v>
          </cell>
          <cell r="I104" t="str">
            <v>NA</v>
          </cell>
          <cell r="J104" t="str">
            <v>NA</v>
          </cell>
          <cell r="K104" t="str">
            <v>NA</v>
          </cell>
          <cell r="L104" t="str">
            <v>NA</v>
          </cell>
          <cell r="M104" t="str">
            <v>NA</v>
          </cell>
          <cell r="N104" t="str">
            <v>NA</v>
          </cell>
          <cell r="O104" t="str">
            <v>NA</v>
          </cell>
          <cell r="P104" t="str">
            <v>NA</v>
          </cell>
          <cell r="Q104" t="str">
            <v>NA</v>
          </cell>
          <cell r="R104" t="str">
            <v>NA</v>
          </cell>
          <cell r="S104" t="str">
            <v>NA</v>
          </cell>
          <cell r="T104" t="str">
            <v>NA</v>
          </cell>
          <cell r="U104" t="str">
            <v>NA</v>
          </cell>
          <cell r="V104" t="str">
            <v>NA</v>
          </cell>
          <cell r="W104" t="str">
            <v>NA</v>
          </cell>
          <cell r="X104" t="str">
            <v>NA</v>
          </cell>
          <cell r="Y104" t="str">
            <v>NA</v>
          </cell>
          <cell r="Z104" t="str">
            <v>NA</v>
          </cell>
          <cell r="AA104" t="str">
            <v>NA</v>
          </cell>
          <cell r="AB104" t="str">
            <v>NA</v>
          </cell>
          <cell r="AC104" t="str">
            <v>NA</v>
          </cell>
          <cell r="AD104" t="str">
            <v>NA</v>
          </cell>
          <cell r="AE104" t="str">
            <v>NA</v>
          </cell>
          <cell r="AF104" t="str">
            <v>NA</v>
          </cell>
          <cell r="AG104">
            <v>2370</v>
          </cell>
          <cell r="AH104">
            <v>456</v>
          </cell>
          <cell r="AI104">
            <v>157</v>
          </cell>
          <cell r="AJ104">
            <v>573</v>
          </cell>
          <cell r="AK104">
            <v>88</v>
          </cell>
          <cell r="AL104">
            <v>13</v>
          </cell>
          <cell r="AM104">
            <v>216</v>
          </cell>
          <cell r="AN104" t="str">
            <v>NA</v>
          </cell>
          <cell r="AO104" t="str">
            <v>NA</v>
          </cell>
          <cell r="AP104" t="str">
            <v>NA</v>
          </cell>
          <cell r="AQ104" t="str">
            <v>NA</v>
          </cell>
          <cell r="AR104" t="str">
            <v>NA</v>
          </cell>
          <cell r="AS104" t="str">
            <v>NA</v>
          </cell>
          <cell r="AT104" t="str">
            <v>NA</v>
          </cell>
          <cell r="AU104" t="str">
            <v>NA</v>
          </cell>
          <cell r="AV104" t="str">
            <v>NA</v>
          </cell>
          <cell r="AW104" t="str">
            <v>NA</v>
          </cell>
          <cell r="AX104">
            <v>11122</v>
          </cell>
          <cell r="AY104" t="str">
            <v>NA</v>
          </cell>
          <cell r="AZ104" t="str">
            <v>NA</v>
          </cell>
          <cell r="BA104">
            <v>13606</v>
          </cell>
          <cell r="BB104" t="str">
            <v>NA</v>
          </cell>
          <cell r="BC104">
            <v>13942</v>
          </cell>
          <cell r="BD104" t="str">
            <v>NA</v>
          </cell>
          <cell r="BE104">
            <v>19426</v>
          </cell>
          <cell r="BF104">
            <v>15</v>
          </cell>
          <cell r="BG104">
            <v>377</v>
          </cell>
          <cell r="BH104">
            <v>938</v>
          </cell>
          <cell r="BI104" t="str">
            <v>NA</v>
          </cell>
          <cell r="BJ104" t="str">
            <v>NA</v>
          </cell>
          <cell r="BK104" t="str">
            <v>NA</v>
          </cell>
          <cell r="BL104">
            <v>34.9069</v>
          </cell>
          <cell r="BM104">
            <v>96.04</v>
          </cell>
          <cell r="BN104" t="str">
            <v>NA</v>
          </cell>
          <cell r="BO104" t="str">
            <v>NA</v>
          </cell>
          <cell r="BP104">
            <v>100976.52</v>
          </cell>
          <cell r="BQ104">
            <v>42866.993150000002</v>
          </cell>
          <cell r="BR104">
            <v>70.239999999999995</v>
          </cell>
          <cell r="BS104" t="str">
            <v>NA</v>
          </cell>
          <cell r="BT104" t="str">
            <v>NA</v>
          </cell>
          <cell r="BU104" t="str">
            <v>NA</v>
          </cell>
          <cell r="BV104" t="str">
            <v>NA</v>
          </cell>
          <cell r="BW104" t="str">
            <v>NA</v>
          </cell>
          <cell r="BX104" t="str">
            <v>NA</v>
          </cell>
          <cell r="BY104" t="str">
            <v>NA</v>
          </cell>
          <cell r="BZ104" t="str">
            <v>NA</v>
          </cell>
          <cell r="CA104" t="str">
            <v>NA</v>
          </cell>
          <cell r="CB104">
            <v>7131</v>
          </cell>
          <cell r="CC104">
            <v>10904</v>
          </cell>
          <cell r="CD104">
            <v>9931</v>
          </cell>
          <cell r="CE104">
            <v>12370</v>
          </cell>
          <cell r="CF104">
            <v>-8064</v>
          </cell>
          <cell r="CG104">
            <v>-11026</v>
          </cell>
          <cell r="CH104">
            <v>7156</v>
          </cell>
          <cell r="CI104">
            <v>7056</v>
          </cell>
        </row>
        <row r="105">
          <cell r="A105" t="str">
            <v>Q3 1995</v>
          </cell>
          <cell r="B105" t="str">
            <v>NA</v>
          </cell>
          <cell r="C105" t="str">
            <v>NA</v>
          </cell>
          <cell r="D105">
            <v>67.900000000000006</v>
          </cell>
          <cell r="E105">
            <v>71.277000000000001</v>
          </cell>
          <cell r="F105" t="str">
            <v>NA</v>
          </cell>
          <cell r="G105" t="str">
            <v>NA</v>
          </cell>
          <cell r="H105" t="str">
            <v>NA</v>
          </cell>
          <cell r="I105" t="str">
            <v>NA</v>
          </cell>
          <cell r="J105" t="str">
            <v>NA</v>
          </cell>
          <cell r="K105" t="str">
            <v>NA</v>
          </cell>
          <cell r="L105" t="str">
            <v>NA</v>
          </cell>
          <cell r="M105" t="str">
            <v>NA</v>
          </cell>
          <cell r="N105" t="str">
            <v>NA</v>
          </cell>
          <cell r="O105" t="str">
            <v>NA</v>
          </cell>
          <cell r="P105" t="str">
            <v>NA</v>
          </cell>
          <cell r="Q105" t="str">
            <v>NA</v>
          </cell>
          <cell r="R105" t="str">
            <v>NA</v>
          </cell>
          <cell r="S105" t="str">
            <v>NA</v>
          </cell>
          <cell r="T105" t="str">
            <v>NA</v>
          </cell>
          <cell r="U105" t="str">
            <v>NA</v>
          </cell>
          <cell r="V105" t="str">
            <v>NA</v>
          </cell>
          <cell r="W105" t="str">
            <v>NA</v>
          </cell>
          <cell r="X105" t="str">
            <v>NA</v>
          </cell>
          <cell r="Y105" t="str">
            <v>NA</v>
          </cell>
          <cell r="Z105" t="str">
            <v>NA</v>
          </cell>
          <cell r="AA105" t="str">
            <v>NA</v>
          </cell>
          <cell r="AB105" t="str">
            <v>NA</v>
          </cell>
          <cell r="AC105" t="str">
            <v>NA</v>
          </cell>
          <cell r="AD105" t="str">
            <v>NA</v>
          </cell>
          <cell r="AE105" t="str">
            <v>NA</v>
          </cell>
          <cell r="AF105" t="str">
            <v>NA</v>
          </cell>
          <cell r="AG105">
            <v>2529</v>
          </cell>
          <cell r="AH105">
            <v>519</v>
          </cell>
          <cell r="AI105">
            <v>176</v>
          </cell>
          <cell r="AJ105">
            <v>557</v>
          </cell>
          <cell r="AK105">
            <v>96</v>
          </cell>
          <cell r="AL105">
            <v>149</v>
          </cell>
          <cell r="AM105">
            <v>248</v>
          </cell>
          <cell r="AN105" t="str">
            <v>NA</v>
          </cell>
          <cell r="AO105" t="str">
            <v>NA</v>
          </cell>
          <cell r="AP105" t="str">
            <v>NA</v>
          </cell>
          <cell r="AQ105" t="str">
            <v>NA</v>
          </cell>
          <cell r="AR105" t="str">
            <v>NA</v>
          </cell>
          <cell r="AS105" t="str">
            <v>NA</v>
          </cell>
          <cell r="AT105" t="str">
            <v>NA</v>
          </cell>
          <cell r="AU105" t="str">
            <v>NA</v>
          </cell>
          <cell r="AV105" t="str">
            <v>NA</v>
          </cell>
          <cell r="AW105" t="str">
            <v>NA</v>
          </cell>
          <cell r="AX105">
            <v>11508</v>
          </cell>
          <cell r="AY105" t="str">
            <v>NA</v>
          </cell>
          <cell r="AZ105" t="str">
            <v>NA</v>
          </cell>
          <cell r="BA105">
            <v>13841</v>
          </cell>
          <cell r="BB105" t="str">
            <v>NA</v>
          </cell>
          <cell r="BC105">
            <v>13606</v>
          </cell>
          <cell r="BD105" t="str">
            <v>NA</v>
          </cell>
          <cell r="BE105">
            <v>19849</v>
          </cell>
          <cell r="BF105">
            <v>176</v>
          </cell>
          <cell r="BG105">
            <v>429</v>
          </cell>
          <cell r="BH105">
            <v>1060</v>
          </cell>
          <cell r="BI105" t="str">
            <v>NA</v>
          </cell>
          <cell r="BJ105" t="str">
            <v>NA</v>
          </cell>
          <cell r="BK105" t="str">
            <v>NA</v>
          </cell>
          <cell r="BL105">
            <v>35.425899999999999</v>
          </cell>
          <cell r="BM105">
            <v>100.12</v>
          </cell>
          <cell r="BN105" t="str">
            <v>NA</v>
          </cell>
          <cell r="BO105" t="str">
            <v>NA</v>
          </cell>
          <cell r="BP105">
            <v>101801.7</v>
          </cell>
          <cell r="BQ105">
            <v>42904.169750000001</v>
          </cell>
          <cell r="BR105">
            <v>70.5</v>
          </cell>
          <cell r="BS105" t="str">
            <v>NA</v>
          </cell>
          <cell r="BT105" t="str">
            <v>NA</v>
          </cell>
          <cell r="BU105" t="str">
            <v>NA</v>
          </cell>
          <cell r="BV105" t="str">
            <v>NA</v>
          </cell>
          <cell r="BW105" t="str">
            <v>NA</v>
          </cell>
          <cell r="BX105" t="str">
            <v>NA</v>
          </cell>
          <cell r="BY105" t="str">
            <v>NA</v>
          </cell>
          <cell r="BZ105" t="str">
            <v>NA</v>
          </cell>
          <cell r="CA105" t="str">
            <v>NA</v>
          </cell>
          <cell r="CB105">
            <v>7221</v>
          </cell>
          <cell r="CC105">
            <v>11100</v>
          </cell>
          <cell r="CD105">
            <v>10181</v>
          </cell>
          <cell r="CE105">
            <v>12905</v>
          </cell>
          <cell r="CF105">
            <v>-8509</v>
          </cell>
          <cell r="CG105">
            <v>-10568</v>
          </cell>
          <cell r="CH105">
            <v>7684</v>
          </cell>
          <cell r="CI105">
            <v>7584</v>
          </cell>
        </row>
        <row r="106">
          <cell r="A106" t="str">
            <v>Q4 1995</v>
          </cell>
          <cell r="B106" t="str">
            <v>NA</v>
          </cell>
          <cell r="C106" t="str">
            <v>NA</v>
          </cell>
          <cell r="D106">
            <v>68.2</v>
          </cell>
          <cell r="E106">
            <v>71.498000000000005</v>
          </cell>
          <cell r="F106" t="str">
            <v>NA</v>
          </cell>
          <cell r="G106" t="str">
            <v>NA</v>
          </cell>
          <cell r="H106" t="str">
            <v>NA</v>
          </cell>
          <cell r="I106" t="str">
            <v>NA</v>
          </cell>
          <cell r="J106" t="str">
            <v>NA</v>
          </cell>
          <cell r="K106" t="str">
            <v>NA</v>
          </cell>
          <cell r="L106" t="str">
            <v>NA</v>
          </cell>
          <cell r="M106" t="str">
            <v>NA</v>
          </cell>
          <cell r="N106" t="str">
            <v>NA</v>
          </cell>
          <cell r="O106" t="str">
            <v>NA</v>
          </cell>
          <cell r="P106" t="str">
            <v>NA</v>
          </cell>
          <cell r="Q106" t="str">
            <v>NA</v>
          </cell>
          <cell r="R106" t="str">
            <v>NA</v>
          </cell>
          <cell r="S106" t="str">
            <v>NA</v>
          </cell>
          <cell r="T106" t="str">
            <v>NA</v>
          </cell>
          <cell r="U106" t="str">
            <v>NA</v>
          </cell>
          <cell r="V106" t="str">
            <v>NA</v>
          </cell>
          <cell r="W106" t="str">
            <v>NA</v>
          </cell>
          <cell r="X106" t="str">
            <v>NA</v>
          </cell>
          <cell r="Y106" t="str">
            <v>NA</v>
          </cell>
          <cell r="Z106" t="str">
            <v>NA</v>
          </cell>
          <cell r="AA106" t="str">
            <v>NA</v>
          </cell>
          <cell r="AB106" t="str">
            <v>NA</v>
          </cell>
          <cell r="AC106" t="str">
            <v>NA</v>
          </cell>
          <cell r="AD106" t="str">
            <v>NA</v>
          </cell>
          <cell r="AE106" t="str">
            <v>NA</v>
          </cell>
          <cell r="AF106" t="str">
            <v>NA</v>
          </cell>
          <cell r="AG106">
            <v>2439</v>
          </cell>
          <cell r="AH106">
            <v>563</v>
          </cell>
          <cell r="AI106">
            <v>161</v>
          </cell>
          <cell r="AJ106">
            <v>556</v>
          </cell>
          <cell r="AK106">
            <v>93</v>
          </cell>
          <cell r="AL106">
            <v>81</v>
          </cell>
          <cell r="AM106">
            <v>252</v>
          </cell>
          <cell r="AN106" t="str">
            <v>NA</v>
          </cell>
          <cell r="AO106" t="str">
            <v>NA</v>
          </cell>
          <cell r="AP106" t="str">
            <v>NA</v>
          </cell>
          <cell r="AQ106" t="str">
            <v>NA</v>
          </cell>
          <cell r="AR106" t="str">
            <v>NA</v>
          </cell>
          <cell r="AS106" t="str">
            <v>NA</v>
          </cell>
          <cell r="AT106" t="str">
            <v>NA</v>
          </cell>
          <cell r="AU106" t="str">
            <v>NA</v>
          </cell>
          <cell r="AV106" t="str">
            <v>NA</v>
          </cell>
          <cell r="AW106" t="str">
            <v>NA</v>
          </cell>
          <cell r="AX106">
            <v>11938</v>
          </cell>
          <cell r="AY106" t="str">
            <v>NA</v>
          </cell>
          <cell r="AZ106" t="str">
            <v>NA</v>
          </cell>
          <cell r="BA106">
            <v>14194</v>
          </cell>
          <cell r="BB106" t="str">
            <v>NA</v>
          </cell>
          <cell r="BC106">
            <v>14065</v>
          </cell>
          <cell r="BD106" t="str">
            <v>NA</v>
          </cell>
          <cell r="BE106">
            <v>21221</v>
          </cell>
          <cell r="BF106">
            <v>95</v>
          </cell>
          <cell r="BG106">
            <v>433</v>
          </cell>
          <cell r="BH106">
            <v>1141</v>
          </cell>
          <cell r="BI106" t="str">
            <v>NA</v>
          </cell>
          <cell r="BJ106" t="str">
            <v>NA</v>
          </cell>
          <cell r="BK106" t="str">
            <v>NA</v>
          </cell>
          <cell r="BL106">
            <v>36.555999999999997</v>
          </cell>
          <cell r="BM106">
            <v>104.15</v>
          </cell>
          <cell r="BN106" t="str">
            <v>NA</v>
          </cell>
          <cell r="BO106" t="str">
            <v>NA</v>
          </cell>
          <cell r="BP106">
            <v>101621.28</v>
          </cell>
          <cell r="BQ106">
            <v>42961.086049999998</v>
          </cell>
          <cell r="BR106">
            <v>70.790000000000006</v>
          </cell>
          <cell r="BS106" t="str">
            <v>NA</v>
          </cell>
          <cell r="BT106" t="str">
            <v>NA</v>
          </cell>
          <cell r="BU106" t="str">
            <v>NA</v>
          </cell>
          <cell r="BV106" t="str">
            <v>NA</v>
          </cell>
          <cell r="BW106" t="str">
            <v>NA</v>
          </cell>
          <cell r="BX106" t="str">
            <v>NA</v>
          </cell>
          <cell r="BY106" t="str">
            <v>NA</v>
          </cell>
          <cell r="BZ106" t="str">
            <v>NA</v>
          </cell>
          <cell r="CA106" t="str">
            <v>NA</v>
          </cell>
          <cell r="CB106">
            <v>8201</v>
          </cell>
          <cell r="CC106">
            <v>12571</v>
          </cell>
          <cell r="CD106">
            <v>10972</v>
          </cell>
          <cell r="CE106">
            <v>13263</v>
          </cell>
          <cell r="CF106">
            <v>-9592</v>
          </cell>
          <cell r="CG106">
            <v>-12404</v>
          </cell>
          <cell r="CH106">
            <v>9439</v>
          </cell>
          <cell r="CI106">
            <v>9339</v>
          </cell>
        </row>
        <row r="107">
          <cell r="A107" t="str">
            <v>Q1 1996</v>
          </cell>
          <cell r="B107" t="str">
            <v>NA</v>
          </cell>
          <cell r="C107" t="str">
            <v>NA</v>
          </cell>
          <cell r="D107">
            <v>68.5</v>
          </cell>
          <cell r="E107">
            <v>72.212999999999994</v>
          </cell>
          <cell r="F107" t="str">
            <v>NA</v>
          </cell>
          <cell r="G107" t="str">
            <v>NA</v>
          </cell>
          <cell r="H107" t="str">
            <v>NA</v>
          </cell>
          <cell r="I107" t="str">
            <v>NA</v>
          </cell>
          <cell r="J107" t="str">
            <v>NA</v>
          </cell>
          <cell r="K107" t="str">
            <v>NA</v>
          </cell>
          <cell r="L107" t="str">
            <v>NA</v>
          </cell>
          <cell r="M107" t="str">
            <v>NA</v>
          </cell>
          <cell r="N107" t="str">
            <v>NA</v>
          </cell>
          <cell r="O107" t="str">
            <v>NA</v>
          </cell>
          <cell r="P107" t="str">
            <v>NA</v>
          </cell>
          <cell r="Q107" t="str">
            <v>NA</v>
          </cell>
          <cell r="R107" t="str">
            <v>NA</v>
          </cell>
          <cell r="S107" t="str">
            <v>NA</v>
          </cell>
          <cell r="T107" t="str">
            <v>NA</v>
          </cell>
          <cell r="U107" t="str">
            <v>NA</v>
          </cell>
          <cell r="V107" t="str">
            <v>NA</v>
          </cell>
          <cell r="W107" t="str">
            <v>NA</v>
          </cell>
          <cell r="X107" t="str">
            <v>NA</v>
          </cell>
          <cell r="Y107" t="str">
            <v>NA</v>
          </cell>
          <cell r="Z107" t="str">
            <v>NA</v>
          </cell>
          <cell r="AA107" t="str">
            <v>NA</v>
          </cell>
          <cell r="AB107" t="str">
            <v>NA</v>
          </cell>
          <cell r="AC107" t="str">
            <v>NA</v>
          </cell>
          <cell r="AD107" t="str">
            <v>NA</v>
          </cell>
          <cell r="AE107" t="str">
            <v>NA</v>
          </cell>
          <cell r="AF107" t="str">
            <v>NA</v>
          </cell>
          <cell r="AG107">
            <v>2922</v>
          </cell>
          <cell r="AH107">
            <v>529</v>
          </cell>
          <cell r="AI107">
            <v>216</v>
          </cell>
          <cell r="AJ107">
            <v>639</v>
          </cell>
          <cell r="AK107">
            <v>98</v>
          </cell>
          <cell r="AL107">
            <v>15</v>
          </cell>
          <cell r="AM107">
            <v>269</v>
          </cell>
          <cell r="AN107" t="str">
            <v>NA</v>
          </cell>
          <cell r="AO107" t="str">
            <v>NA</v>
          </cell>
          <cell r="AP107" t="str">
            <v>NA</v>
          </cell>
          <cell r="AQ107" t="str">
            <v>NA</v>
          </cell>
          <cell r="AR107" t="str">
            <v>NA</v>
          </cell>
          <cell r="AS107" t="str">
            <v>NA</v>
          </cell>
          <cell r="AT107" t="str">
            <v>NA</v>
          </cell>
          <cell r="AU107" t="str">
            <v>NA</v>
          </cell>
          <cell r="AV107" t="str">
            <v>NA</v>
          </cell>
          <cell r="AW107" t="str">
            <v>NA</v>
          </cell>
          <cell r="AX107">
            <v>12279</v>
          </cell>
          <cell r="AY107" t="str">
            <v>NA</v>
          </cell>
          <cell r="AZ107" t="str">
            <v>NA</v>
          </cell>
          <cell r="BA107">
            <v>14591</v>
          </cell>
          <cell r="BB107" t="str">
            <v>NA</v>
          </cell>
          <cell r="BC107">
            <v>14610</v>
          </cell>
          <cell r="BD107" t="str">
            <v>NA</v>
          </cell>
          <cell r="BE107">
            <v>20873</v>
          </cell>
          <cell r="BF107">
            <v>18</v>
          </cell>
          <cell r="BG107">
            <v>455</v>
          </cell>
          <cell r="BH107">
            <v>1086</v>
          </cell>
          <cell r="BI107" t="str">
            <v>NA</v>
          </cell>
          <cell r="BJ107" t="str">
            <v>NA</v>
          </cell>
          <cell r="BK107" t="str">
            <v>NA</v>
          </cell>
          <cell r="BL107">
            <v>36.768799999999999</v>
          </cell>
          <cell r="BM107">
            <v>104.61</v>
          </cell>
          <cell r="BN107" t="str">
            <v>NA</v>
          </cell>
          <cell r="BO107" t="str">
            <v>NA</v>
          </cell>
          <cell r="BP107">
            <v>100719.41</v>
          </cell>
          <cell r="BQ107">
            <v>42703.052909999999</v>
          </cell>
          <cell r="BR107">
            <v>71.27</v>
          </cell>
          <cell r="BS107" t="str">
            <v>NA</v>
          </cell>
          <cell r="BT107" t="str">
            <v>NA</v>
          </cell>
          <cell r="BU107" t="str">
            <v>NA</v>
          </cell>
          <cell r="BV107" t="str">
            <v>NA</v>
          </cell>
          <cell r="BW107" t="str">
            <v>NA</v>
          </cell>
          <cell r="BX107" t="str">
            <v>NA</v>
          </cell>
          <cell r="BY107" t="str">
            <v>NA</v>
          </cell>
          <cell r="BZ107" t="str">
            <v>NA</v>
          </cell>
          <cell r="CA107" t="str">
            <v>NA</v>
          </cell>
          <cell r="CB107">
            <v>7573</v>
          </cell>
          <cell r="CC107">
            <v>11351</v>
          </cell>
          <cell r="CD107">
            <v>11024</v>
          </cell>
          <cell r="CE107">
            <v>12926</v>
          </cell>
          <cell r="CF107">
            <v>-9497</v>
          </cell>
          <cell r="CG107">
            <v>-11936</v>
          </cell>
          <cell r="CH107">
            <v>7216</v>
          </cell>
          <cell r="CI107">
            <v>7116</v>
          </cell>
        </row>
        <row r="108">
          <cell r="A108" t="str">
            <v>Q2 1996</v>
          </cell>
          <cell r="B108" t="str">
            <v>NA</v>
          </cell>
          <cell r="C108" t="str">
            <v>NA</v>
          </cell>
          <cell r="D108">
            <v>68.900000000000006</v>
          </cell>
          <cell r="E108">
            <v>71.861999999999995</v>
          </cell>
          <cell r="F108" t="str">
            <v>NA</v>
          </cell>
          <cell r="G108" t="str">
            <v>NA</v>
          </cell>
          <cell r="H108" t="str">
            <v>NA</v>
          </cell>
          <cell r="I108" t="str">
            <v>NA</v>
          </cell>
          <cell r="J108" t="str">
            <v>NA</v>
          </cell>
          <cell r="K108" t="str">
            <v>NA</v>
          </cell>
          <cell r="L108" t="str">
            <v>NA</v>
          </cell>
          <cell r="M108" t="str">
            <v>NA</v>
          </cell>
          <cell r="N108" t="str">
            <v>NA</v>
          </cell>
          <cell r="O108" t="str">
            <v>NA</v>
          </cell>
          <cell r="P108" t="str">
            <v>NA</v>
          </cell>
          <cell r="Q108" t="str">
            <v>NA</v>
          </cell>
          <cell r="R108" t="str">
            <v>NA</v>
          </cell>
          <cell r="S108" t="str">
            <v>NA</v>
          </cell>
          <cell r="T108" t="str">
            <v>NA</v>
          </cell>
          <cell r="U108" t="str">
            <v>NA</v>
          </cell>
          <cell r="V108" t="str">
            <v>NA</v>
          </cell>
          <cell r="W108" t="str">
            <v>NA</v>
          </cell>
          <cell r="X108" t="str">
            <v>NA</v>
          </cell>
          <cell r="Y108" t="str">
            <v>NA</v>
          </cell>
          <cell r="Z108" t="str">
            <v>NA</v>
          </cell>
          <cell r="AA108" t="str">
            <v>NA</v>
          </cell>
          <cell r="AB108" t="str">
            <v>NA</v>
          </cell>
          <cell r="AC108" t="str">
            <v>NA</v>
          </cell>
          <cell r="AD108" t="str">
            <v>NA</v>
          </cell>
          <cell r="AE108" t="str">
            <v>NA</v>
          </cell>
          <cell r="AF108" t="str">
            <v>NA</v>
          </cell>
          <cell r="AG108">
            <v>3031</v>
          </cell>
          <cell r="AH108">
            <v>553</v>
          </cell>
          <cell r="AI108">
            <v>223</v>
          </cell>
          <cell r="AJ108">
            <v>758</v>
          </cell>
          <cell r="AK108">
            <v>107</v>
          </cell>
          <cell r="AL108">
            <v>27</v>
          </cell>
          <cell r="AM108">
            <v>260</v>
          </cell>
          <cell r="AN108" t="str">
            <v>NA</v>
          </cell>
          <cell r="AO108" t="str">
            <v>NA</v>
          </cell>
          <cell r="AP108" t="str">
            <v>NA</v>
          </cell>
          <cell r="AQ108" t="str">
            <v>NA</v>
          </cell>
          <cell r="AR108" t="str">
            <v>NA</v>
          </cell>
          <cell r="AS108" t="str">
            <v>NA</v>
          </cell>
          <cell r="AT108" t="str">
            <v>NA</v>
          </cell>
          <cell r="AU108" t="str">
            <v>NA</v>
          </cell>
          <cell r="AV108" t="str">
            <v>NA</v>
          </cell>
          <cell r="AW108" t="str">
            <v>NA</v>
          </cell>
          <cell r="AX108">
            <v>12786</v>
          </cell>
          <cell r="AY108" t="str">
            <v>NA</v>
          </cell>
          <cell r="AZ108" t="str">
            <v>NA</v>
          </cell>
          <cell r="BA108">
            <v>14938</v>
          </cell>
          <cell r="BB108" t="str">
            <v>NA</v>
          </cell>
          <cell r="BC108">
            <v>15267</v>
          </cell>
          <cell r="BD108" t="str">
            <v>NA</v>
          </cell>
          <cell r="BE108">
            <v>21294</v>
          </cell>
          <cell r="BF108">
            <v>32</v>
          </cell>
          <cell r="BG108">
            <v>446</v>
          </cell>
          <cell r="BH108">
            <v>1094</v>
          </cell>
          <cell r="BI108" t="str">
            <v>NA</v>
          </cell>
          <cell r="BJ108" t="str">
            <v>NA</v>
          </cell>
          <cell r="BK108" t="str">
            <v>NA</v>
          </cell>
          <cell r="BL108">
            <v>37.6434</v>
          </cell>
          <cell r="BM108">
            <v>106.12</v>
          </cell>
          <cell r="BN108" t="str">
            <v>NA</v>
          </cell>
          <cell r="BO108" t="str">
            <v>NA</v>
          </cell>
          <cell r="BP108">
            <v>101665.96</v>
          </cell>
          <cell r="BQ108">
            <v>42929.263809999997</v>
          </cell>
          <cell r="BR108">
            <v>71.78</v>
          </cell>
          <cell r="BS108" t="str">
            <v>NA</v>
          </cell>
          <cell r="BT108" t="str">
            <v>NA</v>
          </cell>
          <cell r="BU108" t="str">
            <v>NA</v>
          </cell>
          <cell r="BV108" t="str">
            <v>NA</v>
          </cell>
          <cell r="BW108" t="str">
            <v>NA</v>
          </cell>
          <cell r="BX108" t="str">
            <v>NA</v>
          </cell>
          <cell r="BY108" t="str">
            <v>NA</v>
          </cell>
          <cell r="BZ108" t="str">
            <v>NA</v>
          </cell>
          <cell r="CA108" t="str">
            <v>NA</v>
          </cell>
          <cell r="CB108">
            <v>7821</v>
          </cell>
          <cell r="CC108">
            <v>11652</v>
          </cell>
          <cell r="CD108">
            <v>11234</v>
          </cell>
          <cell r="CE108">
            <v>13907</v>
          </cell>
          <cell r="CF108">
            <v>-9433</v>
          </cell>
          <cell r="CG108">
            <v>-12442</v>
          </cell>
          <cell r="CH108">
            <v>7931</v>
          </cell>
          <cell r="CI108">
            <v>7831</v>
          </cell>
        </row>
        <row r="109">
          <cell r="A109" t="str">
            <v>Q3 1996</v>
          </cell>
          <cell r="B109" t="str">
            <v>NA</v>
          </cell>
          <cell r="C109" t="str">
            <v>NA</v>
          </cell>
          <cell r="D109">
            <v>69.3</v>
          </cell>
          <cell r="E109">
            <v>72.614999999999995</v>
          </cell>
          <cell r="F109" t="str">
            <v>NA</v>
          </cell>
          <cell r="G109" t="str">
            <v>NA</v>
          </cell>
          <cell r="H109" t="str">
            <v>NA</v>
          </cell>
          <cell r="I109" t="str">
            <v>NA</v>
          </cell>
          <cell r="J109" t="str">
            <v>NA</v>
          </cell>
          <cell r="K109" t="str">
            <v>NA</v>
          </cell>
          <cell r="L109" t="str">
            <v>NA</v>
          </cell>
          <cell r="M109" t="str">
            <v>NA</v>
          </cell>
          <cell r="N109" t="str">
            <v>NA</v>
          </cell>
          <cell r="O109" t="str">
            <v>NA</v>
          </cell>
          <cell r="P109" t="str">
            <v>NA</v>
          </cell>
          <cell r="Q109" t="str">
            <v>NA</v>
          </cell>
          <cell r="R109" t="str">
            <v>NA</v>
          </cell>
          <cell r="S109" t="str">
            <v>NA</v>
          </cell>
          <cell r="T109" t="str">
            <v>NA</v>
          </cell>
          <cell r="U109" t="str">
            <v>NA</v>
          </cell>
          <cell r="V109" t="str">
            <v>NA</v>
          </cell>
          <cell r="W109" t="str">
            <v>NA</v>
          </cell>
          <cell r="X109" t="str">
            <v>NA</v>
          </cell>
          <cell r="Y109" t="str">
            <v>NA</v>
          </cell>
          <cell r="Z109" t="str">
            <v>NA</v>
          </cell>
          <cell r="AA109" t="str">
            <v>NA</v>
          </cell>
          <cell r="AB109" t="str">
            <v>NA</v>
          </cell>
          <cell r="AC109" t="str">
            <v>NA</v>
          </cell>
          <cell r="AD109" t="str">
            <v>NA</v>
          </cell>
          <cell r="AE109" t="str">
            <v>NA</v>
          </cell>
          <cell r="AF109" t="str">
            <v>NA</v>
          </cell>
          <cell r="AG109">
            <v>2959</v>
          </cell>
          <cell r="AH109">
            <v>656</v>
          </cell>
          <cell r="AI109">
            <v>251</v>
          </cell>
          <cell r="AJ109">
            <v>680</v>
          </cell>
          <cell r="AK109">
            <v>130</v>
          </cell>
          <cell r="AL109">
            <v>67</v>
          </cell>
          <cell r="AM109">
            <v>292</v>
          </cell>
          <cell r="AN109" t="str">
            <v>NA</v>
          </cell>
          <cell r="AO109" t="str">
            <v>NA</v>
          </cell>
          <cell r="AP109" t="str">
            <v>NA</v>
          </cell>
          <cell r="AQ109" t="str">
            <v>NA</v>
          </cell>
          <cell r="AR109" t="str">
            <v>NA</v>
          </cell>
          <cell r="AS109" t="str">
            <v>NA</v>
          </cell>
          <cell r="AT109" t="str">
            <v>NA</v>
          </cell>
          <cell r="AU109" t="str">
            <v>NA</v>
          </cell>
          <cell r="AV109" t="str">
            <v>NA</v>
          </cell>
          <cell r="AW109" t="str">
            <v>NA</v>
          </cell>
          <cell r="AX109">
            <v>13351</v>
          </cell>
          <cell r="AY109" t="str">
            <v>NA</v>
          </cell>
          <cell r="AZ109" t="str">
            <v>NA</v>
          </cell>
          <cell r="BA109">
            <v>15052</v>
          </cell>
          <cell r="BB109" t="str">
            <v>NA</v>
          </cell>
          <cell r="BC109">
            <v>14753</v>
          </cell>
          <cell r="BD109" t="str">
            <v>NA</v>
          </cell>
          <cell r="BE109">
            <v>21204</v>
          </cell>
          <cell r="BF109">
            <v>79</v>
          </cell>
          <cell r="BG109">
            <v>502</v>
          </cell>
          <cell r="BH109">
            <v>1209</v>
          </cell>
          <cell r="BI109" t="str">
            <v>NA</v>
          </cell>
          <cell r="BJ109" t="str">
            <v>NA</v>
          </cell>
          <cell r="BK109" t="str">
            <v>NA</v>
          </cell>
          <cell r="BL109">
            <v>38.904800000000002</v>
          </cell>
          <cell r="BM109">
            <v>117.88</v>
          </cell>
          <cell r="BN109" t="str">
            <v>NA</v>
          </cell>
          <cell r="BO109" t="str">
            <v>NA</v>
          </cell>
          <cell r="BP109">
            <v>102635.54</v>
          </cell>
          <cell r="BQ109">
            <v>43117.359759999999</v>
          </cell>
          <cell r="BR109">
            <v>71.86</v>
          </cell>
          <cell r="BS109" t="str">
            <v>NA</v>
          </cell>
          <cell r="BT109" t="str">
            <v>NA</v>
          </cell>
          <cell r="BU109" t="str">
            <v>NA</v>
          </cell>
          <cell r="BV109" t="str">
            <v>NA</v>
          </cell>
          <cell r="BW109" t="str">
            <v>NA</v>
          </cell>
          <cell r="BX109" t="str">
            <v>NA</v>
          </cell>
          <cell r="BY109" t="str">
            <v>NA</v>
          </cell>
          <cell r="BZ109" t="str">
            <v>NA</v>
          </cell>
          <cell r="CA109" t="str">
            <v>NA</v>
          </cell>
          <cell r="CB109">
            <v>8010</v>
          </cell>
          <cell r="CC109">
            <v>11795</v>
          </cell>
          <cell r="CD109">
            <v>11164</v>
          </cell>
          <cell r="CE109">
            <v>14509</v>
          </cell>
          <cell r="CF109">
            <v>-9330</v>
          </cell>
          <cell r="CG109">
            <v>-11925</v>
          </cell>
          <cell r="CH109">
            <v>8403</v>
          </cell>
          <cell r="CI109">
            <v>8303</v>
          </cell>
        </row>
        <row r="110">
          <cell r="A110" t="str">
            <v>Q4 1996</v>
          </cell>
          <cell r="B110" t="str">
            <v>NA</v>
          </cell>
          <cell r="C110" t="str">
            <v>NA</v>
          </cell>
          <cell r="D110">
            <v>69.8</v>
          </cell>
          <cell r="E110">
            <v>72.941999999999993</v>
          </cell>
          <cell r="F110" t="str">
            <v>NA</v>
          </cell>
          <cell r="G110" t="str">
            <v>NA</v>
          </cell>
          <cell r="H110" t="str">
            <v>NA</v>
          </cell>
          <cell r="I110" t="str">
            <v>NA</v>
          </cell>
          <cell r="J110" t="str">
            <v>NA</v>
          </cell>
          <cell r="K110" t="str">
            <v>NA</v>
          </cell>
          <cell r="L110" t="str">
            <v>NA</v>
          </cell>
          <cell r="M110" t="str">
            <v>NA</v>
          </cell>
          <cell r="N110" t="str">
            <v>NA</v>
          </cell>
          <cell r="O110" t="str">
            <v>NA</v>
          </cell>
          <cell r="P110" t="str">
            <v>NA</v>
          </cell>
          <cell r="Q110" t="str">
            <v>NA</v>
          </cell>
          <cell r="R110" t="str">
            <v>NA</v>
          </cell>
          <cell r="S110" t="str">
            <v>NA</v>
          </cell>
          <cell r="T110" t="str">
            <v>NA</v>
          </cell>
          <cell r="U110" t="str">
            <v>NA</v>
          </cell>
          <cell r="V110" t="str">
            <v>NA</v>
          </cell>
          <cell r="W110" t="str">
            <v>NA</v>
          </cell>
          <cell r="X110" t="str">
            <v>NA</v>
          </cell>
          <cell r="Y110" t="str">
            <v>NA</v>
          </cell>
          <cell r="Z110" t="str">
            <v>NA</v>
          </cell>
          <cell r="AA110" t="str">
            <v>NA</v>
          </cell>
          <cell r="AB110" t="str">
            <v>NA</v>
          </cell>
          <cell r="AC110" t="str">
            <v>NA</v>
          </cell>
          <cell r="AD110" t="str">
            <v>NA</v>
          </cell>
          <cell r="AE110" t="str">
            <v>NA</v>
          </cell>
          <cell r="AF110" t="str">
            <v>NA</v>
          </cell>
          <cell r="AG110">
            <v>2922</v>
          </cell>
          <cell r="AH110">
            <v>674</v>
          </cell>
          <cell r="AI110">
            <v>229</v>
          </cell>
          <cell r="AJ110">
            <v>733</v>
          </cell>
          <cell r="AK110">
            <v>126</v>
          </cell>
          <cell r="AL110">
            <v>2</v>
          </cell>
          <cell r="AM110">
            <v>298</v>
          </cell>
          <cell r="AN110" t="str">
            <v>NA</v>
          </cell>
          <cell r="AO110" t="str">
            <v>NA</v>
          </cell>
          <cell r="AP110" t="str">
            <v>NA</v>
          </cell>
          <cell r="AQ110" t="str">
            <v>NA</v>
          </cell>
          <cell r="AR110" t="str">
            <v>NA</v>
          </cell>
          <cell r="AS110" t="str">
            <v>NA</v>
          </cell>
          <cell r="AT110" t="str">
            <v>NA</v>
          </cell>
          <cell r="AU110" t="str">
            <v>NA</v>
          </cell>
          <cell r="AV110" t="str">
            <v>NA</v>
          </cell>
          <cell r="AW110" t="str">
            <v>NA</v>
          </cell>
          <cell r="AX110">
            <v>13620</v>
          </cell>
          <cell r="AY110" t="str">
            <v>NA</v>
          </cell>
          <cell r="AZ110" t="str">
            <v>NA</v>
          </cell>
          <cell r="BA110">
            <v>15543</v>
          </cell>
          <cell r="BB110" t="str">
            <v>NA</v>
          </cell>
          <cell r="BC110">
            <v>15515</v>
          </cell>
          <cell r="BD110" t="str">
            <v>NA</v>
          </cell>
          <cell r="BE110">
            <v>22797</v>
          </cell>
          <cell r="BF110">
            <v>3</v>
          </cell>
          <cell r="BG110">
            <v>506</v>
          </cell>
          <cell r="BH110">
            <v>1228</v>
          </cell>
          <cell r="BI110" t="str">
            <v>NA</v>
          </cell>
          <cell r="BJ110" t="str">
            <v>NA</v>
          </cell>
          <cell r="BK110" t="str">
            <v>NA</v>
          </cell>
          <cell r="BL110">
            <v>38.996400000000001</v>
          </cell>
          <cell r="BM110">
            <v>119.26</v>
          </cell>
          <cell r="BN110" t="str">
            <v>NA</v>
          </cell>
          <cell r="BO110" t="str">
            <v>NA</v>
          </cell>
          <cell r="BP110">
            <v>102376.11</v>
          </cell>
          <cell r="BQ110">
            <v>43198.589189999999</v>
          </cell>
          <cell r="BR110">
            <v>72.069999999999993</v>
          </cell>
          <cell r="BS110" t="str">
            <v>NA</v>
          </cell>
          <cell r="BT110" t="str">
            <v>NA</v>
          </cell>
          <cell r="BU110" t="str">
            <v>NA</v>
          </cell>
          <cell r="BV110" t="str">
            <v>NA</v>
          </cell>
          <cell r="BW110" t="str">
            <v>NA</v>
          </cell>
          <cell r="BX110" t="str">
            <v>NA</v>
          </cell>
          <cell r="BY110" t="str">
            <v>NA</v>
          </cell>
          <cell r="BZ110" t="str">
            <v>NA</v>
          </cell>
          <cell r="CA110" t="str">
            <v>NA</v>
          </cell>
          <cell r="CB110">
            <v>9101</v>
          </cell>
          <cell r="CC110">
            <v>13361</v>
          </cell>
          <cell r="CD110">
            <v>11633</v>
          </cell>
          <cell r="CE110">
            <v>14911</v>
          </cell>
          <cell r="CF110">
            <v>-10212</v>
          </cell>
          <cell r="CG110">
            <v>-13997</v>
          </cell>
          <cell r="CH110">
            <v>10175</v>
          </cell>
          <cell r="CI110">
            <v>10075</v>
          </cell>
        </row>
        <row r="111">
          <cell r="A111" t="str">
            <v>Q1 1997</v>
          </cell>
          <cell r="B111" t="str">
            <v>NA</v>
          </cell>
          <cell r="C111" t="str">
            <v>NA</v>
          </cell>
          <cell r="D111">
            <v>69.599999999999994</v>
          </cell>
          <cell r="E111">
            <v>73.033000000000001</v>
          </cell>
          <cell r="F111" t="str">
            <v>NA</v>
          </cell>
          <cell r="G111" t="str">
            <v>NA</v>
          </cell>
          <cell r="H111" t="str">
            <v>NA</v>
          </cell>
          <cell r="I111" t="str">
            <v>NA</v>
          </cell>
          <cell r="J111" t="str">
            <v>NA</v>
          </cell>
          <cell r="K111" t="str">
            <v>NA</v>
          </cell>
          <cell r="L111" t="str">
            <v>NA</v>
          </cell>
          <cell r="M111" t="str">
            <v>NA</v>
          </cell>
          <cell r="N111" t="str">
            <v>NA</v>
          </cell>
          <cell r="O111" t="str">
            <v>NA</v>
          </cell>
          <cell r="P111" t="str">
            <v>NA</v>
          </cell>
          <cell r="Q111" t="str">
            <v>NA</v>
          </cell>
          <cell r="R111" t="str">
            <v>NA</v>
          </cell>
          <cell r="S111" t="str">
            <v>NA</v>
          </cell>
          <cell r="T111" t="str">
            <v>NA</v>
          </cell>
          <cell r="U111" t="str">
            <v>NA</v>
          </cell>
          <cell r="V111" t="str">
            <v>NA</v>
          </cell>
          <cell r="W111" t="str">
            <v>NA</v>
          </cell>
          <cell r="X111" t="str">
            <v>NA</v>
          </cell>
          <cell r="Y111" t="str">
            <v>NA</v>
          </cell>
          <cell r="Z111" t="str">
            <v>NA</v>
          </cell>
          <cell r="AA111" t="str">
            <v>NA</v>
          </cell>
          <cell r="AB111" t="str">
            <v>NA</v>
          </cell>
          <cell r="AC111" t="str">
            <v>NA</v>
          </cell>
          <cell r="AD111" t="str">
            <v>NA</v>
          </cell>
          <cell r="AE111" t="str">
            <v>NA</v>
          </cell>
          <cell r="AF111" t="str">
            <v>NA</v>
          </cell>
          <cell r="AG111">
            <v>3375</v>
          </cell>
          <cell r="AH111">
            <v>662</v>
          </cell>
          <cell r="AI111">
            <v>273</v>
          </cell>
          <cell r="AJ111">
            <v>799</v>
          </cell>
          <cell r="AK111">
            <v>124</v>
          </cell>
          <cell r="AL111">
            <v>36</v>
          </cell>
          <cell r="AM111">
            <v>322</v>
          </cell>
          <cell r="AN111" t="str">
            <v>NA</v>
          </cell>
          <cell r="AO111" t="str">
            <v>NA</v>
          </cell>
          <cell r="AP111" t="str">
            <v>NA</v>
          </cell>
          <cell r="AQ111" t="str">
            <v>NA</v>
          </cell>
          <cell r="AR111" t="str">
            <v>NA</v>
          </cell>
          <cell r="AS111" t="str">
            <v>NA</v>
          </cell>
          <cell r="AT111" t="str">
            <v>NA</v>
          </cell>
          <cell r="AU111" t="str">
            <v>NA</v>
          </cell>
          <cell r="AV111" t="str">
            <v>NA</v>
          </cell>
          <cell r="AW111" t="str">
            <v>NA</v>
          </cell>
          <cell r="AX111">
            <v>14032</v>
          </cell>
          <cell r="AY111" t="str">
            <v>NA</v>
          </cell>
          <cell r="AZ111" t="str">
            <v>NA</v>
          </cell>
          <cell r="BA111">
            <v>16085</v>
          </cell>
          <cell r="BB111" t="str">
            <v>NA</v>
          </cell>
          <cell r="BC111">
            <v>16106</v>
          </cell>
          <cell r="BD111" t="str">
            <v>NA</v>
          </cell>
          <cell r="BE111">
            <v>22059</v>
          </cell>
          <cell r="BF111">
            <v>42</v>
          </cell>
          <cell r="BG111">
            <v>532</v>
          </cell>
          <cell r="BH111">
            <v>1241</v>
          </cell>
          <cell r="BI111" t="str">
            <v>NA</v>
          </cell>
          <cell r="BJ111" t="str">
            <v>NA</v>
          </cell>
          <cell r="BK111" t="str">
            <v>NA</v>
          </cell>
          <cell r="BL111">
            <v>41.592199999999998</v>
          </cell>
          <cell r="BM111">
            <v>119.72</v>
          </cell>
          <cell r="BN111" t="str">
            <v>NA</v>
          </cell>
          <cell r="BO111" t="str">
            <v>NA</v>
          </cell>
          <cell r="BP111">
            <v>101839.16</v>
          </cell>
          <cell r="BQ111">
            <v>43219.481720000003</v>
          </cell>
          <cell r="BR111">
            <v>72.55</v>
          </cell>
          <cell r="BS111" t="str">
            <v>NA</v>
          </cell>
          <cell r="BT111" t="str">
            <v>NA</v>
          </cell>
          <cell r="BU111" t="str">
            <v>NA</v>
          </cell>
          <cell r="BV111" t="str">
            <v>NA</v>
          </cell>
          <cell r="BW111" t="str">
            <v>NA</v>
          </cell>
          <cell r="BX111" t="str">
            <v>NA</v>
          </cell>
          <cell r="BY111" t="str">
            <v>NA</v>
          </cell>
          <cell r="BZ111" t="str">
            <v>NA</v>
          </cell>
          <cell r="CA111" t="str">
            <v>NA</v>
          </cell>
          <cell r="CB111">
            <v>8232</v>
          </cell>
          <cell r="CC111">
            <v>12047</v>
          </cell>
          <cell r="CD111">
            <v>11737</v>
          </cell>
          <cell r="CE111">
            <v>15194</v>
          </cell>
          <cell r="CF111">
            <v>-10403</v>
          </cell>
          <cell r="CG111">
            <v>-13923</v>
          </cell>
          <cell r="CH111">
            <v>8081</v>
          </cell>
          <cell r="CI111">
            <v>7981</v>
          </cell>
        </row>
        <row r="112">
          <cell r="A112" t="str">
            <v>Q2 1997</v>
          </cell>
          <cell r="B112" t="str">
            <v>NA</v>
          </cell>
          <cell r="C112" t="str">
            <v>NA</v>
          </cell>
          <cell r="D112">
            <v>70</v>
          </cell>
          <cell r="E112">
            <v>72.891000000000005</v>
          </cell>
          <cell r="F112" t="str">
            <v>NA</v>
          </cell>
          <cell r="G112" t="str">
            <v>NA</v>
          </cell>
          <cell r="H112" t="str">
            <v>NA</v>
          </cell>
          <cell r="I112" t="str">
            <v>NA</v>
          </cell>
          <cell r="J112" t="str">
            <v>NA</v>
          </cell>
          <cell r="K112" t="str">
            <v>NA</v>
          </cell>
          <cell r="L112" t="str">
            <v>NA</v>
          </cell>
          <cell r="M112" t="str">
            <v>NA</v>
          </cell>
          <cell r="N112" t="str">
            <v>NA</v>
          </cell>
          <cell r="O112" t="str">
            <v>NA</v>
          </cell>
          <cell r="P112" t="str">
            <v>NA</v>
          </cell>
          <cell r="Q112" t="str">
            <v>NA</v>
          </cell>
          <cell r="R112" t="str">
            <v>NA</v>
          </cell>
          <cell r="S112" t="str">
            <v>NA</v>
          </cell>
          <cell r="T112" t="str">
            <v>NA</v>
          </cell>
          <cell r="U112" t="str">
            <v>NA</v>
          </cell>
          <cell r="V112" t="str">
            <v>NA</v>
          </cell>
          <cell r="W112" t="str">
            <v>NA</v>
          </cell>
          <cell r="X112" t="str">
            <v>NA</v>
          </cell>
          <cell r="Y112" t="str">
            <v>NA</v>
          </cell>
          <cell r="Z112" t="str">
            <v>NA</v>
          </cell>
          <cell r="AA112" t="str">
            <v>NA</v>
          </cell>
          <cell r="AB112" t="str">
            <v>NA</v>
          </cell>
          <cell r="AC112" t="str">
            <v>NA</v>
          </cell>
          <cell r="AD112" t="str">
            <v>NA</v>
          </cell>
          <cell r="AE112" t="str">
            <v>NA</v>
          </cell>
          <cell r="AF112" t="str">
            <v>NA</v>
          </cell>
          <cell r="AG112">
            <v>3685</v>
          </cell>
          <cell r="AH112">
            <v>767</v>
          </cell>
          <cell r="AI112">
            <v>261</v>
          </cell>
          <cell r="AJ112">
            <v>871</v>
          </cell>
          <cell r="AK112">
            <v>131</v>
          </cell>
          <cell r="AL112">
            <v>134</v>
          </cell>
          <cell r="AM112">
            <v>335</v>
          </cell>
          <cell r="AN112" t="str">
            <v>NA</v>
          </cell>
          <cell r="AO112" t="str">
            <v>NA</v>
          </cell>
          <cell r="AP112" t="str">
            <v>NA</v>
          </cell>
          <cell r="AQ112" t="str">
            <v>NA</v>
          </cell>
          <cell r="AR112" t="str">
            <v>NA</v>
          </cell>
          <cell r="AS112" t="str">
            <v>NA</v>
          </cell>
          <cell r="AT112" t="str">
            <v>NA</v>
          </cell>
          <cell r="AU112" t="str">
            <v>NA</v>
          </cell>
          <cell r="AV112" t="str">
            <v>NA</v>
          </cell>
          <cell r="AW112" t="str">
            <v>NA</v>
          </cell>
          <cell r="AX112">
            <v>14652</v>
          </cell>
          <cell r="AY112" t="str">
            <v>NA</v>
          </cell>
          <cell r="AZ112" t="str">
            <v>NA</v>
          </cell>
          <cell r="BA112">
            <v>16996</v>
          </cell>
          <cell r="BB112" t="str">
            <v>NA</v>
          </cell>
          <cell r="BC112">
            <v>17353</v>
          </cell>
          <cell r="BD112" t="str">
            <v>NA</v>
          </cell>
          <cell r="BE112">
            <v>23137</v>
          </cell>
          <cell r="BF112">
            <v>158</v>
          </cell>
          <cell r="BG112">
            <v>550</v>
          </cell>
          <cell r="BH112">
            <v>1348</v>
          </cell>
          <cell r="BI112" t="str">
            <v>NA</v>
          </cell>
          <cell r="BJ112" t="str">
            <v>NA</v>
          </cell>
          <cell r="BK112" t="str">
            <v>NA</v>
          </cell>
          <cell r="BL112">
            <v>42.772599999999997</v>
          </cell>
          <cell r="BM112">
            <v>126.04</v>
          </cell>
          <cell r="BN112" t="str">
            <v>NA</v>
          </cell>
          <cell r="BO112" t="str">
            <v>NA</v>
          </cell>
          <cell r="BP112">
            <v>102864.02</v>
          </cell>
          <cell r="BQ112">
            <v>43374.526039999997</v>
          </cell>
          <cell r="BR112">
            <v>72.739999999999995</v>
          </cell>
          <cell r="BS112" t="str">
            <v>NA</v>
          </cell>
          <cell r="BT112" t="str">
            <v>NA</v>
          </cell>
          <cell r="BU112" t="str">
            <v>NA</v>
          </cell>
          <cell r="BV112" t="str">
            <v>NA</v>
          </cell>
          <cell r="BW112" t="str">
            <v>NA</v>
          </cell>
          <cell r="BX112" t="str">
            <v>NA</v>
          </cell>
          <cell r="BY112" t="str">
            <v>NA</v>
          </cell>
          <cell r="BZ112" t="str">
            <v>NA</v>
          </cell>
          <cell r="CA112" t="str">
            <v>NA</v>
          </cell>
          <cell r="CB112">
            <v>8596</v>
          </cell>
          <cell r="CC112">
            <v>12439</v>
          </cell>
          <cell r="CD112">
            <v>13393</v>
          </cell>
          <cell r="CE112">
            <v>16347</v>
          </cell>
          <cell r="CF112">
            <v>-11327</v>
          </cell>
          <cell r="CG112">
            <v>-14513</v>
          </cell>
          <cell r="CH112">
            <v>9600</v>
          </cell>
          <cell r="CI112">
            <v>9500</v>
          </cell>
        </row>
        <row r="113">
          <cell r="A113" t="str">
            <v>Q3 1997</v>
          </cell>
          <cell r="B113" t="str">
            <v>NA</v>
          </cell>
          <cell r="C113" t="str">
            <v>NA</v>
          </cell>
          <cell r="D113">
            <v>70</v>
          </cell>
          <cell r="E113">
            <v>72.891999999999996</v>
          </cell>
          <cell r="F113" t="str">
            <v>NA</v>
          </cell>
          <cell r="G113" t="str">
            <v>NA</v>
          </cell>
          <cell r="H113" t="str">
            <v>NA</v>
          </cell>
          <cell r="I113" t="str">
            <v>NA</v>
          </cell>
          <cell r="J113" t="str">
            <v>NA</v>
          </cell>
          <cell r="K113" t="str">
            <v>NA</v>
          </cell>
          <cell r="L113" t="str">
            <v>NA</v>
          </cell>
          <cell r="M113" t="str">
            <v>NA</v>
          </cell>
          <cell r="N113" t="str">
            <v>NA</v>
          </cell>
          <cell r="O113" t="str">
            <v>NA</v>
          </cell>
          <cell r="P113" t="str">
            <v>NA</v>
          </cell>
          <cell r="Q113" t="str">
            <v>NA</v>
          </cell>
          <cell r="R113" t="str">
            <v>NA</v>
          </cell>
          <cell r="S113" t="str">
            <v>NA</v>
          </cell>
          <cell r="T113" t="str">
            <v>NA</v>
          </cell>
          <cell r="U113" t="str">
            <v>NA</v>
          </cell>
          <cell r="V113" t="str">
            <v>NA</v>
          </cell>
          <cell r="W113" t="str">
            <v>NA</v>
          </cell>
          <cell r="X113" t="str">
            <v>NA</v>
          </cell>
          <cell r="Y113" t="str">
            <v>NA</v>
          </cell>
          <cell r="Z113" t="str">
            <v>NA</v>
          </cell>
          <cell r="AA113" t="str">
            <v>NA</v>
          </cell>
          <cell r="AB113" t="str">
            <v>NA</v>
          </cell>
          <cell r="AC113" t="str">
            <v>NA</v>
          </cell>
          <cell r="AD113" t="str">
            <v>NA</v>
          </cell>
          <cell r="AE113" t="str">
            <v>NA</v>
          </cell>
          <cell r="AF113" t="str">
            <v>NA</v>
          </cell>
          <cell r="AG113">
            <v>3397</v>
          </cell>
          <cell r="AH113">
            <v>859</v>
          </cell>
          <cell r="AI113">
            <v>284</v>
          </cell>
          <cell r="AJ113">
            <v>934</v>
          </cell>
          <cell r="AK113">
            <v>162</v>
          </cell>
          <cell r="AL113">
            <v>10</v>
          </cell>
          <cell r="AM113">
            <v>331</v>
          </cell>
          <cell r="AN113" t="str">
            <v>NA</v>
          </cell>
          <cell r="AO113" t="str">
            <v>NA</v>
          </cell>
          <cell r="AP113" t="str">
            <v>NA</v>
          </cell>
          <cell r="AQ113" t="str">
            <v>NA</v>
          </cell>
          <cell r="AR113" t="str">
            <v>NA</v>
          </cell>
          <cell r="AS113" t="str">
            <v>NA</v>
          </cell>
          <cell r="AT113" t="str">
            <v>NA</v>
          </cell>
          <cell r="AU113" t="str">
            <v>NA</v>
          </cell>
          <cell r="AV113" t="str">
            <v>NA</v>
          </cell>
          <cell r="AW113" t="str">
            <v>NA</v>
          </cell>
          <cell r="AX113">
            <v>15937</v>
          </cell>
          <cell r="AY113" t="str">
            <v>NA</v>
          </cell>
          <cell r="AZ113" t="str">
            <v>NA</v>
          </cell>
          <cell r="BA113">
            <v>17648</v>
          </cell>
          <cell r="BB113" t="str">
            <v>NA</v>
          </cell>
          <cell r="BC113">
            <v>17381</v>
          </cell>
          <cell r="BD113" t="str">
            <v>NA</v>
          </cell>
          <cell r="BE113">
            <v>22702</v>
          </cell>
          <cell r="BF113">
            <v>12</v>
          </cell>
          <cell r="BG113">
            <v>542</v>
          </cell>
          <cell r="BH113">
            <v>1456</v>
          </cell>
          <cell r="BI113" t="str">
            <v>NA</v>
          </cell>
          <cell r="BJ113" t="str">
            <v>NA</v>
          </cell>
          <cell r="BK113" t="str">
            <v>NA</v>
          </cell>
          <cell r="BL113">
            <v>44.190399999999997</v>
          </cell>
          <cell r="BM113">
            <v>135.05000000000001</v>
          </cell>
          <cell r="BN113" t="str">
            <v>NA</v>
          </cell>
          <cell r="BO113" t="str">
            <v>NA</v>
          </cell>
          <cell r="BP113">
            <v>103979.73</v>
          </cell>
          <cell r="BQ113">
            <v>43581.190949999997</v>
          </cell>
          <cell r="BR113">
            <v>73</v>
          </cell>
          <cell r="BS113" t="str">
            <v>NA</v>
          </cell>
          <cell r="BT113" t="str">
            <v>NA</v>
          </cell>
          <cell r="BU113" t="str">
            <v>NA</v>
          </cell>
          <cell r="BV113" t="str">
            <v>NA</v>
          </cell>
          <cell r="BW113" t="str">
            <v>NA</v>
          </cell>
          <cell r="BX113" t="str">
            <v>NA</v>
          </cell>
          <cell r="BY113" t="str">
            <v>NA</v>
          </cell>
          <cell r="BZ113" t="str">
            <v>NA</v>
          </cell>
          <cell r="CA113" t="str">
            <v>NA</v>
          </cell>
          <cell r="CB113">
            <v>8776</v>
          </cell>
          <cell r="CC113">
            <v>12616</v>
          </cell>
          <cell r="CD113">
            <v>13811</v>
          </cell>
          <cell r="CE113">
            <v>17055</v>
          </cell>
          <cell r="CF113">
            <v>-11169</v>
          </cell>
          <cell r="CG113">
            <v>-13910</v>
          </cell>
          <cell r="CH113">
            <v>9964</v>
          </cell>
          <cell r="CI113">
            <v>9864</v>
          </cell>
        </row>
        <row r="114">
          <cell r="A114" t="str">
            <v>Q4 1997</v>
          </cell>
          <cell r="B114" t="str">
            <v>NA</v>
          </cell>
          <cell r="C114" t="str">
            <v>NA</v>
          </cell>
          <cell r="D114">
            <v>70.400000000000006</v>
          </cell>
          <cell r="E114">
            <v>73.421000000000006</v>
          </cell>
          <cell r="F114" t="str">
            <v>NA</v>
          </cell>
          <cell r="G114" t="str">
            <v>NA</v>
          </cell>
          <cell r="H114" t="str">
            <v>NA</v>
          </cell>
          <cell r="I114" t="str">
            <v>NA</v>
          </cell>
          <cell r="J114" t="str">
            <v>NA</v>
          </cell>
          <cell r="K114" t="str">
            <v>NA</v>
          </cell>
          <cell r="L114" t="str">
            <v>NA</v>
          </cell>
          <cell r="M114" t="str">
            <v>NA</v>
          </cell>
          <cell r="N114" t="str">
            <v>NA</v>
          </cell>
          <cell r="O114" t="str">
            <v>NA</v>
          </cell>
          <cell r="P114" t="str">
            <v>NA</v>
          </cell>
          <cell r="Q114" t="str">
            <v>NA</v>
          </cell>
          <cell r="R114" t="str">
            <v>NA</v>
          </cell>
          <cell r="S114" t="str">
            <v>NA</v>
          </cell>
          <cell r="T114" t="str">
            <v>NA</v>
          </cell>
          <cell r="U114" t="str">
            <v>NA</v>
          </cell>
          <cell r="V114" t="str">
            <v>NA</v>
          </cell>
          <cell r="W114" t="str">
            <v>NA</v>
          </cell>
          <cell r="X114" t="str">
            <v>NA</v>
          </cell>
          <cell r="Y114" t="str">
            <v>NA</v>
          </cell>
          <cell r="Z114" t="str">
            <v>NA</v>
          </cell>
          <cell r="AA114" t="str">
            <v>NA</v>
          </cell>
          <cell r="AB114" t="str">
            <v>NA</v>
          </cell>
          <cell r="AC114" t="str">
            <v>NA</v>
          </cell>
          <cell r="AD114" t="str">
            <v>NA</v>
          </cell>
          <cell r="AE114" t="str">
            <v>NA</v>
          </cell>
          <cell r="AF114" t="str">
            <v>NA</v>
          </cell>
          <cell r="AG114">
            <v>4081</v>
          </cell>
          <cell r="AH114">
            <v>863</v>
          </cell>
          <cell r="AI114">
            <v>296</v>
          </cell>
          <cell r="AJ114">
            <v>1068</v>
          </cell>
          <cell r="AK114">
            <v>161</v>
          </cell>
          <cell r="AL114">
            <v>24</v>
          </cell>
          <cell r="AM114">
            <v>390</v>
          </cell>
          <cell r="AN114" t="str">
            <v>NA</v>
          </cell>
          <cell r="AO114" t="str">
            <v>NA</v>
          </cell>
          <cell r="AP114" t="str">
            <v>NA</v>
          </cell>
          <cell r="AQ114" t="str">
            <v>NA</v>
          </cell>
          <cell r="AR114" t="str">
            <v>NA</v>
          </cell>
          <cell r="AS114" t="str">
            <v>NA</v>
          </cell>
          <cell r="AT114" t="str">
            <v>NA</v>
          </cell>
          <cell r="AU114" t="str">
            <v>NA</v>
          </cell>
          <cell r="AV114" t="str">
            <v>NA</v>
          </cell>
          <cell r="AW114" t="str">
            <v>NA</v>
          </cell>
          <cell r="AX114">
            <v>16951</v>
          </cell>
          <cell r="AY114" t="str">
            <v>NA</v>
          </cell>
          <cell r="AZ114" t="str">
            <v>NA</v>
          </cell>
          <cell r="BA114">
            <v>18525</v>
          </cell>
          <cell r="BB114" t="str">
            <v>NA</v>
          </cell>
          <cell r="BC114">
            <v>18530</v>
          </cell>
          <cell r="BD114" t="str">
            <v>NA</v>
          </cell>
          <cell r="BE114">
            <v>25900</v>
          </cell>
          <cell r="BF114">
            <v>29</v>
          </cell>
          <cell r="BG114">
            <v>634</v>
          </cell>
          <cell r="BH114">
            <v>1373</v>
          </cell>
          <cell r="BI114" t="str">
            <v>NA</v>
          </cell>
          <cell r="BJ114" t="str">
            <v>NA</v>
          </cell>
          <cell r="BK114" t="str">
            <v>NA</v>
          </cell>
          <cell r="BL114">
            <v>46.148400000000002</v>
          </cell>
          <cell r="BM114">
            <v>145.24</v>
          </cell>
          <cell r="BN114" t="str">
            <v>NA</v>
          </cell>
          <cell r="BO114" t="str">
            <v>NA</v>
          </cell>
          <cell r="BP114">
            <v>103967.07</v>
          </cell>
          <cell r="BQ114">
            <v>43685.651559999998</v>
          </cell>
          <cell r="BR114">
            <v>73.180000000000007</v>
          </cell>
          <cell r="BS114" t="str">
            <v>NA</v>
          </cell>
          <cell r="BT114" t="str">
            <v>NA</v>
          </cell>
          <cell r="BU114" t="str">
            <v>NA</v>
          </cell>
          <cell r="BV114" t="str">
            <v>NA</v>
          </cell>
          <cell r="BW114" t="str">
            <v>NA</v>
          </cell>
          <cell r="BX114" t="str">
            <v>NA</v>
          </cell>
          <cell r="BY114" t="str">
            <v>NA</v>
          </cell>
          <cell r="BZ114" t="str">
            <v>NA</v>
          </cell>
          <cell r="CA114" t="str">
            <v>NA</v>
          </cell>
          <cell r="CB114">
            <v>10144</v>
          </cell>
          <cell r="CC114">
            <v>14469</v>
          </cell>
          <cell r="CD114">
            <v>14584</v>
          </cell>
          <cell r="CE114">
            <v>17527</v>
          </cell>
          <cell r="CF114">
            <v>-12312</v>
          </cell>
          <cell r="CG114">
            <v>-16327</v>
          </cell>
          <cell r="CH114">
            <v>11197</v>
          </cell>
          <cell r="CI114">
            <v>11097</v>
          </cell>
        </row>
        <row r="115">
          <cell r="A115" t="str">
            <v>Q1 1998</v>
          </cell>
          <cell r="B115" t="str">
            <v>NA</v>
          </cell>
          <cell r="C115" t="str">
            <v>NA</v>
          </cell>
          <cell r="D115">
            <v>70.5</v>
          </cell>
          <cell r="E115">
            <v>73.759</v>
          </cell>
          <cell r="F115" t="str">
            <v>NA</v>
          </cell>
          <cell r="G115" t="str">
            <v>NA</v>
          </cell>
          <cell r="H115" t="str">
            <v>NA</v>
          </cell>
          <cell r="I115">
            <v>74.7</v>
          </cell>
          <cell r="J115">
            <v>1700.9</v>
          </cell>
          <cell r="K115">
            <v>150.5</v>
          </cell>
          <cell r="L115">
            <v>1550.4</v>
          </cell>
          <cell r="M115">
            <v>2857.2</v>
          </cell>
          <cell r="N115">
            <v>118.6</v>
          </cell>
          <cell r="O115">
            <v>224</v>
          </cell>
          <cell r="P115">
            <v>413.6</v>
          </cell>
          <cell r="Q115">
            <v>363.3</v>
          </cell>
          <cell r="R115">
            <v>270.5</v>
          </cell>
          <cell r="S115">
            <v>78.5</v>
          </cell>
          <cell r="T115">
            <v>48</v>
          </cell>
          <cell r="U115">
            <v>34</v>
          </cell>
          <cell r="V115">
            <v>34.5</v>
          </cell>
          <cell r="W115">
            <v>75</v>
          </cell>
          <cell r="X115">
            <v>76.900000000000006</v>
          </cell>
          <cell r="Y115">
            <v>70.400000000000006</v>
          </cell>
          <cell r="Z115">
            <v>61.8</v>
          </cell>
          <cell r="AA115">
            <v>48.7</v>
          </cell>
          <cell r="AB115">
            <v>33.799999999999997</v>
          </cell>
          <cell r="AC115">
            <v>62.2</v>
          </cell>
          <cell r="AD115">
            <v>8.1999999999999993</v>
          </cell>
          <cell r="AE115">
            <v>38.299999999999997</v>
          </cell>
          <cell r="AF115">
            <v>1242.9000000000001</v>
          </cell>
          <cell r="AG115">
            <v>4367</v>
          </cell>
          <cell r="AH115">
            <v>863</v>
          </cell>
          <cell r="AI115">
            <v>287</v>
          </cell>
          <cell r="AJ115">
            <v>990</v>
          </cell>
          <cell r="AK115">
            <v>172</v>
          </cell>
          <cell r="AL115">
            <v>59</v>
          </cell>
          <cell r="AM115">
            <v>358</v>
          </cell>
          <cell r="AN115" t="str">
            <v>NA</v>
          </cell>
          <cell r="AO115" t="str">
            <v>NA</v>
          </cell>
          <cell r="AP115" t="str">
            <v>NA</v>
          </cell>
          <cell r="AQ115" t="str">
            <v>NA</v>
          </cell>
          <cell r="AR115" t="str">
            <v>NA</v>
          </cell>
          <cell r="AS115" t="str">
            <v>NA</v>
          </cell>
          <cell r="AT115" t="str">
            <v>NA</v>
          </cell>
          <cell r="AU115" t="str">
            <v>NA</v>
          </cell>
          <cell r="AV115" t="str">
            <v>NA</v>
          </cell>
          <cell r="AW115" t="str">
            <v>NA</v>
          </cell>
          <cell r="AX115">
            <v>17586</v>
          </cell>
          <cell r="AY115" t="str">
            <v>NA</v>
          </cell>
          <cell r="AZ115" t="str">
            <v>NA</v>
          </cell>
          <cell r="BA115">
            <v>19050</v>
          </cell>
          <cell r="BB115" t="str">
            <v>NA</v>
          </cell>
          <cell r="BC115">
            <v>19117</v>
          </cell>
          <cell r="BD115">
            <v>1550.4</v>
          </cell>
          <cell r="BE115">
            <v>24467</v>
          </cell>
          <cell r="BF115">
            <v>70</v>
          </cell>
          <cell r="BG115">
            <v>567</v>
          </cell>
          <cell r="BH115">
            <v>1296</v>
          </cell>
          <cell r="BI115" t="str">
            <v>NA</v>
          </cell>
          <cell r="BJ115" t="str">
            <v>NA</v>
          </cell>
          <cell r="BK115" t="str">
            <v>NA</v>
          </cell>
          <cell r="BL115">
            <v>48.383400000000002</v>
          </cell>
          <cell r="BM115">
            <v>151.1</v>
          </cell>
          <cell r="BN115" t="str">
            <v>NA</v>
          </cell>
          <cell r="BO115" t="str">
            <v>NA</v>
          </cell>
          <cell r="BP115">
            <v>103570.32</v>
          </cell>
          <cell r="BQ115">
            <v>43937.424489999998</v>
          </cell>
          <cell r="BR115">
            <v>73.349999999999994</v>
          </cell>
          <cell r="BS115" t="str">
            <v>NA</v>
          </cell>
          <cell r="BT115" t="str">
            <v>NA</v>
          </cell>
          <cell r="BU115" t="str">
            <v>NA</v>
          </cell>
          <cell r="BV115" t="str">
            <v>NA</v>
          </cell>
          <cell r="BW115" t="str">
            <v>NA</v>
          </cell>
          <cell r="BX115" t="str">
            <v>NA</v>
          </cell>
          <cell r="BY115" t="str">
            <v>NA</v>
          </cell>
          <cell r="BZ115" t="str">
            <v>NA</v>
          </cell>
          <cell r="CA115">
            <v>103.7</v>
          </cell>
          <cell r="CB115">
            <v>9344</v>
          </cell>
          <cell r="CC115">
            <v>13199</v>
          </cell>
          <cell r="CD115">
            <v>15804</v>
          </cell>
          <cell r="CE115">
            <v>18654</v>
          </cell>
          <cell r="CF115">
            <v>-14133</v>
          </cell>
          <cell r="CG115">
            <v>-17790</v>
          </cell>
          <cell r="CH115">
            <v>8572</v>
          </cell>
          <cell r="CI115">
            <v>8472</v>
          </cell>
        </row>
        <row r="116">
          <cell r="A116" t="str">
            <v>Q2 1998</v>
          </cell>
          <cell r="B116" t="str">
            <v>NA</v>
          </cell>
          <cell r="C116" t="str">
            <v>NA</v>
          </cell>
          <cell r="D116">
            <v>71.599999999999994</v>
          </cell>
          <cell r="E116">
            <v>74.295000000000002</v>
          </cell>
          <cell r="F116" t="str">
            <v>NA</v>
          </cell>
          <cell r="G116" t="str">
            <v>NA</v>
          </cell>
          <cell r="H116" t="str">
            <v>NA</v>
          </cell>
          <cell r="I116">
            <v>66.099999999999994</v>
          </cell>
          <cell r="J116">
            <v>1712.9</v>
          </cell>
          <cell r="K116">
            <v>140.80000000000001</v>
          </cell>
          <cell r="L116">
            <v>1572.1</v>
          </cell>
          <cell r="M116">
            <v>2872.4</v>
          </cell>
          <cell r="N116">
            <v>121.2</v>
          </cell>
          <cell r="O116">
            <v>227.5</v>
          </cell>
          <cell r="P116">
            <v>420.2</v>
          </cell>
          <cell r="Q116">
            <v>369.7</v>
          </cell>
          <cell r="R116">
            <v>273.3</v>
          </cell>
          <cell r="S116">
            <v>78.5</v>
          </cell>
          <cell r="T116">
            <v>47.5</v>
          </cell>
          <cell r="U116">
            <v>34.1</v>
          </cell>
          <cell r="V116">
            <v>35.299999999999997</v>
          </cell>
          <cell r="W116">
            <v>75.900000000000006</v>
          </cell>
          <cell r="X116">
            <v>77.599999999999994</v>
          </cell>
          <cell r="Y116">
            <v>71.099999999999994</v>
          </cell>
          <cell r="Z116">
            <v>61.8</v>
          </cell>
          <cell r="AA116">
            <v>48.1</v>
          </cell>
          <cell r="AB116">
            <v>33.299999999999997</v>
          </cell>
          <cell r="AC116">
            <v>62.7</v>
          </cell>
          <cell r="AD116">
            <v>8.1999999999999993</v>
          </cell>
          <cell r="AE116">
            <v>38.4</v>
          </cell>
          <cell r="AF116">
            <v>1270</v>
          </cell>
          <cell r="AG116">
            <v>4512</v>
          </cell>
          <cell r="AH116">
            <v>997</v>
          </cell>
          <cell r="AI116">
            <v>263</v>
          </cell>
          <cell r="AJ116">
            <v>1014</v>
          </cell>
          <cell r="AK116">
            <v>172</v>
          </cell>
          <cell r="AL116">
            <v>163</v>
          </cell>
          <cell r="AM116">
            <v>400</v>
          </cell>
          <cell r="AN116" t="str">
            <v>NA</v>
          </cell>
          <cell r="AO116" t="str">
            <v>NA</v>
          </cell>
          <cell r="AP116" t="str">
            <v>NA</v>
          </cell>
          <cell r="AQ116" t="str">
            <v>NA</v>
          </cell>
          <cell r="AR116" t="str">
            <v>NA</v>
          </cell>
          <cell r="AS116" t="str">
            <v>NA</v>
          </cell>
          <cell r="AT116" t="str">
            <v>NA</v>
          </cell>
          <cell r="AU116" t="str">
            <v>NA</v>
          </cell>
          <cell r="AV116" t="str">
            <v>NA</v>
          </cell>
          <cell r="AW116" t="str">
            <v>NA</v>
          </cell>
          <cell r="AX116">
            <v>18206</v>
          </cell>
          <cell r="AY116" t="str">
            <v>NA</v>
          </cell>
          <cell r="AZ116" t="str">
            <v>NA</v>
          </cell>
          <cell r="BA116">
            <v>19800</v>
          </cell>
          <cell r="BB116" t="str">
            <v>NA</v>
          </cell>
          <cell r="BC116">
            <v>20055</v>
          </cell>
          <cell r="BD116">
            <v>1572.1</v>
          </cell>
          <cell r="BE116">
            <v>25208</v>
          </cell>
          <cell r="BF116">
            <v>191</v>
          </cell>
          <cell r="BG116">
            <v>634</v>
          </cell>
          <cell r="BH116">
            <v>1430</v>
          </cell>
          <cell r="BI116" t="str">
            <v>NA</v>
          </cell>
          <cell r="BJ116" t="str">
            <v>NA</v>
          </cell>
          <cell r="BK116" t="str">
            <v>NA</v>
          </cell>
          <cell r="BL116">
            <v>52.359900000000003</v>
          </cell>
          <cell r="BM116">
            <v>154.44999999999999</v>
          </cell>
          <cell r="BN116" t="str">
            <v>NA</v>
          </cell>
          <cell r="BO116" t="str">
            <v>NA</v>
          </cell>
          <cell r="BP116">
            <v>104917.69</v>
          </cell>
          <cell r="BQ116">
            <v>44175.801610000002</v>
          </cell>
          <cell r="BR116">
            <v>73.72</v>
          </cell>
          <cell r="BS116" t="str">
            <v>NA</v>
          </cell>
          <cell r="BT116" t="str">
            <v>NA</v>
          </cell>
          <cell r="BU116" t="str">
            <v>NA</v>
          </cell>
          <cell r="BV116" t="str">
            <v>NA</v>
          </cell>
          <cell r="BW116" t="str">
            <v>NA</v>
          </cell>
          <cell r="BX116" t="str">
            <v>NA</v>
          </cell>
          <cell r="BY116" t="str">
            <v>NA</v>
          </cell>
          <cell r="BZ116" t="str">
            <v>NA</v>
          </cell>
          <cell r="CA116">
            <v>105</v>
          </cell>
          <cell r="CB116">
            <v>9808</v>
          </cell>
          <cell r="CC116">
            <v>13639</v>
          </cell>
          <cell r="CD116">
            <v>16724</v>
          </cell>
          <cell r="CE116">
            <v>20070</v>
          </cell>
          <cell r="CF116">
            <v>-14398</v>
          </cell>
          <cell r="CG116">
            <v>-18544</v>
          </cell>
          <cell r="CH116">
            <v>10359</v>
          </cell>
          <cell r="CI116">
            <v>10259</v>
          </cell>
        </row>
        <row r="117">
          <cell r="A117" t="str">
            <v>Q3 1998</v>
          </cell>
          <cell r="B117" t="str">
            <v>NA</v>
          </cell>
          <cell r="C117" t="str">
            <v>NA</v>
          </cell>
          <cell r="D117">
            <v>71.8</v>
          </cell>
          <cell r="E117">
            <v>74.703000000000003</v>
          </cell>
          <cell r="F117" t="str">
            <v>NA</v>
          </cell>
          <cell r="G117" t="str">
            <v>NA</v>
          </cell>
          <cell r="H117" t="str">
            <v>NA</v>
          </cell>
          <cell r="I117">
            <v>61.8</v>
          </cell>
          <cell r="J117">
            <v>1769.2</v>
          </cell>
          <cell r="K117">
            <v>132.9</v>
          </cell>
          <cell r="L117">
            <v>1636.3</v>
          </cell>
          <cell r="M117">
            <v>2888.5</v>
          </cell>
          <cell r="N117">
            <v>154.19999999999999</v>
          </cell>
          <cell r="O117">
            <v>243.2</v>
          </cell>
          <cell r="P117">
            <v>426.3</v>
          </cell>
          <cell r="Q117">
            <v>374.2</v>
          </cell>
          <cell r="R117">
            <v>277.89999999999998</v>
          </cell>
          <cell r="S117">
            <v>79.8</v>
          </cell>
          <cell r="T117">
            <v>47.7</v>
          </cell>
          <cell r="U117">
            <v>33.1</v>
          </cell>
          <cell r="V117">
            <v>45.2</v>
          </cell>
          <cell r="W117">
            <v>80.7</v>
          </cell>
          <cell r="X117">
            <v>78.099999999999994</v>
          </cell>
          <cell r="Y117">
            <v>71.400000000000006</v>
          </cell>
          <cell r="Z117">
            <v>62.3</v>
          </cell>
          <cell r="AA117">
            <v>48.3</v>
          </cell>
          <cell r="AB117">
            <v>33.1</v>
          </cell>
          <cell r="AC117">
            <v>65</v>
          </cell>
          <cell r="AD117">
            <v>7.9</v>
          </cell>
          <cell r="AE117">
            <v>38.5</v>
          </cell>
          <cell r="AF117">
            <v>1334.5</v>
          </cell>
          <cell r="AG117">
            <v>4424</v>
          </cell>
          <cell r="AH117">
            <v>1094</v>
          </cell>
          <cell r="AI117">
            <v>308</v>
          </cell>
          <cell r="AJ117">
            <v>1185</v>
          </cell>
          <cell r="AK117">
            <v>212</v>
          </cell>
          <cell r="AL117">
            <v>21</v>
          </cell>
          <cell r="AM117">
            <v>379</v>
          </cell>
          <cell r="AN117" t="str">
            <v>NA</v>
          </cell>
          <cell r="AO117" t="str">
            <v>NA</v>
          </cell>
          <cell r="AP117" t="str">
            <v>NA</v>
          </cell>
          <cell r="AQ117" t="str">
            <v>NA</v>
          </cell>
          <cell r="AR117" t="str">
            <v>NA</v>
          </cell>
          <cell r="AS117" t="str">
            <v>NA</v>
          </cell>
          <cell r="AT117" t="str">
            <v>NA</v>
          </cell>
          <cell r="AU117" t="str">
            <v>NA</v>
          </cell>
          <cell r="AV117" t="str">
            <v>NA</v>
          </cell>
          <cell r="AW117" t="str">
            <v>NA</v>
          </cell>
          <cell r="AX117">
            <v>18950</v>
          </cell>
          <cell r="AY117" t="str">
            <v>NA</v>
          </cell>
          <cell r="AZ117" t="str">
            <v>NA</v>
          </cell>
          <cell r="BA117">
            <v>20887</v>
          </cell>
          <cell r="BB117" t="str">
            <v>NA</v>
          </cell>
          <cell r="BC117">
            <v>20552</v>
          </cell>
          <cell r="BD117">
            <v>1636.3</v>
          </cell>
          <cell r="BE117">
            <v>25311</v>
          </cell>
          <cell r="BF117">
            <v>25</v>
          </cell>
          <cell r="BG117">
            <v>603</v>
          </cell>
          <cell r="BH117">
            <v>1553</v>
          </cell>
          <cell r="BI117" t="str">
            <v>NA</v>
          </cell>
          <cell r="BJ117" t="str">
            <v>NA</v>
          </cell>
          <cell r="BK117" t="str">
            <v>NA</v>
          </cell>
          <cell r="BL117">
            <v>56.474200000000003</v>
          </cell>
          <cell r="BM117">
            <v>161.53</v>
          </cell>
          <cell r="BN117" t="str">
            <v>NA</v>
          </cell>
          <cell r="BO117" t="str">
            <v>NA</v>
          </cell>
          <cell r="BP117">
            <v>106359.26</v>
          </cell>
          <cell r="BQ117">
            <v>44478.393929999998</v>
          </cell>
          <cell r="BR117">
            <v>73.819999999999993</v>
          </cell>
          <cell r="BS117" t="str">
            <v>NA</v>
          </cell>
          <cell r="BT117" t="str">
            <v>NA</v>
          </cell>
          <cell r="BU117" t="str">
            <v>NA</v>
          </cell>
          <cell r="BV117" t="str">
            <v>NA</v>
          </cell>
          <cell r="BW117" t="str">
            <v>NA</v>
          </cell>
          <cell r="BX117" t="str">
            <v>NA</v>
          </cell>
          <cell r="BY117" t="str">
            <v>NA</v>
          </cell>
          <cell r="BZ117" t="str">
            <v>NA</v>
          </cell>
          <cell r="CA117">
            <v>112</v>
          </cell>
          <cell r="CB117">
            <v>9986</v>
          </cell>
          <cell r="CC117">
            <v>13825</v>
          </cell>
          <cell r="CD117">
            <v>17456</v>
          </cell>
          <cell r="CE117">
            <v>20938</v>
          </cell>
          <cell r="CF117">
            <v>-14481</v>
          </cell>
          <cell r="CG117">
            <v>-17774</v>
          </cell>
          <cell r="CH117">
            <v>10784</v>
          </cell>
          <cell r="CI117">
            <v>10684</v>
          </cell>
        </row>
        <row r="118">
          <cell r="A118" t="str">
            <v>Q4 1998</v>
          </cell>
          <cell r="B118" t="str">
            <v>NA</v>
          </cell>
          <cell r="C118" t="str">
            <v>NA</v>
          </cell>
          <cell r="D118">
            <v>72.099999999999994</v>
          </cell>
          <cell r="E118">
            <v>74.984999999999999</v>
          </cell>
          <cell r="F118" t="str">
            <v>NA</v>
          </cell>
          <cell r="G118" t="str">
            <v>NA</v>
          </cell>
          <cell r="H118" t="str">
            <v>NA</v>
          </cell>
          <cell r="I118">
            <v>51.2</v>
          </cell>
          <cell r="J118">
            <v>1726.2</v>
          </cell>
          <cell r="K118">
            <v>110.3</v>
          </cell>
          <cell r="L118">
            <v>1615.9</v>
          </cell>
          <cell r="M118">
            <v>2900.5</v>
          </cell>
          <cell r="N118">
            <v>121.2</v>
          </cell>
          <cell r="O118">
            <v>235.4</v>
          </cell>
          <cell r="P118">
            <v>433.6</v>
          </cell>
          <cell r="Q118">
            <v>380.3</v>
          </cell>
          <cell r="R118">
            <v>283.10000000000002</v>
          </cell>
          <cell r="S118">
            <v>80.900000000000006</v>
          </cell>
          <cell r="T118">
            <v>48.2</v>
          </cell>
          <cell r="U118">
            <v>33.200000000000003</v>
          </cell>
          <cell r="V118">
            <v>35.700000000000003</v>
          </cell>
          <cell r="W118">
            <v>77.7</v>
          </cell>
          <cell r="X118">
            <v>79</v>
          </cell>
          <cell r="Y118">
            <v>72.2</v>
          </cell>
          <cell r="Z118">
            <v>63</v>
          </cell>
          <cell r="AA118">
            <v>48.5</v>
          </cell>
          <cell r="AB118">
            <v>33.299999999999997</v>
          </cell>
          <cell r="AC118">
            <v>63.8</v>
          </cell>
          <cell r="AD118">
            <v>7.9</v>
          </cell>
          <cell r="AE118">
            <v>38.200000000000003</v>
          </cell>
          <cell r="AF118">
            <v>1313.3</v>
          </cell>
          <cell r="AG118">
            <v>4817</v>
          </cell>
          <cell r="AH118">
            <v>1185</v>
          </cell>
          <cell r="AI118">
            <v>318</v>
          </cell>
          <cell r="AJ118">
            <v>1324</v>
          </cell>
          <cell r="AK118">
            <v>206</v>
          </cell>
          <cell r="AL118">
            <v>49</v>
          </cell>
          <cell r="AM118">
            <v>445</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v>20146</v>
          </cell>
          <cell r="AY118" t="str">
            <v>NA</v>
          </cell>
          <cell r="AZ118" t="str">
            <v>NA</v>
          </cell>
          <cell r="BA118">
            <v>20797</v>
          </cell>
          <cell r="BB118" t="str">
            <v>NA</v>
          </cell>
          <cell r="BC118">
            <v>20638</v>
          </cell>
          <cell r="BD118">
            <v>1615.9</v>
          </cell>
          <cell r="BE118">
            <v>27517</v>
          </cell>
          <cell r="BF118">
            <v>57</v>
          </cell>
          <cell r="BG118">
            <v>703</v>
          </cell>
          <cell r="BH118">
            <v>1543</v>
          </cell>
          <cell r="BI118" t="str">
            <v>NA</v>
          </cell>
          <cell r="BJ118" t="str">
            <v>NA</v>
          </cell>
          <cell r="BK118" t="str">
            <v>NA</v>
          </cell>
          <cell r="BL118">
            <v>59.6477</v>
          </cell>
          <cell r="BM118">
            <v>176.17</v>
          </cell>
          <cell r="BN118" t="str">
            <v>NA</v>
          </cell>
          <cell r="BO118" t="str">
            <v>NA</v>
          </cell>
          <cell r="BP118">
            <v>106440.76</v>
          </cell>
          <cell r="BQ118">
            <v>44527.726479999998</v>
          </cell>
          <cell r="BR118">
            <v>73.78</v>
          </cell>
          <cell r="BS118" t="str">
            <v>NA</v>
          </cell>
          <cell r="BT118" t="str">
            <v>NA</v>
          </cell>
          <cell r="BU118" t="str">
            <v>NA</v>
          </cell>
          <cell r="BV118" t="str">
            <v>NA</v>
          </cell>
          <cell r="BW118" t="str">
            <v>NA</v>
          </cell>
          <cell r="BX118" t="str">
            <v>NA</v>
          </cell>
          <cell r="BY118" t="str">
            <v>NA</v>
          </cell>
          <cell r="BZ118" t="str">
            <v>NA</v>
          </cell>
          <cell r="CA118">
            <v>115.1</v>
          </cell>
          <cell r="CB118">
            <v>11105</v>
          </cell>
          <cell r="CC118">
            <v>15198</v>
          </cell>
          <cell r="CD118">
            <v>17839</v>
          </cell>
          <cell r="CE118">
            <v>21518</v>
          </cell>
          <cell r="CF118">
            <v>-16063</v>
          </cell>
          <cell r="CG118">
            <v>-20862</v>
          </cell>
          <cell r="CH118">
            <v>12634</v>
          </cell>
          <cell r="CI118">
            <v>12534</v>
          </cell>
        </row>
        <row r="119">
          <cell r="A119" t="str">
            <v>Q1 1999</v>
          </cell>
          <cell r="B119">
            <v>8651</v>
          </cell>
          <cell r="C119" t="str">
            <v>NA</v>
          </cell>
          <cell r="D119">
            <v>72</v>
          </cell>
          <cell r="E119">
            <v>75.253</v>
          </cell>
          <cell r="F119">
            <v>1535</v>
          </cell>
          <cell r="G119">
            <v>11454</v>
          </cell>
          <cell r="H119">
            <v>421</v>
          </cell>
          <cell r="I119">
            <v>48.6</v>
          </cell>
          <cell r="J119">
            <v>1755.5</v>
          </cell>
          <cell r="K119">
            <v>110.9</v>
          </cell>
          <cell r="L119">
            <v>1644.5</v>
          </cell>
          <cell r="M119">
            <v>2906.3</v>
          </cell>
          <cell r="N119">
            <v>127.7</v>
          </cell>
          <cell r="O119">
            <v>235.6</v>
          </cell>
          <cell r="P119">
            <v>437.8</v>
          </cell>
          <cell r="Q119">
            <v>383.8</v>
          </cell>
          <cell r="R119">
            <v>290.60000000000002</v>
          </cell>
          <cell r="S119">
            <v>84</v>
          </cell>
          <cell r="T119">
            <v>51.2</v>
          </cell>
          <cell r="U119">
            <v>33.700000000000003</v>
          </cell>
          <cell r="V119">
            <v>37.700000000000003</v>
          </cell>
          <cell r="W119">
            <v>77.599999999999994</v>
          </cell>
          <cell r="X119">
            <v>79.5</v>
          </cell>
          <cell r="Y119">
            <v>72.7</v>
          </cell>
          <cell r="Z119">
            <v>64.400000000000006</v>
          </cell>
          <cell r="AA119">
            <v>50.1</v>
          </cell>
          <cell r="AB119">
            <v>35.299999999999997</v>
          </cell>
          <cell r="AC119">
            <v>64.8</v>
          </cell>
          <cell r="AD119">
            <v>8</v>
          </cell>
          <cell r="AE119">
            <v>37.700000000000003</v>
          </cell>
          <cell r="AF119">
            <v>1332.9</v>
          </cell>
          <cell r="AG119">
            <v>5192</v>
          </cell>
          <cell r="AH119">
            <v>1255</v>
          </cell>
          <cell r="AI119">
            <v>306</v>
          </cell>
          <cell r="AJ119">
            <v>1278</v>
          </cell>
          <cell r="AK119">
            <v>204</v>
          </cell>
          <cell r="AL119">
            <v>84</v>
          </cell>
          <cell r="AM119">
            <v>479</v>
          </cell>
          <cell r="AN119" t="str">
            <v>NA</v>
          </cell>
          <cell r="AO119" t="str">
            <v>NA</v>
          </cell>
          <cell r="AP119" t="str">
            <v>NA</v>
          </cell>
          <cell r="AQ119" t="str">
            <v>NA</v>
          </cell>
          <cell r="AR119" t="str">
            <v>NA</v>
          </cell>
          <cell r="AS119" t="str">
            <v>NA</v>
          </cell>
          <cell r="AT119" t="str">
            <v>NA</v>
          </cell>
          <cell r="AU119" t="str">
            <v>NA</v>
          </cell>
          <cell r="AV119" t="str">
            <v>NA</v>
          </cell>
          <cell r="AW119" t="str">
            <v>NA</v>
          </cell>
          <cell r="AX119">
            <v>21224</v>
          </cell>
          <cell r="AY119" t="str">
            <v>NA</v>
          </cell>
          <cell r="AZ119" t="str">
            <v>NA</v>
          </cell>
          <cell r="BA119">
            <v>21700</v>
          </cell>
          <cell r="BB119">
            <v>-614</v>
          </cell>
          <cell r="BC119">
            <v>21850</v>
          </cell>
          <cell r="BD119">
            <v>1644.5</v>
          </cell>
          <cell r="BE119">
            <v>26858</v>
          </cell>
          <cell r="BF119">
            <v>98</v>
          </cell>
          <cell r="BG119">
            <v>732</v>
          </cell>
          <cell r="BH119">
            <v>1641</v>
          </cell>
          <cell r="BI119" t="str">
            <v>NA</v>
          </cell>
          <cell r="BJ119" t="str">
            <v>NA</v>
          </cell>
          <cell r="BK119" t="str">
            <v>NA</v>
          </cell>
          <cell r="BL119">
            <v>62.073099999999997</v>
          </cell>
          <cell r="BM119">
            <v>182.53</v>
          </cell>
          <cell r="BN119" t="str">
            <v>NA</v>
          </cell>
          <cell r="BO119">
            <v>781630</v>
          </cell>
          <cell r="BP119">
            <v>106173.84</v>
          </cell>
          <cell r="BQ119">
            <v>44629.982499999998</v>
          </cell>
          <cell r="BR119">
            <v>73.95</v>
          </cell>
          <cell r="BS119" t="str">
            <v>NA</v>
          </cell>
          <cell r="BT119" t="str">
            <v>NA</v>
          </cell>
          <cell r="BU119" t="str">
            <v>NA</v>
          </cell>
          <cell r="BV119" t="str">
            <v>NA</v>
          </cell>
          <cell r="BW119" t="str">
            <v>NA</v>
          </cell>
          <cell r="BX119" t="str">
            <v>NA</v>
          </cell>
          <cell r="BY119" t="str">
            <v>NA</v>
          </cell>
          <cell r="BZ119" t="str">
            <v>NA</v>
          </cell>
          <cell r="CA119">
            <v>117.5</v>
          </cell>
          <cell r="CB119">
            <v>10581</v>
          </cell>
          <cell r="CC119">
            <v>14539</v>
          </cell>
          <cell r="CD119">
            <v>17795</v>
          </cell>
          <cell r="CE119">
            <v>21093</v>
          </cell>
          <cell r="CF119">
            <v>-15394</v>
          </cell>
          <cell r="CG119">
            <v>-19176</v>
          </cell>
          <cell r="CH119">
            <v>10594</v>
          </cell>
          <cell r="CI119">
            <v>10494</v>
          </cell>
        </row>
        <row r="120">
          <cell r="A120" t="str">
            <v>Q2 1999</v>
          </cell>
          <cell r="B120">
            <v>9029</v>
          </cell>
          <cell r="C120" t="str">
            <v>NA</v>
          </cell>
          <cell r="D120">
            <v>73.099999999999994</v>
          </cell>
          <cell r="E120">
            <v>75.646000000000001</v>
          </cell>
          <cell r="F120">
            <v>200</v>
          </cell>
          <cell r="G120">
            <v>10210</v>
          </cell>
          <cell r="H120">
            <v>421</v>
          </cell>
          <cell r="I120">
            <v>42.7</v>
          </cell>
          <cell r="J120">
            <v>1792.3</v>
          </cell>
          <cell r="K120">
            <v>113</v>
          </cell>
          <cell r="L120">
            <v>1679.2</v>
          </cell>
          <cell r="M120">
            <v>2915</v>
          </cell>
          <cell r="N120">
            <v>140.69999999999999</v>
          </cell>
          <cell r="O120">
            <v>241.8</v>
          </cell>
          <cell r="P120">
            <v>442.5</v>
          </cell>
          <cell r="Q120">
            <v>390</v>
          </cell>
          <cell r="R120">
            <v>292.8</v>
          </cell>
          <cell r="S120">
            <v>85.7</v>
          </cell>
          <cell r="T120">
            <v>51.9</v>
          </cell>
          <cell r="U120">
            <v>33.9</v>
          </cell>
          <cell r="V120">
            <v>41.6</v>
          </cell>
          <cell r="W120">
            <v>79.400000000000006</v>
          </cell>
          <cell r="X120">
            <v>80.099999999999994</v>
          </cell>
          <cell r="Y120">
            <v>73.599999999999994</v>
          </cell>
          <cell r="Z120">
            <v>64.599999999999994</v>
          </cell>
          <cell r="AA120">
            <v>50.8</v>
          </cell>
          <cell r="AB120">
            <v>35.6</v>
          </cell>
          <cell r="AC120">
            <v>66</v>
          </cell>
          <cell r="AD120">
            <v>8.1</v>
          </cell>
          <cell r="AE120">
            <v>37.700000000000003</v>
          </cell>
          <cell r="AF120">
            <v>1369.2</v>
          </cell>
          <cell r="AG120">
            <v>5499</v>
          </cell>
          <cell r="AH120">
            <v>1193</v>
          </cell>
          <cell r="AI120">
            <v>401</v>
          </cell>
          <cell r="AJ120">
            <v>1235</v>
          </cell>
          <cell r="AK120">
            <v>231</v>
          </cell>
          <cell r="AL120">
            <v>476</v>
          </cell>
          <cell r="AM120">
            <v>503</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v>22286</v>
          </cell>
          <cell r="AY120" t="str">
            <v>NA</v>
          </cell>
          <cell r="AZ120" t="str">
            <v>NA</v>
          </cell>
          <cell r="BA120">
            <v>22279</v>
          </cell>
          <cell r="BB120">
            <v>-1990</v>
          </cell>
          <cell r="BC120">
            <v>22467</v>
          </cell>
          <cell r="BD120">
            <v>1679.2</v>
          </cell>
          <cell r="BE120">
            <v>27308</v>
          </cell>
          <cell r="BF120">
            <v>548</v>
          </cell>
          <cell r="BG120">
            <v>756</v>
          </cell>
          <cell r="BH120">
            <v>1553</v>
          </cell>
          <cell r="BI120" t="str">
            <v>NA</v>
          </cell>
          <cell r="BJ120" t="str">
            <v>NA</v>
          </cell>
          <cell r="BK120" t="str">
            <v>NA</v>
          </cell>
          <cell r="BL120">
            <v>63.944699999999997</v>
          </cell>
          <cell r="BM120">
            <v>178.96</v>
          </cell>
          <cell r="BN120" t="str">
            <v>NA</v>
          </cell>
          <cell r="BO120">
            <v>794816</v>
          </cell>
          <cell r="BP120">
            <v>107537.37</v>
          </cell>
          <cell r="BQ120">
            <v>45100.261769999997</v>
          </cell>
          <cell r="BR120">
            <v>74.430000000000007</v>
          </cell>
          <cell r="BS120" t="str">
            <v>NA</v>
          </cell>
          <cell r="BT120" t="str">
            <v>NA</v>
          </cell>
          <cell r="BU120" t="str">
            <v>NA</v>
          </cell>
          <cell r="BV120" t="str">
            <v>NA</v>
          </cell>
          <cell r="BW120" t="str">
            <v>NA</v>
          </cell>
          <cell r="BX120" t="str">
            <v>NA</v>
          </cell>
          <cell r="BY120" t="str">
            <v>NA</v>
          </cell>
          <cell r="BZ120" t="str">
            <v>NA</v>
          </cell>
          <cell r="CA120">
            <v>120.5</v>
          </cell>
          <cell r="CB120">
            <v>10719</v>
          </cell>
          <cell r="CC120">
            <v>14558</v>
          </cell>
          <cell r="CD120">
            <v>19412</v>
          </cell>
          <cell r="CE120">
            <v>23046</v>
          </cell>
          <cell r="CF120">
            <v>-16755</v>
          </cell>
          <cell r="CG120">
            <v>-21208</v>
          </cell>
          <cell r="CH120">
            <v>11022</v>
          </cell>
          <cell r="CI120">
            <v>10922</v>
          </cell>
        </row>
        <row r="121">
          <cell r="A121" t="str">
            <v>Q3 1999</v>
          </cell>
          <cell r="B121">
            <v>9520</v>
          </cell>
          <cell r="C121" t="str">
            <v>NA</v>
          </cell>
          <cell r="D121">
            <v>73.5</v>
          </cell>
          <cell r="E121">
            <v>76.078000000000003</v>
          </cell>
          <cell r="F121">
            <v>1454</v>
          </cell>
          <cell r="G121">
            <v>12240</v>
          </cell>
          <cell r="H121">
            <v>421</v>
          </cell>
          <cell r="I121">
            <v>39.299999999999997</v>
          </cell>
          <cell r="J121">
            <v>1851.7</v>
          </cell>
          <cell r="K121">
            <v>104.9</v>
          </cell>
          <cell r="L121">
            <v>1746.8</v>
          </cell>
          <cell r="M121">
            <v>2930.5</v>
          </cell>
          <cell r="N121">
            <v>174.6</v>
          </cell>
          <cell r="O121">
            <v>256.39999999999998</v>
          </cell>
          <cell r="P121">
            <v>450.7</v>
          </cell>
          <cell r="Q121">
            <v>392.2</v>
          </cell>
          <cell r="R121">
            <v>298.5</v>
          </cell>
          <cell r="S121">
            <v>88</v>
          </cell>
          <cell r="T121">
            <v>52</v>
          </cell>
          <cell r="U121">
            <v>34.299999999999997</v>
          </cell>
          <cell r="V121">
            <v>52.1</v>
          </cell>
          <cell r="W121">
            <v>83.5</v>
          </cell>
          <cell r="X121">
            <v>80.8</v>
          </cell>
          <cell r="Y121">
            <v>73.5</v>
          </cell>
          <cell r="Z121">
            <v>65.400000000000006</v>
          </cell>
          <cell r="AA121">
            <v>51.6</v>
          </cell>
          <cell r="AB121">
            <v>35.4</v>
          </cell>
          <cell r="AC121">
            <v>68.3</v>
          </cell>
          <cell r="AD121">
            <v>8.1999999999999993</v>
          </cell>
          <cell r="AE121">
            <v>38</v>
          </cell>
          <cell r="AF121">
            <v>1432.6</v>
          </cell>
          <cell r="AG121">
            <v>6003</v>
          </cell>
          <cell r="AH121">
            <v>1386</v>
          </cell>
          <cell r="AI121">
            <v>381</v>
          </cell>
          <cell r="AJ121">
            <v>1483</v>
          </cell>
          <cell r="AK121">
            <v>275</v>
          </cell>
          <cell r="AL121">
            <v>301</v>
          </cell>
          <cell r="AM121">
            <v>520</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v>23740</v>
          </cell>
          <cell r="AY121" t="str">
            <v>NA</v>
          </cell>
          <cell r="AZ121" t="str">
            <v>NA</v>
          </cell>
          <cell r="BA121">
            <v>23886</v>
          </cell>
          <cell r="BB121">
            <v>-613</v>
          </cell>
          <cell r="BC121">
            <v>23605</v>
          </cell>
          <cell r="BD121">
            <v>1746.8</v>
          </cell>
          <cell r="BE121">
            <v>28801</v>
          </cell>
          <cell r="BF121">
            <v>346</v>
          </cell>
          <cell r="BG121">
            <v>778</v>
          </cell>
          <cell r="BH121">
            <v>1702</v>
          </cell>
          <cell r="BI121" t="str">
            <v>NA</v>
          </cell>
          <cell r="BJ121" t="str">
            <v>NA</v>
          </cell>
          <cell r="BK121" t="str">
            <v>NA</v>
          </cell>
          <cell r="BL121">
            <v>67.134799999999998</v>
          </cell>
          <cell r="BM121">
            <v>196.45</v>
          </cell>
          <cell r="BN121" t="str">
            <v>NA</v>
          </cell>
          <cell r="BO121">
            <v>805567</v>
          </cell>
          <cell r="BP121">
            <v>109088.33</v>
          </cell>
          <cell r="BQ121">
            <v>45158.591919999999</v>
          </cell>
          <cell r="BR121">
            <v>74.650000000000006</v>
          </cell>
          <cell r="BS121" t="str">
            <v>NA</v>
          </cell>
          <cell r="BT121" t="str">
            <v>NA</v>
          </cell>
          <cell r="BU121" t="str">
            <v>NA</v>
          </cell>
          <cell r="BV121" t="str">
            <v>NA</v>
          </cell>
          <cell r="BW121" t="str">
            <v>NA</v>
          </cell>
          <cell r="BX121" t="str">
            <v>NA</v>
          </cell>
          <cell r="BY121" t="str">
            <v>NA</v>
          </cell>
          <cell r="BZ121" t="str">
            <v>NA</v>
          </cell>
          <cell r="CA121">
            <v>126.8</v>
          </cell>
          <cell r="CB121">
            <v>11478</v>
          </cell>
          <cell r="CC121">
            <v>15405</v>
          </cell>
          <cell r="CD121">
            <v>20548</v>
          </cell>
          <cell r="CE121">
            <v>24103</v>
          </cell>
          <cell r="CF121">
            <v>-16913</v>
          </cell>
          <cell r="CG121">
            <v>-20449</v>
          </cell>
          <cell r="CH121">
            <v>11492</v>
          </cell>
          <cell r="CI121">
            <v>11392</v>
          </cell>
        </row>
        <row r="122">
          <cell r="A122" t="str">
            <v>Q4 1999</v>
          </cell>
          <cell r="B122">
            <v>9666</v>
          </cell>
          <cell r="C122" t="str">
            <v>NA</v>
          </cell>
          <cell r="D122">
            <v>74.400000000000006</v>
          </cell>
          <cell r="E122">
            <v>76.697999999999993</v>
          </cell>
          <cell r="F122">
            <v>156</v>
          </cell>
          <cell r="G122">
            <v>11743</v>
          </cell>
          <cell r="H122">
            <v>421</v>
          </cell>
          <cell r="I122">
            <v>36.6</v>
          </cell>
          <cell r="J122">
            <v>1815.8</v>
          </cell>
          <cell r="K122">
            <v>92.7</v>
          </cell>
          <cell r="L122">
            <v>1723.1</v>
          </cell>
          <cell r="M122">
            <v>2947.4</v>
          </cell>
          <cell r="N122">
            <v>135.80000000000001</v>
          </cell>
          <cell r="O122">
            <v>248.6</v>
          </cell>
          <cell r="P122">
            <v>456.7</v>
          </cell>
          <cell r="Q122">
            <v>398.7</v>
          </cell>
          <cell r="R122">
            <v>305.89999999999998</v>
          </cell>
          <cell r="S122">
            <v>90.7</v>
          </cell>
          <cell r="T122">
            <v>52.5</v>
          </cell>
          <cell r="U122">
            <v>34.1</v>
          </cell>
          <cell r="V122">
            <v>40.9</v>
          </cell>
          <cell r="W122">
            <v>80.3</v>
          </cell>
          <cell r="X122">
            <v>81.2</v>
          </cell>
          <cell r="Y122">
            <v>74.2</v>
          </cell>
          <cell r="Z122">
            <v>66.400000000000006</v>
          </cell>
          <cell r="AA122">
            <v>52.6</v>
          </cell>
          <cell r="AB122">
            <v>35.4</v>
          </cell>
          <cell r="AC122">
            <v>66.900000000000006</v>
          </cell>
          <cell r="AD122">
            <v>8.1999999999999993</v>
          </cell>
          <cell r="AE122">
            <v>37.5</v>
          </cell>
          <cell r="AF122">
            <v>1404</v>
          </cell>
          <cell r="AG122">
            <v>5774</v>
          </cell>
          <cell r="AH122">
            <v>1410</v>
          </cell>
          <cell r="AI122">
            <v>411</v>
          </cell>
          <cell r="AJ122">
            <v>1564</v>
          </cell>
          <cell r="AK122">
            <v>303</v>
          </cell>
          <cell r="AL122">
            <v>204</v>
          </cell>
          <cell r="AM122">
            <v>541</v>
          </cell>
          <cell r="AN122" t="str">
            <v>NA</v>
          </cell>
          <cell r="AO122" t="str">
            <v>NA</v>
          </cell>
          <cell r="AP122" t="str">
            <v>NA</v>
          </cell>
          <cell r="AQ122" t="str">
            <v>NA</v>
          </cell>
          <cell r="AR122" t="str">
            <v>NA</v>
          </cell>
          <cell r="AS122" t="str">
            <v>NA</v>
          </cell>
          <cell r="AT122" t="str">
            <v>NA</v>
          </cell>
          <cell r="AU122" t="str">
            <v>NA</v>
          </cell>
          <cell r="AV122" t="str">
            <v>NA</v>
          </cell>
          <cell r="AW122" t="str">
            <v>NA</v>
          </cell>
          <cell r="AX122">
            <v>24435</v>
          </cell>
          <cell r="AY122" t="str">
            <v>NA</v>
          </cell>
          <cell r="AZ122" t="str">
            <v>NA</v>
          </cell>
          <cell r="BA122">
            <v>24941</v>
          </cell>
          <cell r="BB122">
            <v>-1460</v>
          </cell>
          <cell r="BC122">
            <v>24746</v>
          </cell>
          <cell r="BD122">
            <v>1723.1</v>
          </cell>
          <cell r="BE122">
            <v>29821</v>
          </cell>
          <cell r="BF122">
            <v>235</v>
          </cell>
          <cell r="BG122">
            <v>798</v>
          </cell>
          <cell r="BH122">
            <v>1654</v>
          </cell>
          <cell r="BI122" t="str">
            <v>NA</v>
          </cell>
          <cell r="BJ122" t="str">
            <v>NA</v>
          </cell>
          <cell r="BK122" t="str">
            <v>NA</v>
          </cell>
          <cell r="BL122">
            <v>70.348299999999995</v>
          </cell>
          <cell r="BM122">
            <v>205.11</v>
          </cell>
          <cell r="BN122" t="str">
            <v>NA</v>
          </cell>
          <cell r="BO122">
            <v>817188</v>
          </cell>
          <cell r="BP122">
            <v>109226.54</v>
          </cell>
          <cell r="BQ122">
            <v>45403.833030000002</v>
          </cell>
          <cell r="BR122">
            <v>74.89</v>
          </cell>
          <cell r="BS122" t="str">
            <v>NA</v>
          </cell>
          <cell r="BT122" t="str">
            <v>NA</v>
          </cell>
          <cell r="BU122" t="str">
            <v>NA</v>
          </cell>
          <cell r="BV122" t="str">
            <v>NA</v>
          </cell>
          <cell r="BW122" t="str">
            <v>NA</v>
          </cell>
          <cell r="BX122" t="str">
            <v>NA</v>
          </cell>
          <cell r="BY122" t="str">
            <v>NA</v>
          </cell>
          <cell r="BZ122" t="str">
            <v>NA</v>
          </cell>
          <cell r="CA122">
            <v>129.9</v>
          </cell>
          <cell r="CB122">
            <v>12513</v>
          </cell>
          <cell r="CC122">
            <v>16573</v>
          </cell>
          <cell r="CD122">
            <v>22471</v>
          </cell>
          <cell r="CE122">
            <v>25741</v>
          </cell>
          <cell r="CF122">
            <v>-19055</v>
          </cell>
          <cell r="CG122">
            <v>-23595</v>
          </cell>
          <cell r="CH122">
            <v>13404</v>
          </cell>
          <cell r="CI122">
            <v>13304</v>
          </cell>
        </row>
        <row r="123">
          <cell r="A123" t="str">
            <v>Q1 2000</v>
          </cell>
          <cell r="B123">
            <v>9744</v>
          </cell>
          <cell r="C123" t="str">
            <v>NA</v>
          </cell>
          <cell r="D123">
            <v>75.400000000000006</v>
          </cell>
          <cell r="E123">
            <v>77.549000000000007</v>
          </cell>
          <cell r="F123">
            <v>669</v>
          </cell>
          <cell r="G123">
            <v>12137</v>
          </cell>
          <cell r="H123">
            <v>441</v>
          </cell>
          <cell r="I123">
            <v>31.6</v>
          </cell>
          <cell r="J123">
            <v>1814.7</v>
          </cell>
          <cell r="K123">
            <v>87.9</v>
          </cell>
          <cell r="L123">
            <v>1726.8</v>
          </cell>
          <cell r="M123">
            <v>2954.2</v>
          </cell>
          <cell r="N123">
            <v>129.6</v>
          </cell>
          <cell r="O123">
            <v>248.7</v>
          </cell>
          <cell r="P123">
            <v>459.3</v>
          </cell>
          <cell r="Q123">
            <v>400.5</v>
          </cell>
          <cell r="R123">
            <v>310.2</v>
          </cell>
          <cell r="S123">
            <v>93.1</v>
          </cell>
          <cell r="T123">
            <v>52.4</v>
          </cell>
          <cell r="U123">
            <v>33.1</v>
          </cell>
          <cell r="V123">
            <v>39.200000000000003</v>
          </cell>
          <cell r="W123">
            <v>80</v>
          </cell>
          <cell r="X123">
            <v>81.3</v>
          </cell>
          <cell r="Y123">
            <v>74.3</v>
          </cell>
          <cell r="Z123">
            <v>67.099999999999994</v>
          </cell>
          <cell r="AA123">
            <v>53.7</v>
          </cell>
          <cell r="AB123">
            <v>35.200000000000003</v>
          </cell>
          <cell r="AC123">
            <v>66.900000000000006</v>
          </cell>
          <cell r="AD123">
            <v>7.9</v>
          </cell>
          <cell r="AE123">
            <v>37.5</v>
          </cell>
          <cell r="AF123">
            <v>1406.9</v>
          </cell>
          <cell r="AG123">
            <v>6541</v>
          </cell>
          <cell r="AH123">
            <v>1424</v>
          </cell>
          <cell r="AI123">
            <v>441</v>
          </cell>
          <cell r="AJ123">
            <v>1482</v>
          </cell>
          <cell r="AK123">
            <v>283</v>
          </cell>
          <cell r="AL123">
            <v>338</v>
          </cell>
          <cell r="AM123">
            <v>512</v>
          </cell>
          <cell r="AN123" t="str">
            <v>NA</v>
          </cell>
          <cell r="AO123" t="str">
            <v>NA</v>
          </cell>
          <cell r="AP123" t="str">
            <v>NA</v>
          </cell>
          <cell r="AQ123" t="str">
            <v>NA</v>
          </cell>
          <cell r="AR123" t="str">
            <v>NA</v>
          </cell>
          <cell r="AS123" t="str">
            <v>NA</v>
          </cell>
          <cell r="AT123" t="str">
            <v>NA</v>
          </cell>
          <cell r="AU123" t="str">
            <v>NA</v>
          </cell>
          <cell r="AV123" t="str">
            <v>NA</v>
          </cell>
          <cell r="AW123" t="str">
            <v>NA</v>
          </cell>
          <cell r="AX123">
            <v>25510</v>
          </cell>
          <cell r="AY123" t="str">
            <v>NA</v>
          </cell>
          <cell r="AZ123" t="str">
            <v>NA</v>
          </cell>
          <cell r="BA123">
            <v>25580</v>
          </cell>
          <cell r="BB123">
            <v>-2054</v>
          </cell>
          <cell r="BC123">
            <v>25561</v>
          </cell>
          <cell r="BD123">
            <v>1726.8</v>
          </cell>
          <cell r="BE123">
            <v>30002</v>
          </cell>
          <cell r="BF123">
            <v>384</v>
          </cell>
          <cell r="BG123">
            <v>714</v>
          </cell>
          <cell r="BH123">
            <v>1708</v>
          </cell>
          <cell r="BI123" t="str">
            <v>NA</v>
          </cell>
          <cell r="BJ123" t="str">
            <v>NA</v>
          </cell>
          <cell r="BK123" t="str">
            <v>NA</v>
          </cell>
          <cell r="BL123">
            <v>73.974299999999999</v>
          </cell>
          <cell r="BM123">
            <v>206.07</v>
          </cell>
          <cell r="BN123" t="str">
            <v>NA</v>
          </cell>
          <cell r="BO123">
            <v>827672</v>
          </cell>
          <cell r="BP123">
            <v>109257.71</v>
          </cell>
          <cell r="BQ123">
            <v>45746.7618</v>
          </cell>
          <cell r="BR123">
            <v>75.37</v>
          </cell>
          <cell r="BS123" t="str">
            <v>NA</v>
          </cell>
          <cell r="BT123" t="str">
            <v>NA</v>
          </cell>
          <cell r="BU123" t="str">
            <v>NA</v>
          </cell>
          <cell r="BV123" t="str">
            <v>NA</v>
          </cell>
          <cell r="BW123" t="str">
            <v>NA</v>
          </cell>
          <cell r="BX123" t="str">
            <v>NA</v>
          </cell>
          <cell r="BY123" t="str">
            <v>NA</v>
          </cell>
          <cell r="BZ123" t="str">
            <v>NA</v>
          </cell>
          <cell r="CA123">
            <v>135.6</v>
          </cell>
          <cell r="CB123">
            <v>12317</v>
          </cell>
          <cell r="CC123">
            <v>16294</v>
          </cell>
          <cell r="CD123">
            <v>22311</v>
          </cell>
          <cell r="CE123">
            <v>25284</v>
          </cell>
          <cell r="CF123">
            <v>-19378</v>
          </cell>
          <cell r="CG123">
            <v>-23240</v>
          </cell>
          <cell r="CH123">
            <v>10707</v>
          </cell>
          <cell r="CI123">
            <v>10607</v>
          </cell>
        </row>
        <row r="124">
          <cell r="A124" t="str">
            <v>Q2 2000</v>
          </cell>
          <cell r="B124">
            <v>10207</v>
          </cell>
          <cell r="C124" t="str">
            <v>NA</v>
          </cell>
          <cell r="D124">
            <v>76.900000000000006</v>
          </cell>
          <cell r="E124">
            <v>78.430999999999997</v>
          </cell>
          <cell r="F124">
            <v>545</v>
          </cell>
          <cell r="G124">
            <v>12519</v>
          </cell>
          <cell r="H124">
            <v>441</v>
          </cell>
          <cell r="I124">
            <v>29.2</v>
          </cell>
          <cell r="J124">
            <v>1848.6</v>
          </cell>
          <cell r="K124">
            <v>90.2</v>
          </cell>
          <cell r="L124">
            <v>1758.4</v>
          </cell>
          <cell r="M124">
            <v>2965</v>
          </cell>
          <cell r="N124">
            <v>139.9</v>
          </cell>
          <cell r="O124">
            <v>251</v>
          </cell>
          <cell r="P124">
            <v>464.8</v>
          </cell>
          <cell r="Q124">
            <v>409.3</v>
          </cell>
          <cell r="R124">
            <v>314.2</v>
          </cell>
          <cell r="S124">
            <v>93.2</v>
          </cell>
          <cell r="T124">
            <v>53.8</v>
          </cell>
          <cell r="U124">
            <v>32.1</v>
          </cell>
          <cell r="V124">
            <v>42.5</v>
          </cell>
          <cell r="W124">
            <v>80.400000000000006</v>
          </cell>
          <cell r="X124">
            <v>81.8</v>
          </cell>
          <cell r="Y124">
            <v>75.599999999999994</v>
          </cell>
          <cell r="Z124">
            <v>67.599999999999994</v>
          </cell>
          <cell r="AA124">
            <v>53.3</v>
          </cell>
          <cell r="AB124">
            <v>35.9</v>
          </cell>
          <cell r="AC124">
            <v>68</v>
          </cell>
          <cell r="AD124">
            <v>7.6</v>
          </cell>
          <cell r="AE124">
            <v>37.5</v>
          </cell>
          <cell r="AF124">
            <v>1443.3</v>
          </cell>
          <cell r="AG124">
            <v>6469</v>
          </cell>
          <cell r="AH124">
            <v>1564</v>
          </cell>
          <cell r="AI124">
            <v>439</v>
          </cell>
          <cell r="AJ124">
            <v>1548</v>
          </cell>
          <cell r="AK124">
            <v>315</v>
          </cell>
          <cell r="AL124">
            <v>119</v>
          </cell>
          <cell r="AM124">
            <v>523</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v>26686</v>
          </cell>
          <cell r="AY124" t="str">
            <v>NA</v>
          </cell>
          <cell r="AZ124" t="str">
            <v>NA</v>
          </cell>
          <cell r="BA124">
            <v>26632</v>
          </cell>
          <cell r="BB124">
            <v>-2065</v>
          </cell>
          <cell r="BC124">
            <v>26749</v>
          </cell>
          <cell r="BD124">
            <v>1758.4</v>
          </cell>
          <cell r="BE124">
            <v>30300</v>
          </cell>
          <cell r="BF124">
            <v>133</v>
          </cell>
          <cell r="BG124">
            <v>727</v>
          </cell>
          <cell r="BH124">
            <v>1801</v>
          </cell>
          <cell r="BI124" t="str">
            <v>NA</v>
          </cell>
          <cell r="BJ124" t="str">
            <v>NA</v>
          </cell>
          <cell r="BK124" t="str">
            <v>NA</v>
          </cell>
          <cell r="BL124">
            <v>77.789299999999997</v>
          </cell>
          <cell r="BM124">
            <v>209.7</v>
          </cell>
          <cell r="BN124" t="str">
            <v>NA</v>
          </cell>
          <cell r="BO124">
            <v>837214</v>
          </cell>
          <cell r="BP124">
            <v>110763.71</v>
          </cell>
          <cell r="BQ124">
            <v>46008.170359999996</v>
          </cell>
          <cell r="BR124">
            <v>75.819999999999993</v>
          </cell>
          <cell r="BS124" t="str">
            <v>NA</v>
          </cell>
          <cell r="BT124" t="str">
            <v>NA</v>
          </cell>
          <cell r="BU124" t="str">
            <v>NA</v>
          </cell>
          <cell r="BV124" t="str">
            <v>NA</v>
          </cell>
          <cell r="BW124" t="str">
            <v>NA</v>
          </cell>
          <cell r="BX124" t="str">
            <v>NA</v>
          </cell>
          <cell r="BY124" t="str">
            <v>NA</v>
          </cell>
          <cell r="BZ124" t="str">
            <v>NA</v>
          </cell>
          <cell r="CA124">
            <v>141.6</v>
          </cell>
          <cell r="CB124">
            <v>12810</v>
          </cell>
          <cell r="CC124">
            <v>16623</v>
          </cell>
          <cell r="CD124">
            <v>25070</v>
          </cell>
          <cell r="CE124">
            <v>28138</v>
          </cell>
          <cell r="CF124">
            <v>-21410</v>
          </cell>
          <cell r="CG124">
            <v>-25815</v>
          </cell>
          <cell r="CH124">
            <v>12354</v>
          </cell>
          <cell r="CI124">
            <v>12254</v>
          </cell>
        </row>
        <row r="125">
          <cell r="A125" t="str">
            <v>Q3 2000</v>
          </cell>
          <cell r="B125">
            <v>10789</v>
          </cell>
          <cell r="C125" t="str">
            <v>NA</v>
          </cell>
          <cell r="D125">
            <v>77.7</v>
          </cell>
          <cell r="E125">
            <v>79.209000000000003</v>
          </cell>
          <cell r="F125">
            <v>1450</v>
          </cell>
          <cell r="G125">
            <v>13589</v>
          </cell>
          <cell r="H125">
            <v>441</v>
          </cell>
          <cell r="I125">
            <v>27.1</v>
          </cell>
          <cell r="J125">
            <v>1903.4</v>
          </cell>
          <cell r="K125">
            <v>84.8</v>
          </cell>
          <cell r="L125">
            <v>1818.6</v>
          </cell>
          <cell r="M125">
            <v>2981.9</v>
          </cell>
          <cell r="N125">
            <v>175.1</v>
          </cell>
          <cell r="O125">
            <v>266.3</v>
          </cell>
          <cell r="P125">
            <v>469.9</v>
          </cell>
          <cell r="Q125">
            <v>411.2</v>
          </cell>
          <cell r="R125">
            <v>316.10000000000002</v>
          </cell>
          <cell r="S125">
            <v>94.2</v>
          </cell>
          <cell r="T125">
            <v>55.4</v>
          </cell>
          <cell r="U125">
            <v>30.5</v>
          </cell>
          <cell r="V125">
            <v>53.7</v>
          </cell>
          <cell r="W125">
            <v>84.8</v>
          </cell>
          <cell r="X125">
            <v>81.7</v>
          </cell>
          <cell r="Y125">
            <v>75.5</v>
          </cell>
          <cell r="Z125">
            <v>67.7</v>
          </cell>
          <cell r="AA125">
            <v>52.8</v>
          </cell>
          <cell r="AB125">
            <v>36.799999999999997</v>
          </cell>
          <cell r="AC125">
            <v>70</v>
          </cell>
          <cell r="AD125">
            <v>7.2</v>
          </cell>
          <cell r="AE125">
            <v>37.799999999999997</v>
          </cell>
          <cell r="AF125">
            <v>1504.6</v>
          </cell>
          <cell r="AG125">
            <v>6369</v>
          </cell>
          <cell r="AH125">
            <v>1689</v>
          </cell>
          <cell r="AI125">
            <v>403</v>
          </cell>
          <cell r="AJ125">
            <v>1664</v>
          </cell>
          <cell r="AK125">
            <v>359</v>
          </cell>
          <cell r="AL125">
            <v>124</v>
          </cell>
          <cell r="AM125">
            <v>486</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v>27741</v>
          </cell>
          <cell r="AY125" t="str">
            <v>NA</v>
          </cell>
          <cell r="AZ125" t="str">
            <v>NA</v>
          </cell>
          <cell r="BA125">
            <v>27596</v>
          </cell>
          <cell r="BB125">
            <v>-931</v>
          </cell>
          <cell r="BC125">
            <v>27397</v>
          </cell>
          <cell r="BD125">
            <v>1818.6</v>
          </cell>
          <cell r="BE125">
            <v>30137</v>
          </cell>
          <cell r="BF125">
            <v>137</v>
          </cell>
          <cell r="BG125">
            <v>672</v>
          </cell>
          <cell r="BH125">
            <v>1921</v>
          </cell>
          <cell r="BI125" t="str">
            <v>NA</v>
          </cell>
          <cell r="BJ125" t="str">
            <v>NA</v>
          </cell>
          <cell r="BK125" t="str">
            <v>NA</v>
          </cell>
          <cell r="BL125">
            <v>81.043300000000002</v>
          </cell>
          <cell r="BM125">
            <v>219.74</v>
          </cell>
          <cell r="BN125" t="str">
            <v>NA</v>
          </cell>
          <cell r="BO125">
            <v>848822</v>
          </cell>
          <cell r="BP125">
            <v>112079.33</v>
          </cell>
          <cell r="BQ125">
            <v>46175.532570000003</v>
          </cell>
          <cell r="BR125">
            <v>76.28</v>
          </cell>
          <cell r="BS125" t="str">
            <v>NA</v>
          </cell>
          <cell r="BT125" t="str">
            <v>NA</v>
          </cell>
          <cell r="BU125" t="str">
            <v>NA</v>
          </cell>
          <cell r="BV125" t="str">
            <v>NA</v>
          </cell>
          <cell r="BW125" t="str">
            <v>NA</v>
          </cell>
          <cell r="BX125" t="str">
            <v>NA</v>
          </cell>
          <cell r="BY125" t="str">
            <v>NA</v>
          </cell>
          <cell r="BZ125" t="str">
            <v>NA</v>
          </cell>
          <cell r="CA125">
            <v>147.6</v>
          </cell>
          <cell r="CB125">
            <v>12959</v>
          </cell>
          <cell r="CC125">
            <v>16575</v>
          </cell>
          <cell r="CD125">
            <v>26047</v>
          </cell>
          <cell r="CE125">
            <v>29111</v>
          </cell>
          <cell r="CF125">
            <v>-21645</v>
          </cell>
          <cell r="CG125">
            <v>-24774</v>
          </cell>
          <cell r="CH125">
            <v>12622</v>
          </cell>
          <cell r="CI125">
            <v>12522</v>
          </cell>
        </row>
        <row r="126">
          <cell r="A126" t="str">
            <v>Q4 2000</v>
          </cell>
          <cell r="B126">
            <v>11183</v>
          </cell>
          <cell r="C126" t="str">
            <v>NA</v>
          </cell>
          <cell r="D126">
            <v>78.5</v>
          </cell>
          <cell r="E126">
            <v>79.86</v>
          </cell>
          <cell r="F126">
            <v>-578</v>
          </cell>
          <cell r="G126">
            <v>12961</v>
          </cell>
          <cell r="H126">
            <v>441</v>
          </cell>
          <cell r="I126">
            <v>23.9</v>
          </cell>
          <cell r="J126">
            <v>1857.7</v>
          </cell>
          <cell r="K126">
            <v>69.900000000000006</v>
          </cell>
          <cell r="L126">
            <v>1787.8</v>
          </cell>
          <cell r="M126">
            <v>3004.2</v>
          </cell>
          <cell r="N126">
            <v>132</v>
          </cell>
          <cell r="O126">
            <v>255.9</v>
          </cell>
          <cell r="P126">
            <v>478.4</v>
          </cell>
          <cell r="Q126">
            <v>415.7</v>
          </cell>
          <cell r="R126">
            <v>320.89999999999998</v>
          </cell>
          <cell r="S126">
            <v>98.2</v>
          </cell>
          <cell r="T126">
            <v>55.5</v>
          </cell>
          <cell r="U126">
            <v>31.1</v>
          </cell>
          <cell r="V126">
            <v>40.9</v>
          </cell>
          <cell r="W126">
            <v>81</v>
          </cell>
          <cell r="X126">
            <v>82</v>
          </cell>
          <cell r="Y126">
            <v>75.7</v>
          </cell>
          <cell r="Z126">
            <v>68.3</v>
          </cell>
          <cell r="AA126">
            <v>53.7</v>
          </cell>
          <cell r="AB126">
            <v>36.700000000000003</v>
          </cell>
          <cell r="AC126">
            <v>68.2</v>
          </cell>
          <cell r="AD126">
            <v>7.3</v>
          </cell>
          <cell r="AE126">
            <v>37.299999999999997</v>
          </cell>
          <cell r="AF126">
            <v>1474.9</v>
          </cell>
          <cell r="AG126">
            <v>6392</v>
          </cell>
          <cell r="AH126">
            <v>1688</v>
          </cell>
          <cell r="AI126">
            <v>509</v>
          </cell>
          <cell r="AJ126">
            <v>1822</v>
          </cell>
          <cell r="AK126">
            <v>282</v>
          </cell>
          <cell r="AL126">
            <v>-59</v>
          </cell>
          <cell r="AM126">
            <v>579</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v>29474</v>
          </cell>
          <cell r="AY126" t="str">
            <v>NA</v>
          </cell>
          <cell r="AZ126" t="str">
            <v>NA</v>
          </cell>
          <cell r="BA126">
            <v>28562</v>
          </cell>
          <cell r="BB126">
            <v>-2255</v>
          </cell>
          <cell r="BC126">
            <v>28693</v>
          </cell>
          <cell r="BD126">
            <v>1787.8</v>
          </cell>
          <cell r="BE126">
            <v>31980</v>
          </cell>
          <cell r="BF126">
            <v>-65</v>
          </cell>
          <cell r="BG126">
            <v>792</v>
          </cell>
          <cell r="BH126">
            <v>1809</v>
          </cell>
          <cell r="BI126" t="str">
            <v>NA</v>
          </cell>
          <cell r="BJ126" t="str">
            <v>NA</v>
          </cell>
          <cell r="BK126" t="str">
            <v>NA</v>
          </cell>
          <cell r="BL126">
            <v>85.091099999999997</v>
          </cell>
          <cell r="BM126">
            <v>233.48</v>
          </cell>
          <cell r="BN126" t="str">
            <v>NA</v>
          </cell>
          <cell r="BO126">
            <v>857737</v>
          </cell>
          <cell r="BP126">
            <v>112043.6</v>
          </cell>
          <cell r="BQ126">
            <v>46387.805220000002</v>
          </cell>
          <cell r="BR126">
            <v>76.72</v>
          </cell>
          <cell r="BS126" t="str">
            <v>NA</v>
          </cell>
          <cell r="BT126" t="str">
            <v>NA</v>
          </cell>
          <cell r="BU126" t="str">
            <v>NA</v>
          </cell>
          <cell r="BV126" t="str">
            <v>NA</v>
          </cell>
          <cell r="BW126" t="str">
            <v>NA</v>
          </cell>
          <cell r="BX126" t="str">
            <v>NA</v>
          </cell>
          <cell r="BY126" t="str">
            <v>NA</v>
          </cell>
          <cell r="BZ126" t="str">
            <v>NA</v>
          </cell>
          <cell r="CA126">
            <v>148</v>
          </cell>
          <cell r="CB126">
            <v>14394</v>
          </cell>
          <cell r="CC126">
            <v>18016</v>
          </cell>
          <cell r="CD126">
            <v>28980</v>
          </cell>
          <cell r="CE126">
            <v>31362</v>
          </cell>
          <cell r="CF126">
            <v>-24977</v>
          </cell>
          <cell r="CG126">
            <v>-28908</v>
          </cell>
          <cell r="CH126">
            <v>14129</v>
          </cell>
          <cell r="CI126">
            <v>14029</v>
          </cell>
        </row>
        <row r="127">
          <cell r="A127" t="str">
            <v>Q1 2001</v>
          </cell>
          <cell r="B127">
            <v>11155</v>
          </cell>
          <cell r="C127" t="str">
            <v>NA</v>
          </cell>
          <cell r="D127">
            <v>78.400000000000006</v>
          </cell>
          <cell r="E127">
            <v>80.617000000000004</v>
          </cell>
          <cell r="F127">
            <v>1342</v>
          </cell>
          <cell r="G127">
            <v>14051</v>
          </cell>
          <cell r="H127">
            <v>476</v>
          </cell>
          <cell r="I127">
            <v>25</v>
          </cell>
          <cell r="J127">
            <v>1853.4</v>
          </cell>
          <cell r="K127">
            <v>72.900000000000006</v>
          </cell>
          <cell r="L127">
            <v>1780.5</v>
          </cell>
          <cell r="M127">
            <v>3011.7</v>
          </cell>
          <cell r="N127">
            <v>123.8</v>
          </cell>
          <cell r="O127">
            <v>249.4</v>
          </cell>
          <cell r="P127">
            <v>477.6</v>
          </cell>
          <cell r="Q127">
            <v>420.6</v>
          </cell>
          <cell r="R127">
            <v>320.39999999999998</v>
          </cell>
          <cell r="S127">
            <v>100.3</v>
          </cell>
          <cell r="T127">
            <v>56</v>
          </cell>
          <cell r="U127">
            <v>32.4</v>
          </cell>
          <cell r="V127">
            <v>38.5</v>
          </cell>
          <cell r="W127">
            <v>78.7</v>
          </cell>
          <cell r="X127">
            <v>81.5</v>
          </cell>
          <cell r="Y127">
            <v>76.3</v>
          </cell>
          <cell r="Z127">
            <v>68</v>
          </cell>
          <cell r="AA127">
            <v>54.4</v>
          </cell>
          <cell r="AB127">
            <v>37</v>
          </cell>
          <cell r="AC127">
            <v>67.7</v>
          </cell>
          <cell r="AD127">
            <v>7.6</v>
          </cell>
          <cell r="AE127">
            <v>37.299999999999997</v>
          </cell>
          <cell r="AF127">
            <v>1466.3</v>
          </cell>
          <cell r="AG127">
            <v>7676</v>
          </cell>
          <cell r="AH127">
            <v>1694</v>
          </cell>
          <cell r="AI127">
            <v>553</v>
          </cell>
          <cell r="AJ127">
            <v>1702</v>
          </cell>
          <cell r="AK127">
            <v>318</v>
          </cell>
          <cell r="AL127">
            <v>337</v>
          </cell>
          <cell r="AM127">
            <v>897</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v>30632</v>
          </cell>
          <cell r="AY127" t="str">
            <v>NA</v>
          </cell>
          <cell r="AZ127" t="str">
            <v>NA</v>
          </cell>
          <cell r="BA127">
            <v>29945</v>
          </cell>
          <cell r="BB127">
            <v>-1747</v>
          </cell>
          <cell r="BC127">
            <v>29793</v>
          </cell>
          <cell r="BD127">
            <v>1780.5</v>
          </cell>
          <cell r="BE127">
            <v>31959</v>
          </cell>
          <cell r="BF127">
            <v>373</v>
          </cell>
          <cell r="BG127">
            <v>1169</v>
          </cell>
          <cell r="BH127">
            <v>1752</v>
          </cell>
          <cell r="BI127" t="str">
            <v>NA</v>
          </cell>
          <cell r="BJ127" t="str">
            <v>NA</v>
          </cell>
          <cell r="BK127" t="str">
            <v>NA</v>
          </cell>
          <cell r="BL127">
            <v>88.135800000000003</v>
          </cell>
          <cell r="BM127">
            <v>234.68</v>
          </cell>
          <cell r="BN127" t="str">
            <v>NA</v>
          </cell>
          <cell r="BO127">
            <v>865548</v>
          </cell>
          <cell r="BP127">
            <v>114095.44</v>
          </cell>
          <cell r="BQ127">
            <v>46472.34231</v>
          </cell>
          <cell r="BR127">
            <v>76.92</v>
          </cell>
          <cell r="BS127" t="str">
            <v>NA</v>
          </cell>
          <cell r="BT127" t="str">
            <v>NA</v>
          </cell>
          <cell r="BU127" t="str">
            <v>NA</v>
          </cell>
          <cell r="BV127" t="str">
            <v>NA</v>
          </cell>
          <cell r="BW127" t="str">
            <v>NA</v>
          </cell>
          <cell r="BX127" t="str">
            <v>NA</v>
          </cell>
          <cell r="BY127" t="str">
            <v>NA</v>
          </cell>
          <cell r="BZ127" t="str">
            <v>NA</v>
          </cell>
          <cell r="CA127">
            <v>148.69999999999999</v>
          </cell>
          <cell r="CB127">
            <v>13611</v>
          </cell>
          <cell r="CC127">
            <v>17156</v>
          </cell>
          <cell r="CD127">
            <v>28695</v>
          </cell>
          <cell r="CE127">
            <v>32321</v>
          </cell>
          <cell r="CF127">
            <v>-24806</v>
          </cell>
          <cell r="CG127">
            <v>-30241</v>
          </cell>
          <cell r="CH127">
            <v>11070</v>
          </cell>
          <cell r="CI127">
            <v>10970</v>
          </cell>
        </row>
        <row r="128">
          <cell r="A128" t="str">
            <v>Q2 2001</v>
          </cell>
          <cell r="B128">
            <v>11519</v>
          </cell>
          <cell r="C128" t="str">
            <v>NA</v>
          </cell>
          <cell r="D128">
            <v>80.099999999999994</v>
          </cell>
          <cell r="E128">
            <v>81.605999999999995</v>
          </cell>
          <cell r="F128">
            <v>1518</v>
          </cell>
          <cell r="G128">
            <v>14648</v>
          </cell>
          <cell r="H128">
            <v>476</v>
          </cell>
          <cell r="I128">
            <v>22.3</v>
          </cell>
          <cell r="J128">
            <v>1887.6</v>
          </cell>
          <cell r="K128">
            <v>77.8</v>
          </cell>
          <cell r="L128">
            <v>1809.8</v>
          </cell>
          <cell r="M128">
            <v>3024.8</v>
          </cell>
          <cell r="N128">
            <v>127.8</v>
          </cell>
          <cell r="O128">
            <v>252.2</v>
          </cell>
          <cell r="P128">
            <v>484.2</v>
          </cell>
          <cell r="Q128">
            <v>426.7</v>
          </cell>
          <cell r="R128">
            <v>326.89999999999998</v>
          </cell>
          <cell r="S128">
            <v>102.5</v>
          </cell>
          <cell r="T128">
            <v>56.3</v>
          </cell>
          <cell r="U128">
            <v>33.299999999999997</v>
          </cell>
          <cell r="V128">
            <v>39.9</v>
          </cell>
          <cell r="W128">
            <v>79.2</v>
          </cell>
          <cell r="X128">
            <v>81.900000000000006</v>
          </cell>
          <cell r="Y128">
            <v>77.099999999999994</v>
          </cell>
          <cell r="Z128">
            <v>69.099999999999994</v>
          </cell>
          <cell r="AA128">
            <v>54.9</v>
          </cell>
          <cell r="AB128">
            <v>37</v>
          </cell>
          <cell r="AC128">
            <v>68.5</v>
          </cell>
          <cell r="AD128">
            <v>7.8</v>
          </cell>
          <cell r="AE128">
            <v>37.4</v>
          </cell>
          <cell r="AF128">
            <v>1494.3</v>
          </cell>
          <cell r="AG128">
            <v>7508</v>
          </cell>
          <cell r="AH128">
            <v>1889</v>
          </cell>
          <cell r="AI128">
            <v>572</v>
          </cell>
          <cell r="AJ128">
            <v>1706</v>
          </cell>
          <cell r="AK128">
            <v>303</v>
          </cell>
          <cell r="AL128">
            <v>339</v>
          </cell>
          <cell r="AM128">
            <v>986</v>
          </cell>
          <cell r="AN128" t="str">
            <v>NA</v>
          </cell>
          <cell r="AO128" t="str">
            <v>NA</v>
          </cell>
          <cell r="AP128" t="str">
            <v>NA</v>
          </cell>
          <cell r="AQ128" t="str">
            <v>NA</v>
          </cell>
          <cell r="AR128" t="str">
            <v>NA</v>
          </cell>
          <cell r="AS128" t="str">
            <v>NA</v>
          </cell>
          <cell r="AT128" t="str">
            <v>NA</v>
          </cell>
          <cell r="AU128" t="str">
            <v>NA</v>
          </cell>
          <cell r="AV128" t="str">
            <v>NA</v>
          </cell>
          <cell r="AW128" t="str">
            <v>NA</v>
          </cell>
          <cell r="AX128">
            <v>31060</v>
          </cell>
          <cell r="AY128" t="str">
            <v>NA</v>
          </cell>
          <cell r="AZ128" t="str">
            <v>NA</v>
          </cell>
          <cell r="BA128">
            <v>30295</v>
          </cell>
          <cell r="BB128">
            <v>-1630</v>
          </cell>
          <cell r="BC128">
            <v>30468</v>
          </cell>
          <cell r="BD128">
            <v>1809.8</v>
          </cell>
          <cell r="BE128">
            <v>32066</v>
          </cell>
          <cell r="BF128">
            <v>374</v>
          </cell>
          <cell r="BG128">
            <v>1286</v>
          </cell>
          <cell r="BH128">
            <v>1903</v>
          </cell>
          <cell r="BI128" t="str">
            <v>NA</v>
          </cell>
          <cell r="BJ128" t="str">
            <v>NA</v>
          </cell>
          <cell r="BK128" t="str">
            <v>NA</v>
          </cell>
          <cell r="BL128">
            <v>89.248199999999997</v>
          </cell>
          <cell r="BM128">
            <v>235.27</v>
          </cell>
          <cell r="BN128" t="str">
            <v>NA</v>
          </cell>
          <cell r="BO128">
            <v>873661</v>
          </cell>
          <cell r="BP128">
            <v>115121.32</v>
          </cell>
          <cell r="BQ128">
            <v>46432.868399999999</v>
          </cell>
          <cell r="BR128">
            <v>78.010000000000005</v>
          </cell>
          <cell r="BS128" t="str">
            <v>NA</v>
          </cell>
          <cell r="BT128" t="str">
            <v>NA</v>
          </cell>
          <cell r="BU128" t="str">
            <v>NA</v>
          </cell>
          <cell r="BV128" t="str">
            <v>NA</v>
          </cell>
          <cell r="BW128" t="str">
            <v>NA</v>
          </cell>
          <cell r="BX128" t="str">
            <v>NA</v>
          </cell>
          <cell r="BY128" t="str">
            <v>NA</v>
          </cell>
          <cell r="BZ128" t="str">
            <v>NA</v>
          </cell>
          <cell r="CA128">
            <v>151.30000000000001</v>
          </cell>
          <cell r="CB128">
            <v>14034</v>
          </cell>
          <cell r="CC128">
            <v>17383</v>
          </cell>
          <cell r="CD128">
            <v>29237</v>
          </cell>
          <cell r="CE128">
            <v>31916</v>
          </cell>
          <cell r="CF128">
            <v>-24078</v>
          </cell>
          <cell r="CG128">
            <v>-28167</v>
          </cell>
          <cell r="CH128">
            <v>13099</v>
          </cell>
          <cell r="CI128">
            <v>12999</v>
          </cell>
        </row>
        <row r="129">
          <cell r="A129" t="str">
            <v>Q3 2001</v>
          </cell>
          <cell r="B129">
            <v>12102</v>
          </cell>
          <cell r="C129" t="str">
            <v>NA</v>
          </cell>
          <cell r="D129">
            <v>80.7</v>
          </cell>
          <cell r="E129">
            <v>82.778999999999996</v>
          </cell>
          <cell r="F129">
            <v>2360</v>
          </cell>
          <cell r="G129">
            <v>15540</v>
          </cell>
          <cell r="H129">
            <v>476</v>
          </cell>
          <cell r="I129">
            <v>25.5</v>
          </cell>
          <cell r="J129">
            <v>1954.7</v>
          </cell>
          <cell r="K129">
            <v>87.8</v>
          </cell>
          <cell r="L129">
            <v>1866.9</v>
          </cell>
          <cell r="M129">
            <v>3043.8</v>
          </cell>
          <cell r="N129">
            <v>160.80000000000001</v>
          </cell>
          <cell r="O129">
            <v>264.60000000000002</v>
          </cell>
          <cell r="P129">
            <v>490.7</v>
          </cell>
          <cell r="Q129">
            <v>425.4</v>
          </cell>
          <cell r="R129">
            <v>330.7</v>
          </cell>
          <cell r="S129">
            <v>103.5</v>
          </cell>
          <cell r="T129">
            <v>56.8</v>
          </cell>
          <cell r="U129">
            <v>34.4</v>
          </cell>
          <cell r="V129">
            <v>50.6</v>
          </cell>
          <cell r="W129">
            <v>82.3</v>
          </cell>
          <cell r="X129">
            <v>81.900000000000006</v>
          </cell>
          <cell r="Y129">
            <v>76.5</v>
          </cell>
          <cell r="Z129">
            <v>69.599999999999994</v>
          </cell>
          <cell r="AA129">
            <v>54.5</v>
          </cell>
          <cell r="AB129">
            <v>37.299999999999997</v>
          </cell>
          <cell r="AC129">
            <v>70.2</v>
          </cell>
          <cell r="AD129">
            <v>8</v>
          </cell>
          <cell r="AE129">
            <v>37.6</v>
          </cell>
          <cell r="AF129">
            <v>1548.4</v>
          </cell>
          <cell r="AG129">
            <v>6890</v>
          </cell>
          <cell r="AH129">
            <v>1853</v>
          </cell>
          <cell r="AI129">
            <v>548</v>
          </cell>
          <cell r="AJ129">
            <v>1867</v>
          </cell>
          <cell r="AK129">
            <v>317</v>
          </cell>
          <cell r="AL129">
            <v>33</v>
          </cell>
          <cell r="AM129">
            <v>912</v>
          </cell>
          <cell r="AN129" t="str">
            <v>NA</v>
          </cell>
          <cell r="AO129" t="str">
            <v>NA</v>
          </cell>
          <cell r="AP129" t="str">
            <v>NA</v>
          </cell>
          <cell r="AQ129" t="str">
            <v>NA</v>
          </cell>
          <cell r="AR129" t="str">
            <v>NA</v>
          </cell>
          <cell r="AS129" t="str">
            <v>NA</v>
          </cell>
          <cell r="AT129" t="str">
            <v>NA</v>
          </cell>
          <cell r="AU129" t="str">
            <v>NA</v>
          </cell>
          <cell r="AV129" t="str">
            <v>NA</v>
          </cell>
          <cell r="AW129" t="str">
            <v>NA</v>
          </cell>
          <cell r="AX129">
            <v>32764</v>
          </cell>
          <cell r="AY129" t="str">
            <v>NA</v>
          </cell>
          <cell r="AZ129" t="str">
            <v>NA</v>
          </cell>
          <cell r="BA129">
            <v>30721</v>
          </cell>
          <cell r="BB129">
            <v>-29</v>
          </cell>
          <cell r="BC129">
            <v>30300</v>
          </cell>
          <cell r="BD129">
            <v>1866.9</v>
          </cell>
          <cell r="BE129">
            <v>31476</v>
          </cell>
          <cell r="BF129">
            <v>36</v>
          </cell>
          <cell r="BG129">
            <v>1192</v>
          </cell>
          <cell r="BH129">
            <v>1960</v>
          </cell>
          <cell r="BI129" t="str">
            <v>NA</v>
          </cell>
          <cell r="BJ129" t="str">
            <v>NA</v>
          </cell>
          <cell r="BK129" t="str">
            <v>NA</v>
          </cell>
          <cell r="BL129">
            <v>90.958699999999993</v>
          </cell>
          <cell r="BM129">
            <v>231.96</v>
          </cell>
          <cell r="BN129" t="str">
            <v>NA</v>
          </cell>
          <cell r="BO129">
            <v>881935</v>
          </cell>
          <cell r="BP129">
            <v>116232.72</v>
          </cell>
          <cell r="BQ129">
            <v>46545.729899999998</v>
          </cell>
          <cell r="BR129">
            <v>78.06</v>
          </cell>
          <cell r="BS129" t="str">
            <v>NA</v>
          </cell>
          <cell r="BT129" t="str">
            <v>NA</v>
          </cell>
          <cell r="BU129" t="str">
            <v>NA</v>
          </cell>
          <cell r="BV129" t="str">
            <v>NA</v>
          </cell>
          <cell r="BW129" t="str">
            <v>NA</v>
          </cell>
          <cell r="BX129" t="str">
            <v>NA</v>
          </cell>
          <cell r="BY129" t="str">
            <v>NA</v>
          </cell>
          <cell r="BZ129" t="str">
            <v>NA</v>
          </cell>
          <cell r="CA129">
            <v>156</v>
          </cell>
          <cell r="CB129">
            <v>14072</v>
          </cell>
          <cell r="CC129">
            <v>17260</v>
          </cell>
          <cell r="CD129">
            <v>28559</v>
          </cell>
          <cell r="CE129">
            <v>32078</v>
          </cell>
          <cell r="CF129">
            <v>-23103</v>
          </cell>
          <cell r="CG129">
            <v>-27539</v>
          </cell>
          <cell r="CH129">
            <v>12967</v>
          </cell>
          <cell r="CI129">
            <v>12867</v>
          </cell>
        </row>
        <row r="130">
          <cell r="A130" t="str">
            <v>Q4 2001</v>
          </cell>
          <cell r="B130">
            <v>12119</v>
          </cell>
          <cell r="C130" t="str">
            <v>NA</v>
          </cell>
          <cell r="D130">
            <v>81.5</v>
          </cell>
          <cell r="E130">
            <v>84.123000000000005</v>
          </cell>
          <cell r="F130">
            <v>-253</v>
          </cell>
          <cell r="G130">
            <v>14437</v>
          </cell>
          <cell r="H130">
            <v>476</v>
          </cell>
          <cell r="I130">
            <v>23.6</v>
          </cell>
          <cell r="J130">
            <v>1912.9</v>
          </cell>
          <cell r="K130">
            <v>79.7</v>
          </cell>
          <cell r="L130">
            <v>1833.2</v>
          </cell>
          <cell r="M130">
            <v>3064.8</v>
          </cell>
          <cell r="N130">
            <v>121.6</v>
          </cell>
          <cell r="O130">
            <v>254</v>
          </cell>
          <cell r="P130">
            <v>497</v>
          </cell>
          <cell r="Q130">
            <v>428.6</v>
          </cell>
          <cell r="R130">
            <v>332.7</v>
          </cell>
          <cell r="S130">
            <v>106.7</v>
          </cell>
          <cell r="T130">
            <v>57.6</v>
          </cell>
          <cell r="U130">
            <v>35.200000000000003</v>
          </cell>
          <cell r="V130">
            <v>38.5</v>
          </cell>
          <cell r="W130">
            <v>78.3</v>
          </cell>
          <cell r="X130">
            <v>81.8</v>
          </cell>
          <cell r="Y130">
            <v>76.599999999999994</v>
          </cell>
          <cell r="Z130">
            <v>69.7</v>
          </cell>
          <cell r="AA130">
            <v>55.2</v>
          </cell>
          <cell r="AB130">
            <v>37.6</v>
          </cell>
          <cell r="AC130">
            <v>68.3</v>
          </cell>
          <cell r="AD130">
            <v>8.1999999999999993</v>
          </cell>
          <cell r="AE130">
            <v>37.200000000000003</v>
          </cell>
          <cell r="AF130">
            <v>1514.6</v>
          </cell>
          <cell r="AG130">
            <v>7161</v>
          </cell>
          <cell r="AH130">
            <v>1905</v>
          </cell>
          <cell r="AI130">
            <v>527</v>
          </cell>
          <cell r="AJ130">
            <v>2152</v>
          </cell>
          <cell r="AK130">
            <v>261</v>
          </cell>
          <cell r="AL130">
            <v>107</v>
          </cell>
          <cell r="AM130">
            <v>1061</v>
          </cell>
          <cell r="AN130" t="str">
            <v>NA</v>
          </cell>
          <cell r="AO130" t="str">
            <v>NA</v>
          </cell>
          <cell r="AP130" t="str">
            <v>NA</v>
          </cell>
          <cell r="AQ130" t="str">
            <v>NA</v>
          </cell>
          <cell r="AR130" t="str">
            <v>NA</v>
          </cell>
          <cell r="AS130" t="str">
            <v>NA</v>
          </cell>
          <cell r="AT130" t="str">
            <v>NA</v>
          </cell>
          <cell r="AU130" t="str">
            <v>NA</v>
          </cell>
          <cell r="AV130" t="str">
            <v>NA</v>
          </cell>
          <cell r="AW130" t="str">
            <v>NA</v>
          </cell>
          <cell r="AX130">
            <v>34025</v>
          </cell>
          <cell r="AY130" t="str">
            <v>NA</v>
          </cell>
          <cell r="AZ130" t="str">
            <v>NA</v>
          </cell>
          <cell r="BA130">
            <v>31097</v>
          </cell>
          <cell r="BB130">
            <v>-2229</v>
          </cell>
          <cell r="BC130">
            <v>31449</v>
          </cell>
          <cell r="BD130">
            <v>1833.2</v>
          </cell>
          <cell r="BE130">
            <v>34218</v>
          </cell>
          <cell r="BF130">
            <v>118</v>
          </cell>
          <cell r="BG130">
            <v>1394</v>
          </cell>
          <cell r="BH130">
            <v>1989</v>
          </cell>
          <cell r="BI130" t="str">
            <v>NA</v>
          </cell>
          <cell r="BJ130" t="str">
            <v>NA</v>
          </cell>
          <cell r="BK130" t="str">
            <v>NA</v>
          </cell>
          <cell r="BL130">
            <v>88.939300000000003</v>
          </cell>
          <cell r="BM130">
            <v>234.98</v>
          </cell>
          <cell r="BN130" t="str">
            <v>NA</v>
          </cell>
          <cell r="BO130">
            <v>890072</v>
          </cell>
          <cell r="BP130">
            <v>115920.08</v>
          </cell>
          <cell r="BQ130">
            <v>46569.405959999996</v>
          </cell>
          <cell r="BR130">
            <v>78.319999999999993</v>
          </cell>
          <cell r="BS130" t="str">
            <v>NA</v>
          </cell>
          <cell r="BT130" t="str">
            <v>NA</v>
          </cell>
          <cell r="BU130" t="str">
            <v>NA</v>
          </cell>
          <cell r="BV130" t="str">
            <v>NA</v>
          </cell>
          <cell r="BW130" t="str">
            <v>NA</v>
          </cell>
          <cell r="BX130" t="str">
            <v>NA</v>
          </cell>
          <cell r="BY130" t="str">
            <v>NA</v>
          </cell>
          <cell r="BZ130" t="str">
            <v>NA</v>
          </cell>
          <cell r="CA130">
            <v>154.30000000000001</v>
          </cell>
          <cell r="CB130">
            <v>15768</v>
          </cell>
          <cell r="CC130">
            <v>19027</v>
          </cell>
          <cell r="CD130">
            <v>29767</v>
          </cell>
          <cell r="CE130">
            <v>33536</v>
          </cell>
          <cell r="CF130">
            <v>-25216</v>
          </cell>
          <cell r="CG130">
            <v>-30251</v>
          </cell>
          <cell r="CH130">
            <v>15466</v>
          </cell>
          <cell r="CI130">
            <v>15366</v>
          </cell>
        </row>
        <row r="131">
          <cell r="A131" t="str">
            <v>Q1 2002</v>
          </cell>
          <cell r="B131">
            <v>12075</v>
          </cell>
          <cell r="C131" t="str">
            <v>NA</v>
          </cell>
          <cell r="D131">
            <v>82.4</v>
          </cell>
          <cell r="E131">
            <v>85.338999999999999</v>
          </cell>
          <cell r="F131">
            <v>1040</v>
          </cell>
          <cell r="G131">
            <v>14967</v>
          </cell>
          <cell r="H131">
            <v>489</v>
          </cell>
          <cell r="I131">
            <v>24.8</v>
          </cell>
          <cell r="J131">
            <v>1911</v>
          </cell>
          <cell r="K131">
            <v>85.7</v>
          </cell>
          <cell r="L131">
            <v>1825.3</v>
          </cell>
          <cell r="M131">
            <v>3078.5</v>
          </cell>
          <cell r="N131">
            <v>111.5</v>
          </cell>
          <cell r="O131">
            <v>251.4</v>
          </cell>
          <cell r="P131">
            <v>495.7</v>
          </cell>
          <cell r="Q131">
            <v>430.2</v>
          </cell>
          <cell r="R131">
            <v>335.3</v>
          </cell>
          <cell r="S131">
            <v>107.7</v>
          </cell>
          <cell r="T131">
            <v>58.6</v>
          </cell>
          <cell r="U131">
            <v>35</v>
          </cell>
          <cell r="V131">
            <v>35.5</v>
          </cell>
          <cell r="W131">
            <v>77</v>
          </cell>
          <cell r="X131">
            <v>80.900000000000006</v>
          </cell>
          <cell r="Y131">
            <v>76.599999999999994</v>
          </cell>
          <cell r="Z131">
            <v>70</v>
          </cell>
          <cell r="AA131">
            <v>55.1</v>
          </cell>
          <cell r="AB131">
            <v>38.1</v>
          </cell>
          <cell r="AC131">
            <v>67.7</v>
          </cell>
          <cell r="AD131">
            <v>8.1</v>
          </cell>
          <cell r="AE131">
            <v>37.1</v>
          </cell>
          <cell r="AF131">
            <v>1507</v>
          </cell>
          <cell r="AG131">
            <v>7890</v>
          </cell>
          <cell r="AH131">
            <v>1905</v>
          </cell>
          <cell r="AI131">
            <v>555</v>
          </cell>
          <cell r="AJ131">
            <v>1852</v>
          </cell>
          <cell r="AK131">
            <v>264</v>
          </cell>
          <cell r="AL131">
            <v>405</v>
          </cell>
          <cell r="AM131">
            <v>1014</v>
          </cell>
          <cell r="AN131" t="str">
            <v>NA</v>
          </cell>
          <cell r="AO131" t="str">
            <v>NA</v>
          </cell>
          <cell r="AP131" t="str">
            <v>NA</v>
          </cell>
          <cell r="AQ131" t="str">
            <v>NA</v>
          </cell>
          <cell r="AR131" t="str">
            <v>NA</v>
          </cell>
          <cell r="AS131" t="str">
            <v>NA</v>
          </cell>
          <cell r="AT131" t="str">
            <v>NA</v>
          </cell>
          <cell r="AU131" t="str">
            <v>NA</v>
          </cell>
          <cell r="AV131" t="str">
            <v>NA</v>
          </cell>
          <cell r="AW131" t="str">
            <v>NA</v>
          </cell>
          <cell r="AX131">
            <v>35588</v>
          </cell>
          <cell r="AY131" t="str">
            <v>NA</v>
          </cell>
          <cell r="AZ131">
            <v>3.9</v>
          </cell>
          <cell r="BA131">
            <v>33165</v>
          </cell>
          <cell r="BB131">
            <v>-2332</v>
          </cell>
          <cell r="BC131">
            <v>32766</v>
          </cell>
          <cell r="BD131">
            <v>1825.3</v>
          </cell>
          <cell r="BE131">
            <v>33264</v>
          </cell>
          <cell r="BF131">
            <v>441</v>
          </cell>
          <cell r="BG131">
            <v>1343</v>
          </cell>
          <cell r="BH131">
            <v>1857</v>
          </cell>
          <cell r="BI131" t="str">
            <v>NA</v>
          </cell>
          <cell r="BJ131" t="str">
            <v>NA</v>
          </cell>
          <cell r="BK131" t="str">
            <v>NA</v>
          </cell>
          <cell r="BL131">
            <v>90.804500000000004</v>
          </cell>
          <cell r="BM131">
            <v>243.58</v>
          </cell>
          <cell r="BN131">
            <v>3.3</v>
          </cell>
          <cell r="BO131">
            <v>898093</v>
          </cell>
          <cell r="BP131">
            <v>115260.33</v>
          </cell>
          <cell r="BQ131">
            <v>46632.993289999999</v>
          </cell>
          <cell r="BR131">
            <v>78.87</v>
          </cell>
          <cell r="BS131" t="str">
            <v>NA</v>
          </cell>
          <cell r="BT131" t="str">
            <v>NA</v>
          </cell>
          <cell r="BU131" t="str">
            <v>NA</v>
          </cell>
          <cell r="BV131" t="str">
            <v>NA</v>
          </cell>
          <cell r="BW131" t="str">
            <v>NA</v>
          </cell>
          <cell r="BX131" t="str">
            <v>NA</v>
          </cell>
          <cell r="BY131" t="str">
            <v>NA</v>
          </cell>
          <cell r="BZ131" t="str">
            <v>NA</v>
          </cell>
          <cell r="CA131">
            <v>152.1</v>
          </cell>
          <cell r="CB131">
            <v>14962</v>
          </cell>
          <cell r="CC131">
            <v>17966</v>
          </cell>
          <cell r="CD131">
            <v>31749</v>
          </cell>
          <cell r="CE131">
            <v>35218</v>
          </cell>
          <cell r="CF131">
            <v>-25996</v>
          </cell>
          <cell r="CG131">
            <v>-31755</v>
          </cell>
          <cell r="CH131">
            <v>11978</v>
          </cell>
          <cell r="CI131">
            <v>11878</v>
          </cell>
        </row>
        <row r="132">
          <cell r="A132" t="str">
            <v>Q2 2002</v>
          </cell>
          <cell r="B132">
            <v>12384</v>
          </cell>
          <cell r="C132" t="str">
            <v>NA</v>
          </cell>
          <cell r="D132">
            <v>84</v>
          </cell>
          <cell r="E132">
            <v>86.263000000000005</v>
          </cell>
          <cell r="F132">
            <v>2105</v>
          </cell>
          <cell r="G132">
            <v>16278</v>
          </cell>
          <cell r="H132">
            <v>489</v>
          </cell>
          <cell r="I132">
            <v>23.7</v>
          </cell>
          <cell r="J132">
            <v>1932.1</v>
          </cell>
          <cell r="K132">
            <v>91.8</v>
          </cell>
          <cell r="L132">
            <v>1840.3</v>
          </cell>
          <cell r="M132">
            <v>3093.9</v>
          </cell>
          <cell r="N132">
            <v>111.8</v>
          </cell>
          <cell r="O132">
            <v>252.4</v>
          </cell>
          <cell r="P132">
            <v>499.7</v>
          </cell>
          <cell r="Q132">
            <v>431.3</v>
          </cell>
          <cell r="R132">
            <v>339.6</v>
          </cell>
          <cell r="S132">
            <v>109.5</v>
          </cell>
          <cell r="T132">
            <v>60.1</v>
          </cell>
          <cell r="U132">
            <v>36</v>
          </cell>
          <cell r="V132">
            <v>35.799999999999997</v>
          </cell>
          <cell r="W132">
            <v>76.8</v>
          </cell>
          <cell r="X132">
            <v>80.8</v>
          </cell>
          <cell r="Y132">
            <v>76.5</v>
          </cell>
          <cell r="Z132">
            <v>70.599999999999994</v>
          </cell>
          <cell r="AA132">
            <v>55.3</v>
          </cell>
          <cell r="AB132">
            <v>38.9</v>
          </cell>
          <cell r="AC132">
            <v>67.900000000000006</v>
          </cell>
          <cell r="AD132">
            <v>8.3000000000000007</v>
          </cell>
          <cell r="AE132">
            <v>37.200000000000003</v>
          </cell>
          <cell r="AF132">
            <v>1523.4</v>
          </cell>
          <cell r="AG132">
            <v>7853</v>
          </cell>
          <cell r="AH132">
            <v>2025</v>
          </cell>
          <cell r="AI132">
            <v>509</v>
          </cell>
          <cell r="AJ132">
            <v>1887</v>
          </cell>
          <cell r="AK132">
            <v>324</v>
          </cell>
          <cell r="AL132">
            <v>200</v>
          </cell>
          <cell r="AM132">
            <v>1136</v>
          </cell>
          <cell r="AN132" t="str">
            <v>NA</v>
          </cell>
          <cell r="AO132" t="str">
            <v>NA</v>
          </cell>
          <cell r="AP132" t="str">
            <v>NA</v>
          </cell>
          <cell r="AQ132" t="str">
            <v>NA</v>
          </cell>
          <cell r="AR132" t="str">
            <v>NA</v>
          </cell>
          <cell r="AS132" t="str">
            <v>NA</v>
          </cell>
          <cell r="AT132" t="str">
            <v>NA</v>
          </cell>
          <cell r="AU132" t="str">
            <v>NA</v>
          </cell>
          <cell r="AV132" t="str">
            <v>NA</v>
          </cell>
          <cell r="AW132" t="str">
            <v>NA</v>
          </cell>
          <cell r="AX132">
            <v>37878</v>
          </cell>
          <cell r="AY132" t="str">
            <v>NA</v>
          </cell>
          <cell r="AZ132">
            <v>-5.7</v>
          </cell>
          <cell r="BA132">
            <v>33198</v>
          </cell>
          <cell r="BB132">
            <v>-1108</v>
          </cell>
          <cell r="BC132">
            <v>33701</v>
          </cell>
          <cell r="BD132">
            <v>1840.3</v>
          </cell>
          <cell r="BE132">
            <v>33102</v>
          </cell>
          <cell r="BF132">
            <v>217</v>
          </cell>
          <cell r="BG132">
            <v>1508</v>
          </cell>
          <cell r="BH132">
            <v>1905</v>
          </cell>
          <cell r="BI132" t="str">
            <v>NA</v>
          </cell>
          <cell r="BJ132" t="str">
            <v>NA</v>
          </cell>
          <cell r="BK132" t="str">
            <v>NA</v>
          </cell>
          <cell r="BL132">
            <v>93.787800000000004</v>
          </cell>
          <cell r="BM132">
            <v>246.7</v>
          </cell>
          <cell r="BN132">
            <v>3.3</v>
          </cell>
          <cell r="BO132">
            <v>905627</v>
          </cell>
          <cell r="BP132">
            <v>116240.2</v>
          </cell>
          <cell r="BQ132">
            <v>46630.849520000003</v>
          </cell>
          <cell r="BR132">
            <v>79.650000000000006</v>
          </cell>
          <cell r="BS132" t="str">
            <v>NA</v>
          </cell>
          <cell r="BT132" t="str">
            <v>NA</v>
          </cell>
          <cell r="BU132" t="str">
            <v>NA</v>
          </cell>
          <cell r="BV132" t="str">
            <v>NA</v>
          </cell>
          <cell r="BW132" t="str">
            <v>NA</v>
          </cell>
          <cell r="BX132" t="str">
            <v>NA</v>
          </cell>
          <cell r="BY132" t="str">
            <v>NA</v>
          </cell>
          <cell r="BZ132" t="str">
            <v>NA</v>
          </cell>
          <cell r="CA132">
            <v>152.69999999999999</v>
          </cell>
          <cell r="CB132">
            <v>15258</v>
          </cell>
          <cell r="CC132">
            <v>17890</v>
          </cell>
          <cell r="CD132">
            <v>31467</v>
          </cell>
          <cell r="CE132">
            <v>34710</v>
          </cell>
          <cell r="CF132">
            <v>-26030</v>
          </cell>
          <cell r="CG132">
            <v>-31403</v>
          </cell>
          <cell r="CH132">
            <v>13440</v>
          </cell>
          <cell r="CI132">
            <v>13340</v>
          </cell>
        </row>
        <row r="133">
          <cell r="A133" t="str">
            <v>Q3 2002</v>
          </cell>
          <cell r="B133">
            <v>12777</v>
          </cell>
          <cell r="C133" t="str">
            <v>NA</v>
          </cell>
          <cell r="D133">
            <v>84.2</v>
          </cell>
          <cell r="E133">
            <v>86.852999999999994</v>
          </cell>
          <cell r="F133">
            <v>1889</v>
          </cell>
          <cell r="G133">
            <v>16436</v>
          </cell>
          <cell r="H133">
            <v>489</v>
          </cell>
          <cell r="I133">
            <v>25.6</v>
          </cell>
          <cell r="J133">
            <v>1974.7</v>
          </cell>
          <cell r="K133">
            <v>91.2</v>
          </cell>
          <cell r="L133">
            <v>1883.6</v>
          </cell>
          <cell r="M133">
            <v>3109.5</v>
          </cell>
          <cell r="N133">
            <v>140.1</v>
          </cell>
          <cell r="O133">
            <v>267.7</v>
          </cell>
          <cell r="P133">
            <v>498.3</v>
          </cell>
          <cell r="Q133">
            <v>432.2</v>
          </cell>
          <cell r="R133">
            <v>338.2</v>
          </cell>
          <cell r="S133">
            <v>113.4</v>
          </cell>
          <cell r="T133">
            <v>59.5</v>
          </cell>
          <cell r="U133">
            <v>34.200000000000003</v>
          </cell>
          <cell r="V133">
            <v>45.2</v>
          </cell>
          <cell r="W133">
            <v>81</v>
          </cell>
          <cell r="X133">
            <v>80</v>
          </cell>
          <cell r="Y133">
            <v>76.2</v>
          </cell>
          <cell r="Z133">
            <v>70</v>
          </cell>
          <cell r="AA133">
            <v>56.5</v>
          </cell>
          <cell r="AB133">
            <v>38.1</v>
          </cell>
          <cell r="AC133">
            <v>69.2</v>
          </cell>
          <cell r="AD133">
            <v>7.9</v>
          </cell>
          <cell r="AE133">
            <v>37.299999999999997</v>
          </cell>
          <cell r="AF133">
            <v>1565.5</v>
          </cell>
          <cell r="AG133">
            <v>8236</v>
          </cell>
          <cell r="AH133">
            <v>2382</v>
          </cell>
          <cell r="AI133">
            <v>485</v>
          </cell>
          <cell r="AJ133">
            <v>1993</v>
          </cell>
          <cell r="AK133">
            <v>419</v>
          </cell>
          <cell r="AL133">
            <v>532</v>
          </cell>
          <cell r="AM133">
            <v>1183</v>
          </cell>
          <cell r="AN133" t="str">
            <v>NA</v>
          </cell>
          <cell r="AO133" t="str">
            <v>NA</v>
          </cell>
          <cell r="AP133" t="str">
            <v>NA</v>
          </cell>
          <cell r="AQ133" t="str">
            <v>NA</v>
          </cell>
          <cell r="AR133" t="str">
            <v>NA</v>
          </cell>
          <cell r="AS133" t="str">
            <v>NA</v>
          </cell>
          <cell r="AT133" t="str">
            <v>NA</v>
          </cell>
          <cell r="AU133" t="str">
            <v>NA</v>
          </cell>
          <cell r="AV133" t="str">
            <v>NA</v>
          </cell>
          <cell r="AW133" t="str">
            <v>NA</v>
          </cell>
          <cell r="AX133">
            <v>40547</v>
          </cell>
          <cell r="AY133" t="str">
            <v>NA</v>
          </cell>
          <cell r="AZ133">
            <v>-20.6</v>
          </cell>
          <cell r="BA133">
            <v>34860</v>
          </cell>
          <cell r="BB133">
            <v>-1109</v>
          </cell>
          <cell r="BC133">
            <v>34125</v>
          </cell>
          <cell r="BD133">
            <v>1883.6</v>
          </cell>
          <cell r="BE133">
            <v>34004</v>
          </cell>
          <cell r="BF133">
            <v>577</v>
          </cell>
          <cell r="BG133">
            <v>1568</v>
          </cell>
          <cell r="BH133">
            <v>2214</v>
          </cell>
          <cell r="BI133" t="str">
            <v>NA</v>
          </cell>
          <cell r="BJ133" t="str">
            <v>NA</v>
          </cell>
          <cell r="BK133" t="str">
            <v>NA</v>
          </cell>
          <cell r="BL133">
            <v>96.998699999999999</v>
          </cell>
          <cell r="BM133">
            <v>258.33999999999997</v>
          </cell>
          <cell r="BN133">
            <v>3.2</v>
          </cell>
          <cell r="BO133">
            <v>912882</v>
          </cell>
          <cell r="BP133">
            <v>117118.43</v>
          </cell>
          <cell r="BQ133">
            <v>46623.868900000001</v>
          </cell>
          <cell r="BR133">
            <v>79.69</v>
          </cell>
          <cell r="BS133" t="str">
            <v>NA</v>
          </cell>
          <cell r="BT133" t="str">
            <v>NA</v>
          </cell>
          <cell r="BU133" t="str">
            <v>NA</v>
          </cell>
          <cell r="BV133" t="str">
            <v>NA</v>
          </cell>
          <cell r="BW133" t="str">
            <v>NA</v>
          </cell>
          <cell r="BX133" t="str">
            <v>NA</v>
          </cell>
          <cell r="BY133" t="str">
            <v>NA</v>
          </cell>
          <cell r="BZ133" t="str">
            <v>NA</v>
          </cell>
          <cell r="CA133">
            <v>160.30000000000001</v>
          </cell>
          <cell r="CB133">
            <v>15579</v>
          </cell>
          <cell r="CC133">
            <v>18237</v>
          </cell>
          <cell r="CD133">
            <v>29846</v>
          </cell>
          <cell r="CE133">
            <v>34257</v>
          </cell>
          <cell r="CF133">
            <v>-23747</v>
          </cell>
          <cell r="CG133">
            <v>-29592</v>
          </cell>
          <cell r="CH133">
            <v>14944</v>
          </cell>
          <cell r="CI133">
            <v>14844</v>
          </cell>
        </row>
        <row r="134">
          <cell r="A134" t="str">
            <v>Q4 2002</v>
          </cell>
          <cell r="B134">
            <v>12968</v>
          </cell>
          <cell r="C134" t="str">
            <v>NA</v>
          </cell>
          <cell r="D134">
            <v>85.2</v>
          </cell>
          <cell r="E134">
            <v>87.876999999999995</v>
          </cell>
          <cell r="F134">
            <v>-687</v>
          </cell>
          <cell r="G134">
            <v>15287</v>
          </cell>
          <cell r="H134">
            <v>489</v>
          </cell>
          <cell r="I134">
            <v>30.8</v>
          </cell>
          <cell r="J134">
            <v>1947.6</v>
          </cell>
          <cell r="K134">
            <v>97.2</v>
          </cell>
          <cell r="L134">
            <v>1850.3</v>
          </cell>
          <cell r="M134">
            <v>3127.7</v>
          </cell>
          <cell r="N134">
            <v>112.1</v>
          </cell>
          <cell r="O134">
            <v>252.5</v>
          </cell>
          <cell r="P134">
            <v>501.7</v>
          </cell>
          <cell r="Q134">
            <v>436.9</v>
          </cell>
          <cell r="R134">
            <v>338.3</v>
          </cell>
          <cell r="S134">
            <v>113.5</v>
          </cell>
          <cell r="T134">
            <v>60.7</v>
          </cell>
          <cell r="U134">
            <v>34.5</v>
          </cell>
          <cell r="V134">
            <v>36.5</v>
          </cell>
          <cell r="W134">
            <v>76</v>
          </cell>
          <cell r="X134">
            <v>79.8</v>
          </cell>
          <cell r="Y134">
            <v>76.400000000000006</v>
          </cell>
          <cell r="Z134">
            <v>69.599999999999994</v>
          </cell>
          <cell r="AA134">
            <v>55.8</v>
          </cell>
          <cell r="AB134">
            <v>38.4</v>
          </cell>
          <cell r="AC134">
            <v>67.599999999999994</v>
          </cell>
          <cell r="AD134">
            <v>7.9</v>
          </cell>
          <cell r="AE134">
            <v>36.799999999999997</v>
          </cell>
          <cell r="AF134">
            <v>1537.6</v>
          </cell>
          <cell r="AG134">
            <v>8127</v>
          </cell>
          <cell r="AH134">
            <v>2451</v>
          </cell>
          <cell r="AI134">
            <v>492</v>
          </cell>
          <cell r="AJ134">
            <v>2180</v>
          </cell>
          <cell r="AK134">
            <v>409</v>
          </cell>
          <cell r="AL134">
            <v>254</v>
          </cell>
          <cell r="AM134">
            <v>1282</v>
          </cell>
          <cell r="AN134" t="str">
            <v>NA</v>
          </cell>
          <cell r="AO134" t="str">
            <v>NA</v>
          </cell>
          <cell r="AP134" t="str">
            <v>NA</v>
          </cell>
          <cell r="AQ134" t="str">
            <v>NA</v>
          </cell>
          <cell r="AR134" t="str">
            <v>NA</v>
          </cell>
          <cell r="AS134" t="str">
            <v>NA</v>
          </cell>
          <cell r="AT134" t="str">
            <v>NA</v>
          </cell>
          <cell r="AU134" t="str">
            <v>NA</v>
          </cell>
          <cell r="AV134" t="str">
            <v>NA</v>
          </cell>
          <cell r="AW134" t="str">
            <v>NA</v>
          </cell>
          <cell r="AX134">
            <v>43416</v>
          </cell>
          <cell r="AY134" t="str">
            <v>NA</v>
          </cell>
          <cell r="AZ134">
            <v>-21</v>
          </cell>
          <cell r="BA134">
            <v>34806</v>
          </cell>
          <cell r="BB134">
            <v>-2680</v>
          </cell>
          <cell r="BC134">
            <v>35364</v>
          </cell>
          <cell r="BD134">
            <v>1850.3</v>
          </cell>
          <cell r="BE134">
            <v>35519</v>
          </cell>
          <cell r="BF134">
            <v>275</v>
          </cell>
          <cell r="BG134">
            <v>1688</v>
          </cell>
          <cell r="BH134">
            <v>2196</v>
          </cell>
          <cell r="BI134" t="str">
            <v>NA</v>
          </cell>
          <cell r="BJ134" t="str">
            <v>NA</v>
          </cell>
          <cell r="BK134" t="str">
            <v>NA</v>
          </cell>
          <cell r="BL134">
            <v>100.62139999999999</v>
          </cell>
          <cell r="BM134">
            <v>268.33</v>
          </cell>
          <cell r="BN134">
            <v>3.4</v>
          </cell>
          <cell r="BO134">
            <v>917744</v>
          </cell>
          <cell r="BP134">
            <v>116639.51</v>
          </cell>
          <cell r="BQ134">
            <v>46662.450550000001</v>
          </cell>
          <cell r="BR134">
            <v>80.12</v>
          </cell>
          <cell r="BS134" t="str">
            <v>NA</v>
          </cell>
          <cell r="BT134" t="str">
            <v>NA</v>
          </cell>
          <cell r="BU134" t="str">
            <v>NA</v>
          </cell>
          <cell r="BV134" t="str">
            <v>NA</v>
          </cell>
          <cell r="BW134" t="str">
            <v>NA</v>
          </cell>
          <cell r="BX134" t="str">
            <v>NA</v>
          </cell>
          <cell r="BY134" t="str">
            <v>NA</v>
          </cell>
          <cell r="BZ134" t="str">
            <v>NA</v>
          </cell>
          <cell r="CA134">
            <v>154.6</v>
          </cell>
          <cell r="CB134">
            <v>17094</v>
          </cell>
          <cell r="CC134">
            <v>19545</v>
          </cell>
          <cell r="CD134">
            <v>29947</v>
          </cell>
          <cell r="CE134">
            <v>34075</v>
          </cell>
          <cell r="CF134">
            <v>-23872</v>
          </cell>
          <cell r="CG134">
            <v>-29650</v>
          </cell>
          <cell r="CH134">
            <v>17333</v>
          </cell>
          <cell r="CI134">
            <v>17233</v>
          </cell>
        </row>
        <row r="135">
          <cell r="A135" t="str">
            <v>Q1 2003</v>
          </cell>
          <cell r="B135">
            <v>13079</v>
          </cell>
          <cell r="C135" t="str">
            <v>NA</v>
          </cell>
          <cell r="D135">
            <v>86.4</v>
          </cell>
          <cell r="E135">
            <v>89.1</v>
          </cell>
          <cell r="F135">
            <v>1397</v>
          </cell>
          <cell r="G135">
            <v>16483</v>
          </cell>
          <cell r="H135">
            <v>604</v>
          </cell>
          <cell r="I135">
            <v>30.1</v>
          </cell>
          <cell r="J135">
            <v>1948.9</v>
          </cell>
          <cell r="K135">
            <v>93.2</v>
          </cell>
          <cell r="L135">
            <v>1855.7</v>
          </cell>
          <cell r="M135">
            <v>3139.5</v>
          </cell>
          <cell r="N135">
            <v>107.8</v>
          </cell>
          <cell r="O135">
            <v>253.5</v>
          </cell>
          <cell r="P135">
            <v>500.9</v>
          </cell>
          <cell r="Q135">
            <v>439.6</v>
          </cell>
          <cell r="R135">
            <v>341.6</v>
          </cell>
          <cell r="S135">
            <v>115.6</v>
          </cell>
          <cell r="T135">
            <v>62</v>
          </cell>
          <cell r="U135">
            <v>34.799999999999997</v>
          </cell>
          <cell r="V135">
            <v>35.299999999999997</v>
          </cell>
          <cell r="W135">
            <v>76</v>
          </cell>
          <cell r="X135">
            <v>79.3</v>
          </cell>
          <cell r="Y135">
            <v>76.5</v>
          </cell>
          <cell r="Z135">
            <v>70</v>
          </cell>
          <cell r="AA135">
            <v>56.2</v>
          </cell>
          <cell r="AB135">
            <v>38.799999999999997</v>
          </cell>
          <cell r="AC135">
            <v>67.5</v>
          </cell>
          <cell r="AD135">
            <v>7.9</v>
          </cell>
          <cell r="AE135">
            <v>36.700000000000003</v>
          </cell>
          <cell r="AF135">
            <v>1540.7</v>
          </cell>
          <cell r="AG135">
            <v>8463</v>
          </cell>
          <cell r="AH135">
            <v>2453</v>
          </cell>
          <cell r="AI135">
            <v>478</v>
          </cell>
          <cell r="AJ135">
            <v>1785</v>
          </cell>
          <cell r="AK135">
            <v>544</v>
          </cell>
          <cell r="AL135">
            <v>372</v>
          </cell>
          <cell r="AM135">
            <v>993</v>
          </cell>
          <cell r="AN135" t="str">
            <v>NA</v>
          </cell>
          <cell r="AO135" t="str">
            <v>NA</v>
          </cell>
          <cell r="AP135" t="str">
            <v>NA</v>
          </cell>
          <cell r="AQ135" t="str">
            <v>NA</v>
          </cell>
          <cell r="AR135" t="str">
            <v>NA</v>
          </cell>
          <cell r="AS135" t="str">
            <v>NA</v>
          </cell>
          <cell r="AT135" t="str">
            <v>NA</v>
          </cell>
          <cell r="AU135">
            <v>39002</v>
          </cell>
          <cell r="AV135">
            <v>928</v>
          </cell>
          <cell r="AW135">
            <v>5596</v>
          </cell>
          <cell r="AX135">
            <v>45527</v>
          </cell>
          <cell r="AY135" t="str">
            <v>NA</v>
          </cell>
          <cell r="AZ135">
            <v>-32.299999999999997</v>
          </cell>
          <cell r="BA135">
            <v>35146</v>
          </cell>
          <cell r="BB135">
            <v>-2512</v>
          </cell>
          <cell r="BC135">
            <v>35112</v>
          </cell>
          <cell r="BD135">
            <v>1855.7</v>
          </cell>
          <cell r="BE135">
            <v>34377</v>
          </cell>
          <cell r="BF135">
            <v>402</v>
          </cell>
          <cell r="BG135">
            <v>1285</v>
          </cell>
          <cell r="BH135">
            <v>2089</v>
          </cell>
          <cell r="BI135">
            <v>76.400000000000006</v>
          </cell>
          <cell r="BJ135" t="str">
            <v>NA</v>
          </cell>
          <cell r="BK135" t="str">
            <v>NA</v>
          </cell>
          <cell r="BL135">
            <v>104.1628</v>
          </cell>
          <cell r="BM135">
            <v>274.32</v>
          </cell>
          <cell r="BN135">
            <v>3.2</v>
          </cell>
          <cell r="BO135">
            <v>922800</v>
          </cell>
          <cell r="BP135">
            <v>115574.72</v>
          </cell>
          <cell r="BQ135">
            <v>46658.054320000003</v>
          </cell>
          <cell r="BR135">
            <v>80.67</v>
          </cell>
          <cell r="BS135" t="str">
            <v>NA</v>
          </cell>
          <cell r="BT135" t="str">
            <v>NA</v>
          </cell>
          <cell r="BU135" t="str">
            <v>NA</v>
          </cell>
          <cell r="BV135" t="str">
            <v>NA</v>
          </cell>
          <cell r="BW135" t="str">
            <v>NA</v>
          </cell>
          <cell r="BX135" t="str">
            <v>NA</v>
          </cell>
          <cell r="BY135" t="str">
            <v>NA</v>
          </cell>
          <cell r="BZ135" t="str">
            <v>NA</v>
          </cell>
          <cell r="CA135">
            <v>154.69999999999999</v>
          </cell>
          <cell r="CB135">
            <v>16331</v>
          </cell>
          <cell r="CC135">
            <v>18520</v>
          </cell>
          <cell r="CD135">
            <v>28300</v>
          </cell>
          <cell r="CE135">
            <v>31673</v>
          </cell>
          <cell r="CF135">
            <v>-23019</v>
          </cell>
          <cell r="CG135">
            <v>-28531</v>
          </cell>
          <cell r="CH135">
            <v>13709</v>
          </cell>
          <cell r="CI135">
            <v>13609</v>
          </cell>
        </row>
        <row r="136">
          <cell r="A136" t="str">
            <v>Q2 2003</v>
          </cell>
          <cell r="B136">
            <v>13520</v>
          </cell>
          <cell r="C136" t="str">
            <v>NA</v>
          </cell>
          <cell r="D136">
            <v>87.4</v>
          </cell>
          <cell r="E136">
            <v>89.722999999999999</v>
          </cell>
          <cell r="F136">
            <v>2239</v>
          </cell>
          <cell r="G136">
            <v>17492</v>
          </cell>
          <cell r="H136">
            <v>614</v>
          </cell>
          <cell r="I136">
            <v>28.8</v>
          </cell>
          <cell r="J136">
            <v>1970.7</v>
          </cell>
          <cell r="K136">
            <v>96.7</v>
          </cell>
          <cell r="L136">
            <v>1874</v>
          </cell>
          <cell r="M136">
            <v>3149.6</v>
          </cell>
          <cell r="N136">
            <v>108.6</v>
          </cell>
          <cell r="O136">
            <v>256.60000000000002</v>
          </cell>
          <cell r="P136">
            <v>508.8</v>
          </cell>
          <cell r="Q136">
            <v>441.1</v>
          </cell>
          <cell r="R136">
            <v>342.5</v>
          </cell>
          <cell r="S136">
            <v>118.7</v>
          </cell>
          <cell r="T136">
            <v>62.8</v>
          </cell>
          <cell r="U136">
            <v>34.9</v>
          </cell>
          <cell r="V136">
            <v>35.700000000000003</v>
          </cell>
          <cell r="W136">
            <v>76.8</v>
          </cell>
          <cell r="X136">
            <v>80.099999999999994</v>
          </cell>
          <cell r="Y136">
            <v>76.5</v>
          </cell>
          <cell r="Z136">
            <v>70</v>
          </cell>
          <cell r="AA136">
            <v>57.3</v>
          </cell>
          <cell r="AB136">
            <v>39</v>
          </cell>
          <cell r="AC136">
            <v>67.900000000000006</v>
          </cell>
          <cell r="AD136">
            <v>7.9</v>
          </cell>
          <cell r="AE136">
            <v>36.9</v>
          </cell>
          <cell r="AF136">
            <v>1560.3</v>
          </cell>
          <cell r="AG136">
            <v>8254</v>
          </cell>
          <cell r="AH136">
            <v>2720</v>
          </cell>
          <cell r="AI136">
            <v>449</v>
          </cell>
          <cell r="AJ136">
            <v>1791</v>
          </cell>
          <cell r="AK136">
            <v>406</v>
          </cell>
          <cell r="AL136">
            <v>174</v>
          </cell>
          <cell r="AM136">
            <v>978</v>
          </cell>
          <cell r="AN136" t="str">
            <v>NA</v>
          </cell>
          <cell r="AO136" t="str">
            <v>NA</v>
          </cell>
          <cell r="AP136" t="str">
            <v>NA</v>
          </cell>
          <cell r="AQ136" t="str">
            <v>NA</v>
          </cell>
          <cell r="AR136" t="str">
            <v>NA</v>
          </cell>
          <cell r="AS136" t="str">
            <v>NA</v>
          </cell>
          <cell r="AT136" t="str">
            <v>NA</v>
          </cell>
          <cell r="AU136">
            <v>40847</v>
          </cell>
          <cell r="AV136">
            <v>699</v>
          </cell>
          <cell r="AW136">
            <v>5639</v>
          </cell>
          <cell r="AX136">
            <v>47185</v>
          </cell>
          <cell r="AY136" t="str">
            <v>NA</v>
          </cell>
          <cell r="AZ136">
            <v>-22.9</v>
          </cell>
          <cell r="BA136">
            <v>35781</v>
          </cell>
          <cell r="BB136">
            <v>-1529</v>
          </cell>
          <cell r="BC136">
            <v>36086</v>
          </cell>
          <cell r="BD136">
            <v>1874</v>
          </cell>
          <cell r="BE136">
            <v>33895</v>
          </cell>
          <cell r="BF136">
            <v>188</v>
          </cell>
          <cell r="BG136">
            <v>1255</v>
          </cell>
          <cell r="BH136">
            <v>2226</v>
          </cell>
          <cell r="BI136">
            <v>75.599999999999994</v>
          </cell>
          <cell r="BJ136" t="str">
            <v>NA</v>
          </cell>
          <cell r="BK136" t="str">
            <v>NA</v>
          </cell>
          <cell r="BL136">
            <v>107.9679</v>
          </cell>
          <cell r="BM136">
            <v>278.81</v>
          </cell>
          <cell r="BN136">
            <v>2.9</v>
          </cell>
          <cell r="BO136">
            <v>927554</v>
          </cell>
          <cell r="BP136">
            <v>116568.92</v>
          </cell>
          <cell r="BQ136">
            <v>46579.180950000002</v>
          </cell>
          <cell r="BR136">
            <v>81.2</v>
          </cell>
          <cell r="BS136" t="str">
            <v>NA</v>
          </cell>
          <cell r="BT136" t="str">
            <v>NA</v>
          </cell>
          <cell r="BU136" t="str">
            <v>NA</v>
          </cell>
          <cell r="BV136" t="str">
            <v>NA</v>
          </cell>
          <cell r="BW136" t="str">
            <v>NA</v>
          </cell>
          <cell r="BX136" t="str">
            <v>NA</v>
          </cell>
          <cell r="BY136" t="str">
            <v>NA</v>
          </cell>
          <cell r="BZ136" t="str">
            <v>NA</v>
          </cell>
          <cell r="CA136">
            <v>159.1</v>
          </cell>
          <cell r="CB136">
            <v>16534</v>
          </cell>
          <cell r="CC136">
            <v>18505</v>
          </cell>
          <cell r="CD136">
            <v>29094</v>
          </cell>
          <cell r="CE136">
            <v>33193</v>
          </cell>
          <cell r="CF136">
            <v>-23035</v>
          </cell>
          <cell r="CG136">
            <v>-28784</v>
          </cell>
          <cell r="CH136">
            <v>15909</v>
          </cell>
          <cell r="CI136">
            <v>15809</v>
          </cell>
        </row>
        <row r="137">
          <cell r="A137" t="str">
            <v>Q3 2003</v>
          </cell>
          <cell r="B137">
            <v>13834</v>
          </cell>
          <cell r="C137" t="str">
            <v>NA</v>
          </cell>
          <cell r="D137">
            <v>87.5</v>
          </cell>
          <cell r="E137">
            <v>90.242999999999995</v>
          </cell>
          <cell r="F137">
            <v>2325</v>
          </cell>
          <cell r="G137">
            <v>17503</v>
          </cell>
          <cell r="H137">
            <v>614</v>
          </cell>
          <cell r="I137">
            <v>30.3</v>
          </cell>
          <cell r="J137">
            <v>2016.8</v>
          </cell>
          <cell r="K137">
            <v>103.9</v>
          </cell>
          <cell r="L137">
            <v>1912.9</v>
          </cell>
          <cell r="M137">
            <v>3166.1</v>
          </cell>
          <cell r="N137">
            <v>137.5</v>
          </cell>
          <cell r="O137">
            <v>264.89999999999998</v>
          </cell>
          <cell r="P137">
            <v>508.2</v>
          </cell>
          <cell r="Q137">
            <v>441.3</v>
          </cell>
          <cell r="R137">
            <v>345</v>
          </cell>
          <cell r="S137">
            <v>118.7</v>
          </cell>
          <cell r="T137">
            <v>63.3</v>
          </cell>
          <cell r="U137">
            <v>34</v>
          </cell>
          <cell r="V137">
            <v>45.5</v>
          </cell>
          <cell r="W137">
            <v>79.099999999999994</v>
          </cell>
          <cell r="X137">
            <v>79.400000000000006</v>
          </cell>
          <cell r="Y137">
            <v>76</v>
          </cell>
          <cell r="Z137">
            <v>70.099999999999994</v>
          </cell>
          <cell r="AA137">
            <v>56.7</v>
          </cell>
          <cell r="AB137">
            <v>39</v>
          </cell>
          <cell r="AC137">
            <v>69</v>
          </cell>
          <cell r="AD137">
            <v>7.7</v>
          </cell>
          <cell r="AE137">
            <v>37.1</v>
          </cell>
          <cell r="AF137">
            <v>1593.9</v>
          </cell>
          <cell r="AG137">
            <v>8922</v>
          </cell>
          <cell r="AH137">
            <v>3272</v>
          </cell>
          <cell r="AI137">
            <v>447</v>
          </cell>
          <cell r="AJ137">
            <v>1915</v>
          </cell>
          <cell r="AK137">
            <v>528</v>
          </cell>
          <cell r="AL137">
            <v>229</v>
          </cell>
          <cell r="AM137">
            <v>1076</v>
          </cell>
          <cell r="AN137" t="str">
            <v>NA</v>
          </cell>
          <cell r="AO137" t="str">
            <v>NA</v>
          </cell>
          <cell r="AP137" t="str">
            <v>NA</v>
          </cell>
          <cell r="AQ137" t="str">
            <v>NA</v>
          </cell>
          <cell r="AR137" t="str">
            <v>NA</v>
          </cell>
          <cell r="AS137" t="str">
            <v>NA</v>
          </cell>
          <cell r="AT137" t="str">
            <v>NA</v>
          </cell>
          <cell r="AU137">
            <v>43945</v>
          </cell>
          <cell r="AV137">
            <v>836</v>
          </cell>
          <cell r="AW137">
            <v>6143</v>
          </cell>
          <cell r="AX137">
            <v>50924</v>
          </cell>
          <cell r="AY137" t="str">
            <v>NA</v>
          </cell>
          <cell r="AZ137">
            <v>-24.3</v>
          </cell>
          <cell r="BA137">
            <v>36314</v>
          </cell>
          <cell r="BB137">
            <v>-1339</v>
          </cell>
          <cell r="BC137">
            <v>35605</v>
          </cell>
          <cell r="BD137">
            <v>1912.9</v>
          </cell>
          <cell r="BE137">
            <v>34917</v>
          </cell>
          <cell r="BF137">
            <v>247</v>
          </cell>
          <cell r="BG137">
            <v>1380</v>
          </cell>
          <cell r="BH137">
            <v>2644</v>
          </cell>
          <cell r="BI137">
            <v>74.599999999999994</v>
          </cell>
          <cell r="BJ137" t="str">
            <v>NA</v>
          </cell>
          <cell r="BK137" t="str">
            <v>NA</v>
          </cell>
          <cell r="BL137">
            <v>110.21339999999999</v>
          </cell>
          <cell r="BM137">
            <v>292.23</v>
          </cell>
          <cell r="BN137">
            <v>2.6</v>
          </cell>
          <cell r="BO137">
            <v>942111</v>
          </cell>
          <cell r="BP137">
            <v>117415.42</v>
          </cell>
          <cell r="BQ137">
            <v>46673.131029999997</v>
          </cell>
          <cell r="BR137">
            <v>81.31</v>
          </cell>
          <cell r="BS137" t="str">
            <v>NA</v>
          </cell>
          <cell r="BT137" t="str">
            <v>NA</v>
          </cell>
          <cell r="BU137" t="str">
            <v>NA</v>
          </cell>
          <cell r="BV137" t="str">
            <v>NA</v>
          </cell>
          <cell r="BW137" t="str">
            <v>NA</v>
          </cell>
          <cell r="BX137" t="str">
            <v>NA</v>
          </cell>
          <cell r="BY137" t="str">
            <v>NA</v>
          </cell>
          <cell r="BZ137" t="str">
            <v>NA</v>
          </cell>
          <cell r="CA137">
            <v>164.5</v>
          </cell>
          <cell r="CB137">
            <v>16416</v>
          </cell>
          <cell r="CC137">
            <v>18602</v>
          </cell>
          <cell r="CD137">
            <v>28876</v>
          </cell>
          <cell r="CE137">
            <v>33761</v>
          </cell>
          <cell r="CF137">
            <v>-23513</v>
          </cell>
          <cell r="CG137">
            <v>-29360</v>
          </cell>
          <cell r="CH137">
            <v>18140</v>
          </cell>
          <cell r="CI137">
            <v>18040</v>
          </cell>
        </row>
        <row r="138">
          <cell r="A138" t="str">
            <v>Q4 2003</v>
          </cell>
          <cell r="B138">
            <v>14240</v>
          </cell>
          <cell r="C138" t="str">
            <v>NA</v>
          </cell>
          <cell r="D138">
            <v>87.9</v>
          </cell>
          <cell r="E138">
            <v>90.650999999999996</v>
          </cell>
          <cell r="F138">
            <v>-239</v>
          </cell>
          <cell r="G138">
            <v>16492</v>
          </cell>
          <cell r="H138">
            <v>624</v>
          </cell>
          <cell r="I138">
            <v>29</v>
          </cell>
          <cell r="J138">
            <v>1988.9</v>
          </cell>
          <cell r="K138">
            <v>89.3</v>
          </cell>
          <cell r="L138">
            <v>1899.5</v>
          </cell>
          <cell r="M138">
            <v>3184.3</v>
          </cell>
          <cell r="N138">
            <v>103.2</v>
          </cell>
          <cell r="O138">
            <v>259.5</v>
          </cell>
          <cell r="P138">
            <v>521.1</v>
          </cell>
          <cell r="Q138">
            <v>445.7</v>
          </cell>
          <cell r="R138">
            <v>349.9</v>
          </cell>
          <cell r="S138">
            <v>121.1</v>
          </cell>
          <cell r="T138">
            <v>63.5</v>
          </cell>
          <cell r="U138">
            <v>35.5</v>
          </cell>
          <cell r="V138">
            <v>34.4</v>
          </cell>
          <cell r="W138">
            <v>77.400000000000006</v>
          </cell>
          <cell r="X138">
            <v>80.7</v>
          </cell>
          <cell r="Y138">
            <v>76.2</v>
          </cell>
          <cell r="Z138">
            <v>70.7</v>
          </cell>
          <cell r="AA138">
            <v>57.2</v>
          </cell>
          <cell r="AB138">
            <v>38.700000000000003</v>
          </cell>
          <cell r="AC138">
            <v>68.099999999999994</v>
          </cell>
          <cell r="AD138">
            <v>8</v>
          </cell>
          <cell r="AE138">
            <v>36.799999999999997</v>
          </cell>
          <cell r="AF138">
            <v>1575</v>
          </cell>
          <cell r="AG138">
            <v>10618</v>
          </cell>
          <cell r="AH138">
            <v>3410</v>
          </cell>
          <cell r="AI138">
            <v>554</v>
          </cell>
          <cell r="AJ138">
            <v>2313</v>
          </cell>
          <cell r="AK138">
            <v>548</v>
          </cell>
          <cell r="AL138">
            <v>866</v>
          </cell>
          <cell r="AM138">
            <v>1641</v>
          </cell>
          <cell r="AN138" t="str">
            <v>NA</v>
          </cell>
          <cell r="AO138" t="str">
            <v>NA</v>
          </cell>
          <cell r="AP138" t="str">
            <v>NA</v>
          </cell>
          <cell r="AQ138" t="str">
            <v>NA</v>
          </cell>
          <cell r="AR138" t="str">
            <v>NA</v>
          </cell>
          <cell r="AS138" t="str">
            <v>NA</v>
          </cell>
          <cell r="AT138" t="str">
            <v>NA</v>
          </cell>
          <cell r="AU138">
            <v>51522</v>
          </cell>
          <cell r="AV138">
            <v>1008</v>
          </cell>
          <cell r="AW138">
            <v>2462</v>
          </cell>
          <cell r="AX138">
            <v>54992</v>
          </cell>
          <cell r="AY138" t="str">
            <v>NA</v>
          </cell>
          <cell r="AZ138">
            <v>-23.5</v>
          </cell>
          <cell r="BA138">
            <v>38211</v>
          </cell>
          <cell r="BB138">
            <v>-3762</v>
          </cell>
          <cell r="BC138">
            <v>38731</v>
          </cell>
          <cell r="BD138">
            <v>1899.5</v>
          </cell>
          <cell r="BE138">
            <v>38472</v>
          </cell>
          <cell r="BF138">
            <v>936</v>
          </cell>
          <cell r="BG138">
            <v>2089</v>
          </cell>
          <cell r="BH138">
            <v>2635</v>
          </cell>
          <cell r="BI138">
            <v>73.400000000000006</v>
          </cell>
          <cell r="BJ138" t="str">
            <v>NA</v>
          </cell>
          <cell r="BK138" t="str">
            <v>NA</v>
          </cell>
          <cell r="BL138">
            <v>114.223</v>
          </cell>
          <cell r="BM138">
            <v>305.69</v>
          </cell>
          <cell r="BN138">
            <v>2.5</v>
          </cell>
          <cell r="BO138">
            <v>942255</v>
          </cell>
          <cell r="BP138">
            <v>117024.2</v>
          </cell>
          <cell r="BQ138">
            <v>46737.310100000002</v>
          </cell>
          <cell r="BR138">
            <v>81.77</v>
          </cell>
          <cell r="BS138" t="str">
            <v>NA</v>
          </cell>
          <cell r="BT138" t="str">
            <v>NA</v>
          </cell>
          <cell r="BU138" t="str">
            <v>NA</v>
          </cell>
          <cell r="BV138" t="str">
            <v>NA</v>
          </cell>
          <cell r="BW138" t="str">
            <v>NA</v>
          </cell>
          <cell r="BX138" t="str">
            <v>NA</v>
          </cell>
          <cell r="BY138" t="str">
            <v>NA</v>
          </cell>
          <cell r="BZ138" t="str">
            <v>NA</v>
          </cell>
          <cell r="CA138">
            <v>163.5</v>
          </cell>
          <cell r="CB138">
            <v>18004</v>
          </cell>
          <cell r="CC138">
            <v>20095</v>
          </cell>
          <cell r="CD138">
            <v>31414</v>
          </cell>
          <cell r="CE138">
            <v>37286</v>
          </cell>
          <cell r="CF138">
            <v>-26063</v>
          </cell>
          <cell r="CG138">
            <v>-32766</v>
          </cell>
          <cell r="CH138">
            <v>21061</v>
          </cell>
          <cell r="CI138">
            <v>20961</v>
          </cell>
        </row>
        <row r="139">
          <cell r="A139" t="str">
            <v>Q1 2004</v>
          </cell>
          <cell r="B139">
            <v>14237</v>
          </cell>
          <cell r="C139" t="str">
            <v>NA</v>
          </cell>
          <cell r="D139">
            <v>88.2</v>
          </cell>
          <cell r="E139">
            <v>91.106999999999999</v>
          </cell>
          <cell r="F139">
            <v>1643</v>
          </cell>
          <cell r="G139">
            <v>17663</v>
          </cell>
          <cell r="H139">
            <v>549</v>
          </cell>
          <cell r="I139">
            <v>33.4</v>
          </cell>
          <cell r="J139">
            <v>2004.2</v>
          </cell>
          <cell r="K139">
            <v>101.8</v>
          </cell>
          <cell r="L139">
            <v>1902.4</v>
          </cell>
          <cell r="M139">
            <v>3194.9</v>
          </cell>
          <cell r="N139">
            <v>102.3</v>
          </cell>
          <cell r="O139">
            <v>256.39999999999998</v>
          </cell>
          <cell r="P139">
            <v>518.20000000000005</v>
          </cell>
          <cell r="Q139">
            <v>447.5</v>
          </cell>
          <cell r="R139">
            <v>357.4</v>
          </cell>
          <cell r="S139">
            <v>121.5</v>
          </cell>
          <cell r="T139">
            <v>64.2</v>
          </cell>
          <cell r="U139">
            <v>35</v>
          </cell>
          <cell r="V139">
            <v>34.200000000000003</v>
          </cell>
          <cell r="W139">
            <v>76.3</v>
          </cell>
          <cell r="X139">
            <v>79.900000000000006</v>
          </cell>
          <cell r="Y139">
            <v>76.099999999999994</v>
          </cell>
          <cell r="Z139">
            <v>72</v>
          </cell>
          <cell r="AA139">
            <v>57</v>
          </cell>
          <cell r="AB139">
            <v>38.799999999999997</v>
          </cell>
          <cell r="AC139">
            <v>68</v>
          </cell>
          <cell r="AD139">
            <v>7.9</v>
          </cell>
          <cell r="AE139">
            <v>36.700000000000003</v>
          </cell>
          <cell r="AF139">
            <v>1568.7</v>
          </cell>
          <cell r="AG139">
            <v>10056</v>
          </cell>
          <cell r="AH139">
            <v>3344</v>
          </cell>
          <cell r="AI139">
            <v>544</v>
          </cell>
          <cell r="AJ139">
            <v>1968</v>
          </cell>
          <cell r="AK139">
            <v>535</v>
          </cell>
          <cell r="AL139">
            <v>643</v>
          </cell>
          <cell r="AM139">
            <v>1130</v>
          </cell>
          <cell r="AN139" t="str">
            <v>NA</v>
          </cell>
          <cell r="AO139" t="str">
            <v>NA</v>
          </cell>
          <cell r="AP139" t="str">
            <v>NA</v>
          </cell>
          <cell r="AQ139" t="str">
            <v>NA</v>
          </cell>
          <cell r="AR139" t="str">
            <v>NA</v>
          </cell>
          <cell r="AS139" t="str">
            <v>NA</v>
          </cell>
          <cell r="AT139" t="str">
            <v>NA</v>
          </cell>
          <cell r="AU139">
            <v>56339</v>
          </cell>
          <cell r="AV139">
            <v>612</v>
          </cell>
          <cell r="AW139">
            <v>1295</v>
          </cell>
          <cell r="AX139">
            <v>58246</v>
          </cell>
          <cell r="AY139">
            <v>32.1</v>
          </cell>
          <cell r="AZ139">
            <v>-24.7</v>
          </cell>
          <cell r="BA139">
            <v>37995</v>
          </cell>
          <cell r="BB139">
            <v>-3341</v>
          </cell>
          <cell r="BC139">
            <v>38014</v>
          </cell>
          <cell r="BD139">
            <v>1902.4</v>
          </cell>
          <cell r="BE139">
            <v>35932</v>
          </cell>
          <cell r="BF139">
            <v>694</v>
          </cell>
          <cell r="BG139">
            <v>1390</v>
          </cell>
          <cell r="BH139">
            <v>2524</v>
          </cell>
          <cell r="BI139">
            <v>72.8</v>
          </cell>
          <cell r="BJ139" t="str">
            <v>NA</v>
          </cell>
          <cell r="BK139" t="str">
            <v>NA</v>
          </cell>
          <cell r="BL139">
            <v>117.5059</v>
          </cell>
          <cell r="BM139">
            <v>305.33</v>
          </cell>
          <cell r="BN139">
            <v>2.8</v>
          </cell>
          <cell r="BO139">
            <v>950710</v>
          </cell>
          <cell r="BP139">
            <v>116170.63</v>
          </cell>
          <cell r="BQ139">
            <v>46740.360529999998</v>
          </cell>
          <cell r="BR139">
            <v>82.05</v>
          </cell>
          <cell r="BS139" t="str">
            <v>NA</v>
          </cell>
          <cell r="BT139" t="str">
            <v>NA</v>
          </cell>
          <cell r="BU139" t="str">
            <v>NA</v>
          </cell>
          <cell r="BV139" t="str">
            <v>NA</v>
          </cell>
          <cell r="BW139" t="str">
            <v>NA</v>
          </cell>
          <cell r="BX139" t="str">
            <v>NA</v>
          </cell>
          <cell r="BY139" t="str">
            <v>NA</v>
          </cell>
          <cell r="BZ139" t="str">
            <v>NA</v>
          </cell>
          <cell r="CA139">
            <v>165.7</v>
          </cell>
          <cell r="CB139">
            <v>17279</v>
          </cell>
          <cell r="CC139">
            <v>19224</v>
          </cell>
          <cell r="CD139">
            <v>30167</v>
          </cell>
          <cell r="CE139">
            <v>34465</v>
          </cell>
          <cell r="CF139">
            <v>-24627</v>
          </cell>
          <cell r="CG139">
            <v>-29468</v>
          </cell>
          <cell r="CH139">
            <v>16721</v>
          </cell>
          <cell r="CI139">
            <v>16621</v>
          </cell>
        </row>
        <row r="140">
          <cell r="A140" t="str">
            <v>Q2 2004</v>
          </cell>
          <cell r="B140">
            <v>14731</v>
          </cell>
          <cell r="C140" t="str">
            <v>NA</v>
          </cell>
          <cell r="D140">
            <v>89.3</v>
          </cell>
          <cell r="E140">
            <v>91.483000000000004</v>
          </cell>
          <cell r="F140">
            <v>2636</v>
          </cell>
          <cell r="G140">
            <v>18734</v>
          </cell>
          <cell r="H140">
            <v>559</v>
          </cell>
          <cell r="I140">
            <v>30</v>
          </cell>
          <cell r="J140">
            <v>2022.9</v>
          </cell>
          <cell r="K140">
            <v>97</v>
          </cell>
          <cell r="L140">
            <v>1925.9</v>
          </cell>
          <cell r="M140">
            <v>3207.2</v>
          </cell>
          <cell r="N140">
            <v>102.1</v>
          </cell>
          <cell r="O140">
            <v>261.3</v>
          </cell>
          <cell r="P140">
            <v>523.70000000000005</v>
          </cell>
          <cell r="Q140">
            <v>454.1</v>
          </cell>
          <cell r="R140">
            <v>361</v>
          </cell>
          <cell r="S140">
            <v>124.6</v>
          </cell>
          <cell r="T140">
            <v>64.7</v>
          </cell>
          <cell r="U140">
            <v>34.5</v>
          </cell>
          <cell r="V140">
            <v>34.299999999999997</v>
          </cell>
          <cell r="W140">
            <v>77.7</v>
          </cell>
          <cell r="X140">
            <v>80.2</v>
          </cell>
          <cell r="Y140">
            <v>76.900000000000006</v>
          </cell>
          <cell r="Z140">
            <v>72.5</v>
          </cell>
          <cell r="AA140">
            <v>58.1</v>
          </cell>
          <cell r="AB140">
            <v>38.9</v>
          </cell>
          <cell r="AC140">
            <v>68.599999999999994</v>
          </cell>
          <cell r="AD140">
            <v>7.7</v>
          </cell>
          <cell r="AE140">
            <v>36.700000000000003</v>
          </cell>
          <cell r="AF140">
            <v>1596.1</v>
          </cell>
          <cell r="AG140">
            <v>10529</v>
          </cell>
          <cell r="AH140">
            <v>3641</v>
          </cell>
          <cell r="AI140">
            <v>544</v>
          </cell>
          <cell r="AJ140">
            <v>2090</v>
          </cell>
          <cell r="AK140">
            <v>525</v>
          </cell>
          <cell r="AL140">
            <v>596</v>
          </cell>
          <cell r="AM140">
            <v>1494</v>
          </cell>
          <cell r="AN140" t="str">
            <v>NA</v>
          </cell>
          <cell r="AO140" t="str">
            <v>NA</v>
          </cell>
          <cell r="AP140" t="str">
            <v>NA</v>
          </cell>
          <cell r="AQ140" t="str">
            <v>NA</v>
          </cell>
          <cell r="AR140" t="str">
            <v>NA</v>
          </cell>
          <cell r="AS140" t="str">
            <v>NA</v>
          </cell>
          <cell r="AT140" t="str">
            <v>NA</v>
          </cell>
          <cell r="AU140">
            <v>60333</v>
          </cell>
          <cell r="AV140">
            <v>749</v>
          </cell>
          <cell r="AW140">
            <v>1186</v>
          </cell>
          <cell r="AX140">
            <v>62268</v>
          </cell>
          <cell r="AY140">
            <v>34</v>
          </cell>
          <cell r="AZ140">
            <v>-28.9</v>
          </cell>
          <cell r="BA140">
            <v>38990</v>
          </cell>
          <cell r="BB140">
            <v>-2498</v>
          </cell>
          <cell r="BC140">
            <v>39325</v>
          </cell>
          <cell r="BD140">
            <v>1925.9</v>
          </cell>
          <cell r="BE140">
            <v>36716</v>
          </cell>
          <cell r="BF140">
            <v>642</v>
          </cell>
          <cell r="BG140">
            <v>1831</v>
          </cell>
          <cell r="BH140">
            <v>2658</v>
          </cell>
          <cell r="BI140">
            <v>72</v>
          </cell>
          <cell r="BJ140" t="str">
            <v>NA</v>
          </cell>
          <cell r="BK140" t="str">
            <v>NA</v>
          </cell>
          <cell r="BL140">
            <v>120.33110000000001</v>
          </cell>
          <cell r="BM140">
            <v>308.58</v>
          </cell>
          <cell r="BN140">
            <v>2.6</v>
          </cell>
          <cell r="BO140">
            <v>957957</v>
          </cell>
          <cell r="BP140">
            <v>117358.52</v>
          </cell>
          <cell r="BQ140">
            <v>46911.073369999998</v>
          </cell>
          <cell r="BR140">
            <v>83.07</v>
          </cell>
          <cell r="BS140" t="str">
            <v>NA</v>
          </cell>
          <cell r="BT140" t="str">
            <v>NA</v>
          </cell>
          <cell r="BU140" t="str">
            <v>NA</v>
          </cell>
          <cell r="BV140" t="str">
            <v>NA</v>
          </cell>
          <cell r="BW140" t="str">
            <v>NA</v>
          </cell>
          <cell r="BX140" t="str">
            <v>NA</v>
          </cell>
          <cell r="BY140" t="str">
            <v>NA</v>
          </cell>
          <cell r="BZ140" t="str">
            <v>NA</v>
          </cell>
          <cell r="CA140">
            <v>173.8</v>
          </cell>
          <cell r="CB140">
            <v>17403</v>
          </cell>
          <cell r="CC140">
            <v>19236</v>
          </cell>
          <cell r="CD140">
            <v>31909</v>
          </cell>
          <cell r="CE140">
            <v>36687</v>
          </cell>
          <cell r="CF140">
            <v>-25781</v>
          </cell>
          <cell r="CG140">
            <v>-30310</v>
          </cell>
          <cell r="CH140">
            <v>19236</v>
          </cell>
          <cell r="CI140">
            <v>19136</v>
          </cell>
        </row>
        <row r="141">
          <cell r="A141" t="str">
            <v>Q3 2004</v>
          </cell>
          <cell r="B141">
            <v>15102</v>
          </cell>
          <cell r="C141" t="str">
            <v>NA</v>
          </cell>
          <cell r="D141">
            <v>89.7</v>
          </cell>
          <cell r="E141">
            <v>92.126000000000005</v>
          </cell>
          <cell r="F141">
            <v>2710</v>
          </cell>
          <cell r="G141">
            <v>18926</v>
          </cell>
          <cell r="H141">
            <v>559</v>
          </cell>
          <cell r="I141">
            <v>31.3</v>
          </cell>
          <cell r="J141">
            <v>2080.8000000000002</v>
          </cell>
          <cell r="K141">
            <v>96.6</v>
          </cell>
          <cell r="L141">
            <v>1984.2</v>
          </cell>
          <cell r="M141">
            <v>3228.9</v>
          </cell>
          <cell r="N141">
            <v>133.1</v>
          </cell>
          <cell r="O141">
            <v>274.10000000000002</v>
          </cell>
          <cell r="P141">
            <v>533.4</v>
          </cell>
          <cell r="Q141">
            <v>455.6</v>
          </cell>
          <cell r="R141">
            <v>363.5</v>
          </cell>
          <cell r="S141">
            <v>125.1</v>
          </cell>
          <cell r="T141">
            <v>64.3</v>
          </cell>
          <cell r="U141">
            <v>35.200000000000003</v>
          </cell>
          <cell r="V141">
            <v>44.9</v>
          </cell>
          <cell r="W141">
            <v>81.3</v>
          </cell>
          <cell r="X141">
            <v>80.7</v>
          </cell>
          <cell r="Y141">
            <v>76.5</v>
          </cell>
          <cell r="Z141">
            <v>72.5</v>
          </cell>
          <cell r="AA141">
            <v>57.8</v>
          </cell>
          <cell r="AB141">
            <v>38.200000000000003</v>
          </cell>
          <cell r="AC141">
            <v>70.2</v>
          </cell>
          <cell r="AD141">
            <v>7.8</v>
          </cell>
          <cell r="AE141">
            <v>36.9</v>
          </cell>
          <cell r="AF141">
            <v>1654.6</v>
          </cell>
          <cell r="AG141">
            <v>10395</v>
          </cell>
          <cell r="AH141">
            <v>3645</v>
          </cell>
          <cell r="AI141">
            <v>566</v>
          </cell>
          <cell r="AJ141">
            <v>2295</v>
          </cell>
          <cell r="AK141">
            <v>687</v>
          </cell>
          <cell r="AL141">
            <v>318</v>
          </cell>
          <cell r="AM141">
            <v>1429</v>
          </cell>
          <cell r="AN141" t="str">
            <v>NA</v>
          </cell>
          <cell r="AO141" t="str">
            <v>NA</v>
          </cell>
          <cell r="AP141" t="str">
            <v>NA</v>
          </cell>
          <cell r="AQ141" t="str">
            <v>NA</v>
          </cell>
          <cell r="AR141" t="str">
            <v>NA</v>
          </cell>
          <cell r="AS141" t="str">
            <v>NA</v>
          </cell>
          <cell r="AT141" t="str">
            <v>NA</v>
          </cell>
          <cell r="AU141">
            <v>67180</v>
          </cell>
          <cell r="AV141">
            <v>650</v>
          </cell>
          <cell r="AW141">
            <v>1235</v>
          </cell>
          <cell r="AX141">
            <v>69065</v>
          </cell>
          <cell r="AY141">
            <v>31.3</v>
          </cell>
          <cell r="AZ141">
            <v>-26.1</v>
          </cell>
          <cell r="BA141">
            <v>39138</v>
          </cell>
          <cell r="BB141">
            <v>-1750</v>
          </cell>
          <cell r="BC141">
            <v>38333</v>
          </cell>
          <cell r="BD141">
            <v>1984.2</v>
          </cell>
          <cell r="BE141">
            <v>36975</v>
          </cell>
          <cell r="BF141">
            <v>341</v>
          </cell>
          <cell r="BG141">
            <v>1752</v>
          </cell>
          <cell r="BH141">
            <v>2628</v>
          </cell>
          <cell r="BI141">
            <v>71.400000000000006</v>
          </cell>
          <cell r="BJ141" t="str">
            <v>NA</v>
          </cell>
          <cell r="BK141" t="str">
            <v>NA</v>
          </cell>
          <cell r="BL141">
            <v>123.3194</v>
          </cell>
          <cell r="BM141">
            <v>323.33999999999997</v>
          </cell>
          <cell r="BN141">
            <v>2.2000000000000002</v>
          </cell>
          <cell r="BO141">
            <v>964154</v>
          </cell>
          <cell r="BP141">
            <v>118229.15</v>
          </cell>
          <cell r="BQ141">
            <v>46863.711790000001</v>
          </cell>
          <cell r="BR141">
            <v>83.14</v>
          </cell>
          <cell r="BS141" t="str">
            <v>NA</v>
          </cell>
          <cell r="BT141" t="str">
            <v>NA</v>
          </cell>
          <cell r="BU141" t="str">
            <v>NA</v>
          </cell>
          <cell r="BV141" t="str">
            <v>NA</v>
          </cell>
          <cell r="BW141" t="str">
            <v>NA</v>
          </cell>
          <cell r="BX141" t="str">
            <v>NA</v>
          </cell>
          <cell r="BY141" t="str">
            <v>NA</v>
          </cell>
          <cell r="BZ141" t="str">
            <v>NA</v>
          </cell>
          <cell r="CA141">
            <v>187.7</v>
          </cell>
          <cell r="CB141">
            <v>17466</v>
          </cell>
          <cell r="CC141">
            <v>19432</v>
          </cell>
          <cell r="CD141">
            <v>30970</v>
          </cell>
          <cell r="CE141">
            <v>35924</v>
          </cell>
          <cell r="CF141">
            <v>-25508</v>
          </cell>
          <cell r="CG141">
            <v>-30058</v>
          </cell>
          <cell r="CH141">
            <v>18213</v>
          </cell>
          <cell r="CI141">
            <v>18113</v>
          </cell>
        </row>
        <row r="142">
          <cell r="A142" t="str">
            <v>Q4 2004</v>
          </cell>
          <cell r="B142">
            <v>15324</v>
          </cell>
          <cell r="C142" t="str">
            <v>NA</v>
          </cell>
          <cell r="D142">
            <v>90.2</v>
          </cell>
          <cell r="E142">
            <v>92.516999999999996</v>
          </cell>
          <cell r="F142">
            <v>-41</v>
          </cell>
          <cell r="G142">
            <v>17750</v>
          </cell>
          <cell r="H142">
            <v>569</v>
          </cell>
          <cell r="I142">
            <v>31.4</v>
          </cell>
          <cell r="J142">
            <v>2064.6999999999998</v>
          </cell>
          <cell r="K142">
            <v>90.9</v>
          </cell>
          <cell r="L142">
            <v>1973.8</v>
          </cell>
          <cell r="M142">
            <v>3253.6</v>
          </cell>
          <cell r="N142">
            <v>103.8</v>
          </cell>
          <cell r="O142">
            <v>267.5</v>
          </cell>
          <cell r="P142">
            <v>541.9</v>
          </cell>
          <cell r="Q142">
            <v>462.5</v>
          </cell>
          <cell r="R142">
            <v>367.4</v>
          </cell>
          <cell r="S142">
            <v>127.2</v>
          </cell>
          <cell r="T142">
            <v>68.5</v>
          </cell>
          <cell r="U142">
            <v>35</v>
          </cell>
          <cell r="V142">
            <v>35.200000000000003</v>
          </cell>
          <cell r="W142">
            <v>79.099999999999994</v>
          </cell>
          <cell r="X142">
            <v>80.8</v>
          </cell>
          <cell r="Y142">
            <v>77</v>
          </cell>
          <cell r="Z142">
            <v>72.8</v>
          </cell>
          <cell r="AA142">
            <v>58.1</v>
          </cell>
          <cell r="AB142">
            <v>40.299999999999997</v>
          </cell>
          <cell r="AC142">
            <v>69.3</v>
          </cell>
          <cell r="AD142">
            <v>7.7</v>
          </cell>
          <cell r="AE142">
            <v>36.700000000000003</v>
          </cell>
          <cell r="AF142">
            <v>1643.6</v>
          </cell>
          <cell r="AG142">
            <v>11128</v>
          </cell>
          <cell r="AH142">
            <v>4066</v>
          </cell>
          <cell r="AI142">
            <v>608</v>
          </cell>
          <cell r="AJ142">
            <v>2565</v>
          </cell>
          <cell r="AK142">
            <v>689</v>
          </cell>
          <cell r="AL142">
            <v>523</v>
          </cell>
          <cell r="AM142">
            <v>1413</v>
          </cell>
          <cell r="AN142" t="str">
            <v>NA</v>
          </cell>
          <cell r="AO142" t="str">
            <v>NA</v>
          </cell>
          <cell r="AP142" t="str">
            <v>NA</v>
          </cell>
          <cell r="AQ142" t="str">
            <v>NA</v>
          </cell>
          <cell r="AR142" t="str">
            <v>NA</v>
          </cell>
          <cell r="AS142" t="str">
            <v>NA</v>
          </cell>
          <cell r="AT142" t="str">
            <v>NA</v>
          </cell>
          <cell r="AU142">
            <v>71660</v>
          </cell>
          <cell r="AV142">
            <v>787</v>
          </cell>
          <cell r="AW142">
            <v>1259</v>
          </cell>
          <cell r="AX142">
            <v>73706</v>
          </cell>
          <cell r="AY142">
            <v>29.8</v>
          </cell>
          <cell r="AZ142">
            <v>-22.3</v>
          </cell>
          <cell r="BA142">
            <v>40356</v>
          </cell>
          <cell r="BB142">
            <v>-3948</v>
          </cell>
          <cell r="BC142">
            <v>40518</v>
          </cell>
          <cell r="BD142">
            <v>1973.8</v>
          </cell>
          <cell r="BE142">
            <v>39327</v>
          </cell>
          <cell r="BF142">
            <v>561</v>
          </cell>
          <cell r="BG142">
            <v>1730</v>
          </cell>
          <cell r="BH142">
            <v>2788</v>
          </cell>
          <cell r="BI142">
            <v>71</v>
          </cell>
          <cell r="BJ142" t="str">
            <v>NA</v>
          </cell>
          <cell r="BK142" t="str">
            <v>NA</v>
          </cell>
          <cell r="BL142">
            <v>124.14490000000001</v>
          </cell>
          <cell r="BM142">
            <v>340.18</v>
          </cell>
          <cell r="BN142">
            <v>2.5</v>
          </cell>
          <cell r="BO142">
            <v>969731</v>
          </cell>
          <cell r="BP142">
            <v>117933.57</v>
          </cell>
          <cell r="BQ142">
            <v>46952.234279999997</v>
          </cell>
          <cell r="BR142">
            <v>83.66</v>
          </cell>
          <cell r="BS142" t="str">
            <v>NA</v>
          </cell>
          <cell r="BT142" t="str">
            <v>NA</v>
          </cell>
          <cell r="BU142" t="str">
            <v>NA</v>
          </cell>
          <cell r="BV142" t="str">
            <v>NA</v>
          </cell>
          <cell r="BW142" t="str">
            <v>NA</v>
          </cell>
          <cell r="BX142" t="str">
            <v>NA</v>
          </cell>
          <cell r="BY142" t="str">
            <v>NA</v>
          </cell>
          <cell r="BZ142" t="str">
            <v>NA</v>
          </cell>
          <cell r="CA142">
            <v>187.3</v>
          </cell>
          <cell r="CB142">
            <v>19100</v>
          </cell>
          <cell r="CC142">
            <v>20844</v>
          </cell>
          <cell r="CD142">
            <v>32705</v>
          </cell>
          <cell r="CE142">
            <v>37699</v>
          </cell>
          <cell r="CF142">
            <v>-27390</v>
          </cell>
          <cell r="CG142">
            <v>-31880</v>
          </cell>
          <cell r="CH142">
            <v>22784</v>
          </cell>
          <cell r="CI142">
            <v>22684</v>
          </cell>
        </row>
        <row r="143">
          <cell r="A143" t="str">
            <v>Q1 2005</v>
          </cell>
          <cell r="B143">
            <v>15634</v>
          </cell>
          <cell r="C143">
            <v>121.7</v>
          </cell>
          <cell r="D143">
            <v>90</v>
          </cell>
          <cell r="E143">
            <v>92.771000000000001</v>
          </cell>
          <cell r="F143">
            <v>2592</v>
          </cell>
          <cell r="G143">
            <v>19405</v>
          </cell>
          <cell r="H143">
            <v>610</v>
          </cell>
          <cell r="I143">
            <v>30.6</v>
          </cell>
          <cell r="J143">
            <v>2080.9</v>
          </cell>
          <cell r="K143">
            <v>91.2</v>
          </cell>
          <cell r="L143">
            <v>1989.7</v>
          </cell>
          <cell r="M143">
            <v>3270.1</v>
          </cell>
          <cell r="N143">
            <v>101.8</v>
          </cell>
          <cell r="O143">
            <v>262.60000000000002</v>
          </cell>
          <cell r="P143">
            <v>550.5</v>
          </cell>
          <cell r="Q143">
            <v>466.1</v>
          </cell>
          <cell r="R143">
            <v>372.7</v>
          </cell>
          <cell r="S143">
            <v>128.6</v>
          </cell>
          <cell r="T143">
            <v>71.5</v>
          </cell>
          <cell r="U143">
            <v>35.799999999999997</v>
          </cell>
          <cell r="V143">
            <v>34.700000000000003</v>
          </cell>
          <cell r="W143">
            <v>77.5</v>
          </cell>
          <cell r="X143">
            <v>81.3</v>
          </cell>
          <cell r="Y143">
            <v>77.2</v>
          </cell>
          <cell r="Z143">
            <v>73.5</v>
          </cell>
          <cell r="AA143">
            <v>58.4</v>
          </cell>
          <cell r="AB143">
            <v>41.8</v>
          </cell>
          <cell r="AC143">
            <v>69.5</v>
          </cell>
          <cell r="AD143">
            <v>7.9</v>
          </cell>
          <cell r="AE143">
            <v>36.5</v>
          </cell>
          <cell r="AF143">
            <v>1655.5</v>
          </cell>
          <cell r="AG143">
            <v>11576</v>
          </cell>
          <cell r="AH143">
            <v>3954</v>
          </cell>
          <cell r="AI143">
            <v>616</v>
          </cell>
          <cell r="AJ143">
            <v>2188</v>
          </cell>
          <cell r="AK143">
            <v>708</v>
          </cell>
          <cell r="AL143">
            <v>275</v>
          </cell>
          <cell r="AM143">
            <v>1591</v>
          </cell>
          <cell r="AN143" t="str">
            <v>NA</v>
          </cell>
          <cell r="AO143" t="str">
            <v>NA</v>
          </cell>
          <cell r="AP143" t="str">
            <v>NA</v>
          </cell>
          <cell r="AQ143" t="str">
            <v>NA</v>
          </cell>
          <cell r="AR143">
            <v>120.5</v>
          </cell>
          <cell r="AS143">
            <v>125.8</v>
          </cell>
          <cell r="AT143">
            <v>142.4</v>
          </cell>
          <cell r="AU143">
            <v>75514</v>
          </cell>
          <cell r="AV143">
            <v>690</v>
          </cell>
          <cell r="AW143">
            <v>1013</v>
          </cell>
          <cell r="AX143">
            <v>77216</v>
          </cell>
          <cell r="AY143">
            <v>28.4</v>
          </cell>
          <cell r="AZ143">
            <v>-44.6</v>
          </cell>
          <cell r="BA143">
            <v>41319</v>
          </cell>
          <cell r="BB143">
            <v>-3167</v>
          </cell>
          <cell r="BC143">
            <v>41109</v>
          </cell>
          <cell r="BD143">
            <v>1989.7</v>
          </cell>
          <cell r="BE143">
            <v>38534</v>
          </cell>
          <cell r="BF143">
            <v>294</v>
          </cell>
          <cell r="BG143">
            <v>1882</v>
          </cell>
          <cell r="BH143">
            <v>2878</v>
          </cell>
          <cell r="BI143">
            <v>71.3</v>
          </cell>
          <cell r="BJ143" t="str">
            <v>NA</v>
          </cell>
          <cell r="BK143" t="str">
            <v>NA</v>
          </cell>
          <cell r="BL143">
            <v>126.34480000000001</v>
          </cell>
          <cell r="BM143">
            <v>339.18</v>
          </cell>
          <cell r="BN143">
            <v>2.7</v>
          </cell>
          <cell r="BO143">
            <v>977316</v>
          </cell>
          <cell r="BP143">
            <v>117150.01</v>
          </cell>
          <cell r="BQ143">
            <v>46968.40612</v>
          </cell>
          <cell r="BR143">
            <v>83.73</v>
          </cell>
          <cell r="BS143" t="str">
            <v>NA</v>
          </cell>
          <cell r="BT143" t="str">
            <v>NA</v>
          </cell>
          <cell r="BU143" t="str">
            <v>NA</v>
          </cell>
          <cell r="BV143" t="str">
            <v>NA</v>
          </cell>
          <cell r="BW143" t="str">
            <v>NA</v>
          </cell>
          <cell r="BX143" t="str">
            <v>NA</v>
          </cell>
          <cell r="BY143" t="str">
            <v>NA</v>
          </cell>
          <cell r="BZ143" t="str">
            <v>NA</v>
          </cell>
          <cell r="CA143">
            <v>196.9</v>
          </cell>
          <cell r="CB143">
            <v>18226</v>
          </cell>
          <cell r="CC143">
            <v>19983</v>
          </cell>
          <cell r="CD143">
            <v>31629</v>
          </cell>
          <cell r="CE143">
            <v>35630</v>
          </cell>
          <cell r="CF143">
            <v>-26872</v>
          </cell>
          <cell r="CG143">
            <v>-31852</v>
          </cell>
          <cell r="CH143">
            <v>17553</v>
          </cell>
          <cell r="CI143">
            <v>17553</v>
          </cell>
        </row>
        <row r="144">
          <cell r="A144" t="str">
            <v>Q2 2005</v>
          </cell>
          <cell r="B144">
            <v>16211</v>
          </cell>
          <cell r="C144">
            <v>124.8</v>
          </cell>
          <cell r="D144">
            <v>91.1</v>
          </cell>
          <cell r="E144">
            <v>93.343000000000004</v>
          </cell>
          <cell r="F144">
            <v>3638</v>
          </cell>
          <cell r="G144">
            <v>20973</v>
          </cell>
          <cell r="H144">
            <v>620</v>
          </cell>
          <cell r="I144">
            <v>32.799999999999997</v>
          </cell>
          <cell r="J144">
            <v>2124.3000000000002</v>
          </cell>
          <cell r="K144">
            <v>106.3</v>
          </cell>
          <cell r="L144">
            <v>2018.1</v>
          </cell>
          <cell r="M144">
            <v>3287.9</v>
          </cell>
          <cell r="N144">
            <v>108.3</v>
          </cell>
          <cell r="O144">
            <v>265.2</v>
          </cell>
          <cell r="P144">
            <v>558.70000000000005</v>
          </cell>
          <cell r="Q144">
            <v>472.3</v>
          </cell>
          <cell r="R144">
            <v>373.2</v>
          </cell>
          <cell r="S144">
            <v>129.9</v>
          </cell>
          <cell r="T144">
            <v>73.900000000000006</v>
          </cell>
          <cell r="U144">
            <v>36.4</v>
          </cell>
          <cell r="V144">
            <v>37</v>
          </cell>
          <cell r="W144">
            <v>78.099999999999994</v>
          </cell>
          <cell r="X144">
            <v>81.7</v>
          </cell>
          <cell r="Y144">
            <v>77.7</v>
          </cell>
          <cell r="Z144">
            <v>73.2</v>
          </cell>
          <cell r="AA144">
            <v>58.6</v>
          </cell>
          <cell r="AB144">
            <v>42.8</v>
          </cell>
          <cell r="AC144">
            <v>70.099999999999994</v>
          </cell>
          <cell r="AD144">
            <v>7.9</v>
          </cell>
          <cell r="AE144">
            <v>36.700000000000003</v>
          </cell>
          <cell r="AF144">
            <v>1673.2</v>
          </cell>
          <cell r="AG144">
            <v>12674</v>
          </cell>
          <cell r="AH144">
            <v>4299</v>
          </cell>
          <cell r="AI144">
            <v>749</v>
          </cell>
          <cell r="AJ144">
            <v>2336</v>
          </cell>
          <cell r="AK144">
            <v>647</v>
          </cell>
          <cell r="AL144">
            <v>1108</v>
          </cell>
          <cell r="AM144">
            <v>1506</v>
          </cell>
          <cell r="AN144" t="str">
            <v>NA</v>
          </cell>
          <cell r="AO144" t="str">
            <v>NA</v>
          </cell>
          <cell r="AP144" t="str">
            <v>NA</v>
          </cell>
          <cell r="AQ144" t="str">
            <v>NA</v>
          </cell>
          <cell r="AR144">
            <v>123.4</v>
          </cell>
          <cell r="AS144">
            <v>128.5</v>
          </cell>
          <cell r="AT144">
            <v>145.1</v>
          </cell>
          <cell r="AU144">
            <v>80804</v>
          </cell>
          <cell r="AV144">
            <v>752</v>
          </cell>
          <cell r="AW144">
            <v>1089</v>
          </cell>
          <cell r="AX144">
            <v>82645</v>
          </cell>
          <cell r="AY144">
            <v>28.5</v>
          </cell>
          <cell r="AZ144">
            <v>-41.3</v>
          </cell>
          <cell r="BA144">
            <v>42252</v>
          </cell>
          <cell r="BB144">
            <v>-2540</v>
          </cell>
          <cell r="BC144">
            <v>42729</v>
          </cell>
          <cell r="BD144">
            <v>2018.1</v>
          </cell>
          <cell r="BE144">
            <v>39991</v>
          </cell>
          <cell r="BF144">
            <v>1185</v>
          </cell>
          <cell r="BG144">
            <v>1735</v>
          </cell>
          <cell r="BH144">
            <v>3005</v>
          </cell>
          <cell r="BI144">
            <v>71.8</v>
          </cell>
          <cell r="BJ144" t="str">
            <v>NA</v>
          </cell>
          <cell r="BK144" t="str">
            <v>NA</v>
          </cell>
          <cell r="BL144">
            <v>128.9247</v>
          </cell>
          <cell r="BM144">
            <v>346.36320000000001</v>
          </cell>
          <cell r="BN144">
            <v>2.5</v>
          </cell>
          <cell r="BO144">
            <v>985380</v>
          </cell>
          <cell r="BP144">
            <v>118401.29</v>
          </cell>
          <cell r="BQ144">
            <v>47377.183369999999</v>
          </cell>
          <cell r="BR144">
            <v>84.75</v>
          </cell>
          <cell r="BS144" t="str">
            <v>NA</v>
          </cell>
          <cell r="BT144" t="str">
            <v>NA</v>
          </cell>
          <cell r="BU144" t="str">
            <v>NA</v>
          </cell>
          <cell r="BV144" t="str">
            <v>NA</v>
          </cell>
          <cell r="BW144" t="str">
            <v>NA</v>
          </cell>
          <cell r="BX144" t="str">
            <v>NA</v>
          </cell>
          <cell r="BY144" t="str">
            <v>NA</v>
          </cell>
          <cell r="BZ144" t="str">
            <v>NA</v>
          </cell>
          <cell r="CA144">
            <v>200</v>
          </cell>
          <cell r="CB144">
            <v>18812</v>
          </cell>
          <cell r="CC144">
            <v>20540</v>
          </cell>
          <cell r="CD144">
            <v>34212</v>
          </cell>
          <cell r="CE144">
            <v>39032</v>
          </cell>
          <cell r="CF144">
            <v>-28478</v>
          </cell>
          <cell r="CG144">
            <v>-33562</v>
          </cell>
          <cell r="CH144">
            <v>17554</v>
          </cell>
          <cell r="CI144">
            <v>17554</v>
          </cell>
        </row>
        <row r="145">
          <cell r="A145" t="str">
            <v>Q3 2005</v>
          </cell>
          <cell r="B145">
            <v>16789</v>
          </cell>
          <cell r="C145">
            <v>129.9</v>
          </cell>
          <cell r="D145">
            <v>91.8</v>
          </cell>
          <cell r="E145">
            <v>93.698999999999998</v>
          </cell>
          <cell r="F145">
            <v>2525</v>
          </cell>
          <cell r="G145">
            <v>20577</v>
          </cell>
          <cell r="H145">
            <v>620</v>
          </cell>
          <cell r="I145">
            <v>30.2</v>
          </cell>
          <cell r="J145">
            <v>2179.5</v>
          </cell>
          <cell r="K145">
            <v>106</v>
          </cell>
          <cell r="L145">
            <v>2073.5</v>
          </cell>
          <cell r="M145">
            <v>3314.6</v>
          </cell>
          <cell r="N145">
            <v>132</v>
          </cell>
          <cell r="O145">
            <v>276.10000000000002</v>
          </cell>
          <cell r="P145">
            <v>567.9</v>
          </cell>
          <cell r="Q145">
            <v>476.2</v>
          </cell>
          <cell r="R145">
            <v>378.5</v>
          </cell>
          <cell r="S145">
            <v>132.5</v>
          </cell>
          <cell r="T145">
            <v>73.400000000000006</v>
          </cell>
          <cell r="U145">
            <v>36.799999999999997</v>
          </cell>
          <cell r="V145">
            <v>45.2</v>
          </cell>
          <cell r="W145">
            <v>81.099999999999994</v>
          </cell>
          <cell r="X145">
            <v>81.599999999999994</v>
          </cell>
          <cell r="Y145">
            <v>77.8</v>
          </cell>
          <cell r="Z145">
            <v>73.7</v>
          </cell>
          <cell r="AA145">
            <v>59.5</v>
          </cell>
          <cell r="AB145">
            <v>41.8</v>
          </cell>
          <cell r="AC145">
            <v>71.400000000000006</v>
          </cell>
          <cell r="AD145">
            <v>8</v>
          </cell>
          <cell r="AE145">
            <v>36.799999999999997</v>
          </cell>
          <cell r="AF145">
            <v>1735.6</v>
          </cell>
          <cell r="AG145">
            <v>13209</v>
          </cell>
          <cell r="AH145">
            <v>4526</v>
          </cell>
          <cell r="AI145">
            <v>722</v>
          </cell>
          <cell r="AJ145">
            <v>2553</v>
          </cell>
          <cell r="AK145">
            <v>992</v>
          </cell>
          <cell r="AL145">
            <v>1268</v>
          </cell>
          <cell r="AM145">
            <v>1598</v>
          </cell>
          <cell r="AN145" t="str">
            <v>NA</v>
          </cell>
          <cell r="AO145" t="str">
            <v>NA</v>
          </cell>
          <cell r="AP145" t="str">
            <v>NA</v>
          </cell>
          <cell r="AQ145" t="str">
            <v>NA</v>
          </cell>
          <cell r="AR145">
            <v>127.7</v>
          </cell>
          <cell r="AS145">
            <v>133.5</v>
          </cell>
          <cell r="AT145">
            <v>151.19999999999999</v>
          </cell>
          <cell r="AU145">
            <v>86634</v>
          </cell>
          <cell r="AV145">
            <v>792</v>
          </cell>
          <cell r="AW145">
            <v>1118</v>
          </cell>
          <cell r="AX145">
            <v>88543</v>
          </cell>
          <cell r="AY145">
            <v>28.2</v>
          </cell>
          <cell r="AZ145">
            <v>-45.2</v>
          </cell>
          <cell r="BA145">
            <v>42886</v>
          </cell>
          <cell r="BB145">
            <v>-3334</v>
          </cell>
          <cell r="BC145">
            <v>42095</v>
          </cell>
          <cell r="BD145">
            <v>2073.5</v>
          </cell>
          <cell r="BE145">
            <v>41543</v>
          </cell>
          <cell r="BF145">
            <v>1355</v>
          </cell>
          <cell r="BG145">
            <v>1867</v>
          </cell>
          <cell r="BH145">
            <v>3159</v>
          </cell>
          <cell r="BI145">
            <v>72.5</v>
          </cell>
          <cell r="BJ145" t="str">
            <v>NA</v>
          </cell>
          <cell r="BK145" t="str">
            <v>NA</v>
          </cell>
          <cell r="BL145">
            <v>133.18629999999999</v>
          </cell>
          <cell r="BM145">
            <v>359.83139999999997</v>
          </cell>
          <cell r="BN145">
            <v>2.4</v>
          </cell>
          <cell r="BO145">
            <v>994593</v>
          </cell>
          <cell r="BP145">
            <v>119492.83</v>
          </cell>
          <cell r="BQ145">
            <v>47484.823689999997</v>
          </cell>
          <cell r="BR145">
            <v>85.06</v>
          </cell>
          <cell r="BS145" t="str">
            <v>NA</v>
          </cell>
          <cell r="BT145" t="str">
            <v>NA</v>
          </cell>
          <cell r="BU145" t="str">
            <v>NA</v>
          </cell>
          <cell r="BV145" t="str">
            <v>NA</v>
          </cell>
          <cell r="BW145" t="str">
            <v>NA</v>
          </cell>
          <cell r="BX145" t="str">
            <v>NA</v>
          </cell>
          <cell r="BY145" t="str">
            <v>NA</v>
          </cell>
          <cell r="BZ145" t="str">
            <v>NA</v>
          </cell>
          <cell r="CA145">
            <v>207</v>
          </cell>
          <cell r="CB145">
            <v>19433</v>
          </cell>
          <cell r="CC145">
            <v>21192</v>
          </cell>
          <cell r="CD145">
            <v>33743</v>
          </cell>
          <cell r="CE145">
            <v>37574</v>
          </cell>
          <cell r="CF145">
            <v>-29863</v>
          </cell>
          <cell r="CG145">
            <v>-35021</v>
          </cell>
          <cell r="CH145">
            <v>19087</v>
          </cell>
          <cell r="CI145">
            <v>18987</v>
          </cell>
        </row>
        <row r="146">
          <cell r="A146" t="str">
            <v>Q4 2005</v>
          </cell>
          <cell r="B146">
            <v>17526</v>
          </cell>
          <cell r="C146">
            <v>135.30000000000001</v>
          </cell>
          <cell r="D146">
            <v>92.2</v>
          </cell>
          <cell r="E146">
            <v>94.177999999999997</v>
          </cell>
          <cell r="F146">
            <v>-393</v>
          </cell>
          <cell r="G146">
            <v>19214</v>
          </cell>
          <cell r="H146">
            <v>630</v>
          </cell>
          <cell r="I146">
            <v>27.9</v>
          </cell>
          <cell r="J146">
            <v>2162</v>
          </cell>
          <cell r="K146">
            <v>91.9</v>
          </cell>
          <cell r="L146">
            <v>2070.1</v>
          </cell>
          <cell r="M146">
            <v>3342.8</v>
          </cell>
          <cell r="N146">
            <v>108.7</v>
          </cell>
          <cell r="O146">
            <v>270.5</v>
          </cell>
          <cell r="P146">
            <v>578.1</v>
          </cell>
          <cell r="Q146">
            <v>480.4</v>
          </cell>
          <cell r="R146">
            <v>384.1</v>
          </cell>
          <cell r="S146">
            <v>133.30000000000001</v>
          </cell>
          <cell r="T146">
            <v>77.3</v>
          </cell>
          <cell r="U146">
            <v>37.700000000000003</v>
          </cell>
          <cell r="V146">
            <v>37.4</v>
          </cell>
          <cell r="W146">
            <v>79.2</v>
          </cell>
          <cell r="X146">
            <v>81.599999999999994</v>
          </cell>
          <cell r="Y146">
            <v>77.8</v>
          </cell>
          <cell r="Z146">
            <v>74.3</v>
          </cell>
          <cell r="AA146">
            <v>59.5</v>
          </cell>
          <cell r="AB146">
            <v>43.3</v>
          </cell>
          <cell r="AC146">
            <v>70.599999999999994</v>
          </cell>
          <cell r="AD146">
            <v>8.1999999999999993</v>
          </cell>
          <cell r="AE146">
            <v>36.4</v>
          </cell>
          <cell r="AF146">
            <v>1748.5</v>
          </cell>
          <cell r="AG146">
            <v>13369</v>
          </cell>
          <cell r="AH146">
            <v>4874</v>
          </cell>
          <cell r="AI146">
            <v>768</v>
          </cell>
          <cell r="AJ146">
            <v>2657</v>
          </cell>
          <cell r="AK146">
            <v>930</v>
          </cell>
          <cell r="AL146">
            <v>805</v>
          </cell>
          <cell r="AM146">
            <v>1919</v>
          </cell>
          <cell r="AN146" t="str">
            <v>NA</v>
          </cell>
          <cell r="AO146" t="str">
            <v>NA</v>
          </cell>
          <cell r="AP146" t="str">
            <v>NA</v>
          </cell>
          <cell r="AQ146" t="str">
            <v>NA</v>
          </cell>
          <cell r="AR146">
            <v>135.1</v>
          </cell>
          <cell r="AS146">
            <v>139.4</v>
          </cell>
          <cell r="AT146">
            <v>156.6</v>
          </cell>
          <cell r="AU146">
            <v>92326</v>
          </cell>
          <cell r="AV146">
            <v>856</v>
          </cell>
          <cell r="AW146">
            <v>1536</v>
          </cell>
          <cell r="AX146">
            <v>94718</v>
          </cell>
          <cell r="AY146">
            <v>29.8</v>
          </cell>
          <cell r="AZ146">
            <v>-46.2</v>
          </cell>
          <cell r="BA146">
            <v>43807</v>
          </cell>
          <cell r="BB146">
            <v>-5405</v>
          </cell>
          <cell r="BC146">
            <v>44298</v>
          </cell>
          <cell r="BD146">
            <v>2070.1</v>
          </cell>
          <cell r="BE146">
            <v>43196</v>
          </cell>
          <cell r="BF146">
            <v>861</v>
          </cell>
          <cell r="BG146">
            <v>2298</v>
          </cell>
          <cell r="BH146">
            <v>3270</v>
          </cell>
          <cell r="BI146">
            <v>73.599999999999994</v>
          </cell>
          <cell r="BJ146" t="str">
            <v>NA</v>
          </cell>
          <cell r="BK146">
            <v>21.43</v>
          </cell>
          <cell r="BL146">
            <v>138.79910000000001</v>
          </cell>
          <cell r="BM146">
            <v>375.65699999999998</v>
          </cell>
          <cell r="BN146">
            <v>2.2000000000000002</v>
          </cell>
          <cell r="BO146">
            <v>1006729</v>
          </cell>
          <cell r="BP146">
            <v>119538.96</v>
          </cell>
          <cell r="BQ146">
            <v>47817.88637</v>
          </cell>
          <cell r="BR146">
            <v>85.61</v>
          </cell>
          <cell r="BS146" t="str">
            <v>NA</v>
          </cell>
          <cell r="BT146" t="str">
            <v>NA</v>
          </cell>
          <cell r="BU146" t="str">
            <v>NA</v>
          </cell>
          <cell r="BV146" t="str">
            <v>NA</v>
          </cell>
          <cell r="BW146" t="str">
            <v>NA</v>
          </cell>
          <cell r="BX146" t="str">
            <v>NA</v>
          </cell>
          <cell r="BY146" t="str">
            <v>NA</v>
          </cell>
          <cell r="BZ146" t="str">
            <v>NA</v>
          </cell>
          <cell r="CA146">
            <v>210</v>
          </cell>
          <cell r="CB146">
            <v>21118</v>
          </cell>
          <cell r="CC146">
            <v>22661</v>
          </cell>
          <cell r="CD146">
            <v>35857</v>
          </cell>
          <cell r="CE146">
            <v>40473</v>
          </cell>
          <cell r="CF146">
            <v>-31699</v>
          </cell>
          <cell r="CG146">
            <v>-36766</v>
          </cell>
          <cell r="CH146">
            <v>26563</v>
          </cell>
          <cell r="CI146">
            <v>26463</v>
          </cell>
        </row>
        <row r="147">
          <cell r="A147" t="str">
            <v>Q1 2006</v>
          </cell>
          <cell r="B147">
            <v>17707</v>
          </cell>
          <cell r="C147">
            <v>137.80000000000001</v>
          </cell>
          <cell r="D147">
            <v>92.3</v>
          </cell>
          <cell r="E147">
            <v>94.716999999999999</v>
          </cell>
          <cell r="F147">
            <v>2610</v>
          </cell>
          <cell r="G147">
            <v>21250</v>
          </cell>
          <cell r="H147">
            <v>656</v>
          </cell>
          <cell r="I147">
            <v>30.7</v>
          </cell>
          <cell r="J147">
            <v>2184.6</v>
          </cell>
          <cell r="K147">
            <v>101.5</v>
          </cell>
          <cell r="L147">
            <v>2083.1</v>
          </cell>
          <cell r="M147">
            <v>3362.9</v>
          </cell>
          <cell r="N147">
            <v>106.2</v>
          </cell>
          <cell r="O147">
            <v>269.5</v>
          </cell>
          <cell r="P147">
            <v>584.4</v>
          </cell>
          <cell r="Q147">
            <v>482.5</v>
          </cell>
          <cell r="R147">
            <v>385.7</v>
          </cell>
          <cell r="S147">
            <v>136.1</v>
          </cell>
          <cell r="T147">
            <v>80.3</v>
          </cell>
          <cell r="U147">
            <v>38.299999999999997</v>
          </cell>
          <cell r="V147">
            <v>36.5</v>
          </cell>
          <cell r="W147">
            <v>78.8</v>
          </cell>
          <cell r="X147">
            <v>81.5</v>
          </cell>
          <cell r="Y147">
            <v>77.7</v>
          </cell>
          <cell r="Z147">
            <v>74.2</v>
          </cell>
          <cell r="AA147">
            <v>60.6</v>
          </cell>
          <cell r="AB147">
            <v>44.5</v>
          </cell>
          <cell r="AC147">
            <v>70.599999999999994</v>
          </cell>
          <cell r="AD147">
            <v>8.1999999999999993</v>
          </cell>
          <cell r="AE147">
            <v>36.299999999999997</v>
          </cell>
          <cell r="AF147">
            <v>1752.9</v>
          </cell>
          <cell r="AG147">
            <v>14968</v>
          </cell>
          <cell r="AH147">
            <v>4835</v>
          </cell>
          <cell r="AI147">
            <v>771</v>
          </cell>
          <cell r="AJ147">
            <v>2491</v>
          </cell>
          <cell r="AK147">
            <v>971</v>
          </cell>
          <cell r="AL147">
            <v>1797</v>
          </cell>
          <cell r="AM147">
            <v>1586</v>
          </cell>
          <cell r="AN147" t="str">
            <v>NA</v>
          </cell>
          <cell r="AO147" t="str">
            <v>NA</v>
          </cell>
          <cell r="AP147" t="str">
            <v>NA</v>
          </cell>
          <cell r="AQ147" t="str">
            <v>NA</v>
          </cell>
          <cell r="AR147">
            <v>137.80000000000001</v>
          </cell>
          <cell r="AS147">
            <v>141.9</v>
          </cell>
          <cell r="AT147">
            <v>159.19999999999999</v>
          </cell>
          <cell r="AU147">
            <v>97751</v>
          </cell>
          <cell r="AV147">
            <v>993</v>
          </cell>
          <cell r="AW147">
            <v>1810</v>
          </cell>
          <cell r="AX147">
            <v>100554</v>
          </cell>
          <cell r="AY147">
            <v>31</v>
          </cell>
          <cell r="AZ147">
            <v>-55.2</v>
          </cell>
          <cell r="BA147">
            <v>45315</v>
          </cell>
          <cell r="BB147">
            <v>-4914</v>
          </cell>
          <cell r="BC147">
            <v>45257</v>
          </cell>
          <cell r="BD147">
            <v>2083.1</v>
          </cell>
          <cell r="BE147">
            <v>43111</v>
          </cell>
          <cell r="BF147">
            <v>1906</v>
          </cell>
          <cell r="BG147">
            <v>1748</v>
          </cell>
          <cell r="BH147">
            <v>3247</v>
          </cell>
          <cell r="BI147">
            <v>74.2</v>
          </cell>
          <cell r="BJ147" t="str">
            <v>NA</v>
          </cell>
          <cell r="BK147">
            <v>20.52</v>
          </cell>
          <cell r="BL147">
            <v>142.36279999999999</v>
          </cell>
          <cell r="BM147">
            <v>382.5034</v>
          </cell>
          <cell r="BN147">
            <v>2.6</v>
          </cell>
          <cell r="BO147">
            <v>1015418</v>
          </cell>
          <cell r="BP147">
            <v>118947.07</v>
          </cell>
          <cell r="BQ147">
            <v>48103.989280000002</v>
          </cell>
          <cell r="BR147">
            <v>85.68</v>
          </cell>
          <cell r="BS147" t="str">
            <v>NA</v>
          </cell>
          <cell r="BT147" t="str">
            <v>NA</v>
          </cell>
          <cell r="BU147" t="str">
            <v>NA</v>
          </cell>
          <cell r="BV147" t="str">
            <v>NA</v>
          </cell>
          <cell r="BW147" t="str">
            <v>NA</v>
          </cell>
          <cell r="BX147" t="str">
            <v>NA</v>
          </cell>
          <cell r="BY147" t="str">
            <v>NA</v>
          </cell>
          <cell r="BZ147" t="str">
            <v>NA</v>
          </cell>
          <cell r="CA147">
            <v>215.4</v>
          </cell>
          <cell r="CB147">
            <v>19985</v>
          </cell>
          <cell r="CC147">
            <v>21490</v>
          </cell>
          <cell r="CD147">
            <v>34977</v>
          </cell>
          <cell r="CE147">
            <v>38632</v>
          </cell>
          <cell r="CF147">
            <v>-32067</v>
          </cell>
          <cell r="CG147">
            <v>-36554</v>
          </cell>
          <cell r="CH147">
            <v>21894</v>
          </cell>
          <cell r="CI147">
            <v>21794</v>
          </cell>
        </row>
        <row r="148">
          <cell r="A148" t="str">
            <v>Q2 2006</v>
          </cell>
          <cell r="B148">
            <v>18075</v>
          </cell>
          <cell r="C148">
            <v>143.4</v>
          </cell>
          <cell r="D148">
            <v>93.8</v>
          </cell>
          <cell r="E148">
            <v>95.382999999999996</v>
          </cell>
          <cell r="F148">
            <v>3857</v>
          </cell>
          <cell r="G148">
            <v>23033</v>
          </cell>
          <cell r="H148">
            <v>663</v>
          </cell>
          <cell r="I148">
            <v>33.5</v>
          </cell>
          <cell r="J148">
            <v>2219.1</v>
          </cell>
          <cell r="K148">
            <v>108.7</v>
          </cell>
          <cell r="L148">
            <v>2110.5</v>
          </cell>
          <cell r="M148">
            <v>3376.1</v>
          </cell>
          <cell r="N148">
            <v>111.6</v>
          </cell>
          <cell r="O148">
            <v>276.3</v>
          </cell>
          <cell r="P148">
            <v>598.20000000000005</v>
          </cell>
          <cell r="Q148">
            <v>483.2</v>
          </cell>
          <cell r="R148">
            <v>384.7</v>
          </cell>
          <cell r="S148">
            <v>136</v>
          </cell>
          <cell r="T148">
            <v>79.900000000000006</v>
          </cell>
          <cell r="U148">
            <v>40.5</v>
          </cell>
          <cell r="V148">
            <v>38.4</v>
          </cell>
          <cell r="W148">
            <v>79.5</v>
          </cell>
          <cell r="X148">
            <v>82.3</v>
          </cell>
          <cell r="Y148">
            <v>77.7</v>
          </cell>
          <cell r="Z148">
            <v>73.8</v>
          </cell>
          <cell r="AA148">
            <v>60.6</v>
          </cell>
          <cell r="AB148">
            <v>44.2</v>
          </cell>
          <cell r="AC148">
            <v>71.099999999999994</v>
          </cell>
          <cell r="AD148">
            <v>8.8000000000000007</v>
          </cell>
          <cell r="AE148">
            <v>36.299999999999997</v>
          </cell>
          <cell r="AF148">
            <v>1780.8</v>
          </cell>
          <cell r="AG148">
            <v>14033</v>
          </cell>
          <cell r="AH148">
            <v>4584</v>
          </cell>
          <cell r="AI148">
            <v>802</v>
          </cell>
          <cell r="AJ148">
            <v>2593</v>
          </cell>
          <cell r="AK148">
            <v>958</v>
          </cell>
          <cell r="AL148">
            <v>1487</v>
          </cell>
          <cell r="AM148">
            <v>1672</v>
          </cell>
          <cell r="AN148" t="str">
            <v>NA</v>
          </cell>
          <cell r="AO148" t="str">
            <v>NA</v>
          </cell>
          <cell r="AP148" t="str">
            <v>NA</v>
          </cell>
          <cell r="AQ148" t="str">
            <v>NA</v>
          </cell>
          <cell r="AR148">
            <v>145</v>
          </cell>
          <cell r="AS148">
            <v>147.5</v>
          </cell>
          <cell r="AT148">
            <v>164.4</v>
          </cell>
          <cell r="AU148">
            <v>101810</v>
          </cell>
          <cell r="AV148">
            <v>1112</v>
          </cell>
          <cell r="AW148">
            <v>1974</v>
          </cell>
          <cell r="AX148">
            <v>104897</v>
          </cell>
          <cell r="AY148">
            <v>30.3</v>
          </cell>
          <cell r="AZ148">
            <v>-45.9</v>
          </cell>
          <cell r="BA148">
            <v>45725</v>
          </cell>
          <cell r="BB148">
            <v>-3025</v>
          </cell>
          <cell r="BC148">
            <v>45953</v>
          </cell>
          <cell r="BD148">
            <v>2110.5</v>
          </cell>
          <cell r="BE148">
            <v>42532</v>
          </cell>
          <cell r="BF148">
            <v>1574</v>
          </cell>
          <cell r="BG148">
            <v>1922</v>
          </cell>
          <cell r="BH148">
            <v>2942</v>
          </cell>
          <cell r="BI148">
            <v>75</v>
          </cell>
          <cell r="BJ148" t="str">
            <v>NA</v>
          </cell>
          <cell r="BK148">
            <v>20.92</v>
          </cell>
          <cell r="BL148">
            <v>148.22229999999999</v>
          </cell>
          <cell r="BM148">
            <v>397.65539999999999</v>
          </cell>
          <cell r="BN148">
            <v>3</v>
          </cell>
          <cell r="BO148">
            <v>1028230</v>
          </cell>
          <cell r="BP148">
            <v>120557.43</v>
          </cell>
          <cell r="BQ148">
            <v>48320.912179999999</v>
          </cell>
          <cell r="BR148">
            <v>86.84</v>
          </cell>
          <cell r="BS148" t="str">
            <v>NA</v>
          </cell>
          <cell r="BT148" t="str">
            <v>NA</v>
          </cell>
          <cell r="BU148" t="str">
            <v>NA</v>
          </cell>
          <cell r="BV148" t="str">
            <v>NA</v>
          </cell>
          <cell r="BW148" t="str">
            <v>NA</v>
          </cell>
          <cell r="BX148" t="str">
            <v>NA</v>
          </cell>
          <cell r="BY148" t="str">
            <v>NA</v>
          </cell>
          <cell r="BZ148" t="str">
            <v>NA</v>
          </cell>
          <cell r="CA148">
            <v>219.1</v>
          </cell>
          <cell r="CB148">
            <v>20742</v>
          </cell>
          <cell r="CC148">
            <v>22061</v>
          </cell>
          <cell r="CD148">
            <v>36680</v>
          </cell>
          <cell r="CE148">
            <v>40409</v>
          </cell>
          <cell r="CF148">
            <v>-33170</v>
          </cell>
          <cell r="CG148">
            <v>-37818</v>
          </cell>
          <cell r="CH148">
            <v>22005</v>
          </cell>
          <cell r="CI148">
            <v>21905</v>
          </cell>
        </row>
        <row r="149">
          <cell r="A149" t="str">
            <v>Q3 2006</v>
          </cell>
          <cell r="B149">
            <v>18141</v>
          </cell>
          <cell r="C149">
            <v>152.30000000000001</v>
          </cell>
          <cell r="D149">
            <v>94.3</v>
          </cell>
          <cell r="E149">
            <v>96.256</v>
          </cell>
          <cell r="F149">
            <v>3051</v>
          </cell>
          <cell r="G149">
            <v>22220</v>
          </cell>
          <cell r="H149">
            <v>671</v>
          </cell>
          <cell r="I149">
            <v>32.799999999999997</v>
          </cell>
          <cell r="J149">
            <v>2276.5</v>
          </cell>
          <cell r="K149">
            <v>116.8</v>
          </cell>
          <cell r="L149">
            <v>2159.6</v>
          </cell>
          <cell r="M149">
            <v>3414.6</v>
          </cell>
          <cell r="N149">
            <v>134.80000000000001</v>
          </cell>
          <cell r="O149">
            <v>293.89999999999998</v>
          </cell>
          <cell r="P149">
            <v>594.6</v>
          </cell>
          <cell r="Q149">
            <v>486.5</v>
          </cell>
          <cell r="R149">
            <v>392.2</v>
          </cell>
          <cell r="S149">
            <v>138.4</v>
          </cell>
          <cell r="T149">
            <v>79.599999999999994</v>
          </cell>
          <cell r="U149">
            <v>39.6</v>
          </cell>
          <cell r="V149">
            <v>46.3</v>
          </cell>
          <cell r="W149">
            <v>82.4</v>
          </cell>
          <cell r="X149">
            <v>80.599999999999994</v>
          </cell>
          <cell r="Y149">
            <v>77.400000000000006</v>
          </cell>
          <cell r="Z149">
            <v>74.599999999999994</v>
          </cell>
          <cell r="AA149">
            <v>61.4</v>
          </cell>
          <cell r="AB149">
            <v>43.3</v>
          </cell>
          <cell r="AC149">
            <v>71.900000000000006</v>
          </cell>
          <cell r="AD149">
            <v>8.6</v>
          </cell>
          <cell r="AE149">
            <v>36.6</v>
          </cell>
          <cell r="AF149">
            <v>1822.7</v>
          </cell>
          <cell r="AG149">
            <v>13879</v>
          </cell>
          <cell r="AH149">
            <v>5172</v>
          </cell>
          <cell r="AI149">
            <v>783</v>
          </cell>
          <cell r="AJ149">
            <v>2807</v>
          </cell>
          <cell r="AK149">
            <v>1315</v>
          </cell>
          <cell r="AL149">
            <v>453</v>
          </cell>
          <cell r="AM149">
            <v>1714</v>
          </cell>
          <cell r="AN149" t="str">
            <v>NA</v>
          </cell>
          <cell r="AO149" t="str">
            <v>NA</v>
          </cell>
          <cell r="AP149" t="str">
            <v>NA</v>
          </cell>
          <cell r="AQ149" t="str">
            <v>NA</v>
          </cell>
          <cell r="AR149">
            <v>156.5</v>
          </cell>
          <cell r="AS149">
            <v>156.4</v>
          </cell>
          <cell r="AT149">
            <v>172.5</v>
          </cell>
          <cell r="AU149">
            <v>105114</v>
          </cell>
          <cell r="AV149">
            <v>1204</v>
          </cell>
          <cell r="AW149">
            <v>2263</v>
          </cell>
          <cell r="AX149">
            <v>108580</v>
          </cell>
          <cell r="AY149">
            <v>29.8</v>
          </cell>
          <cell r="AZ149">
            <v>-29.9</v>
          </cell>
          <cell r="BA149">
            <v>46807</v>
          </cell>
          <cell r="BB149">
            <v>-3057</v>
          </cell>
          <cell r="BC149">
            <v>46322</v>
          </cell>
          <cell r="BD149">
            <v>2159.6</v>
          </cell>
          <cell r="BE149">
            <v>42627</v>
          </cell>
          <cell r="BF149">
            <v>479</v>
          </cell>
          <cell r="BG149">
            <v>2007</v>
          </cell>
          <cell r="BH149">
            <v>3310</v>
          </cell>
          <cell r="BI149">
            <v>76.599999999999994</v>
          </cell>
          <cell r="BJ149" t="str">
            <v>NA</v>
          </cell>
          <cell r="BK149">
            <v>21.81</v>
          </cell>
          <cell r="BL149">
            <v>156.02180000000001</v>
          </cell>
          <cell r="BM149">
            <v>421.56180000000001</v>
          </cell>
          <cell r="BN149">
            <v>2.5</v>
          </cell>
          <cell r="BO149">
            <v>1039943</v>
          </cell>
          <cell r="BP149">
            <v>121864.07</v>
          </cell>
          <cell r="BQ149">
            <v>48712.339379999998</v>
          </cell>
          <cell r="BR149">
            <v>86.9</v>
          </cell>
          <cell r="BS149" t="str">
            <v>NA</v>
          </cell>
          <cell r="BT149" t="str">
            <v>NA</v>
          </cell>
          <cell r="BU149" t="str">
            <v>NA</v>
          </cell>
          <cell r="BV149" t="str">
            <v>NA</v>
          </cell>
          <cell r="BW149" t="str">
            <v>NA</v>
          </cell>
          <cell r="BX149" t="str">
            <v>NA</v>
          </cell>
          <cell r="BY149" t="str">
            <v>NA</v>
          </cell>
          <cell r="BZ149" t="str">
            <v>NA</v>
          </cell>
          <cell r="CA149">
            <v>237.1</v>
          </cell>
          <cell r="CB149">
            <v>20974</v>
          </cell>
          <cell r="CC149">
            <v>22223</v>
          </cell>
          <cell r="CD149">
            <v>36877</v>
          </cell>
          <cell r="CE149">
            <v>41084</v>
          </cell>
          <cell r="CF149">
            <v>-31292</v>
          </cell>
          <cell r="CG149">
            <v>-36024</v>
          </cell>
          <cell r="CH149">
            <v>22571</v>
          </cell>
          <cell r="CI149">
            <v>22471</v>
          </cell>
        </row>
        <row r="150">
          <cell r="A150" t="str">
            <v>Q4 2006</v>
          </cell>
          <cell r="B150">
            <v>18922</v>
          </cell>
          <cell r="C150">
            <v>155.6</v>
          </cell>
          <cell r="D150">
            <v>94.5</v>
          </cell>
          <cell r="E150">
            <v>96.866</v>
          </cell>
          <cell r="F150">
            <v>-1511</v>
          </cell>
          <cell r="G150">
            <v>19842</v>
          </cell>
          <cell r="H150">
            <v>676</v>
          </cell>
          <cell r="I150">
            <v>30</v>
          </cell>
          <cell r="J150">
            <v>2265.9</v>
          </cell>
          <cell r="K150">
            <v>98.3</v>
          </cell>
          <cell r="L150">
            <v>2167.6</v>
          </cell>
          <cell r="M150">
            <v>3446.4</v>
          </cell>
          <cell r="N150">
            <v>111.7</v>
          </cell>
          <cell r="O150">
            <v>295.8</v>
          </cell>
          <cell r="P150">
            <v>610.9</v>
          </cell>
          <cell r="Q150">
            <v>492.8</v>
          </cell>
          <cell r="R150">
            <v>394.4</v>
          </cell>
          <cell r="S150">
            <v>138.30000000000001</v>
          </cell>
          <cell r="T150">
            <v>82.1</v>
          </cell>
          <cell r="U150">
            <v>41.6</v>
          </cell>
          <cell r="V150">
            <v>38.4</v>
          </cell>
          <cell r="W150">
            <v>81.5</v>
          </cell>
          <cell r="X150">
            <v>81.8</v>
          </cell>
          <cell r="Y150">
            <v>77.599999999999994</v>
          </cell>
          <cell r="Z150">
            <v>74.5</v>
          </cell>
          <cell r="AA150">
            <v>61.1</v>
          </cell>
          <cell r="AB150">
            <v>44</v>
          </cell>
          <cell r="AC150">
            <v>71.400000000000006</v>
          </cell>
          <cell r="AD150">
            <v>8.9</v>
          </cell>
          <cell r="AE150">
            <v>36.200000000000003</v>
          </cell>
          <cell r="AF150">
            <v>1830.9</v>
          </cell>
          <cell r="AG150">
            <v>14476</v>
          </cell>
          <cell r="AH150">
            <v>4917</v>
          </cell>
          <cell r="AI150">
            <v>763</v>
          </cell>
          <cell r="AJ150">
            <v>3065</v>
          </cell>
          <cell r="AK150">
            <v>1303</v>
          </cell>
          <cell r="AL150">
            <v>903</v>
          </cell>
          <cell r="AM150">
            <v>1936</v>
          </cell>
          <cell r="AN150" t="str">
            <v>NA</v>
          </cell>
          <cell r="AO150" t="str">
            <v>NA</v>
          </cell>
          <cell r="AP150" t="str">
            <v>NA</v>
          </cell>
          <cell r="AQ150" t="str">
            <v>NA</v>
          </cell>
          <cell r="AR150">
            <v>159</v>
          </cell>
          <cell r="AS150">
            <v>159.80000000000001</v>
          </cell>
          <cell r="AT150">
            <v>176.9</v>
          </cell>
          <cell r="AU150">
            <v>107629</v>
          </cell>
          <cell r="AV150">
            <v>1473</v>
          </cell>
          <cell r="AW150">
            <v>2202</v>
          </cell>
          <cell r="AX150">
            <v>111303</v>
          </cell>
          <cell r="AY150">
            <v>27.4</v>
          </cell>
          <cell r="AZ150">
            <v>-25.8</v>
          </cell>
          <cell r="BA150">
            <v>47120</v>
          </cell>
          <cell r="BB150">
            <v>-6876</v>
          </cell>
          <cell r="BC150">
            <v>47382</v>
          </cell>
          <cell r="BD150">
            <v>2167.6</v>
          </cell>
          <cell r="BE150">
            <v>45491</v>
          </cell>
          <cell r="BF150">
            <v>955</v>
          </cell>
          <cell r="BG150">
            <v>2311</v>
          </cell>
          <cell r="BH150">
            <v>3108</v>
          </cell>
          <cell r="BI150">
            <v>78.8</v>
          </cell>
          <cell r="BJ150" t="str">
            <v>NA</v>
          </cell>
          <cell r="BK150">
            <v>22.58</v>
          </cell>
          <cell r="BL150">
            <v>159.06110000000001</v>
          </cell>
          <cell r="BM150">
            <v>430.76530000000002</v>
          </cell>
          <cell r="BN150">
            <v>2.5</v>
          </cell>
          <cell r="BO150">
            <v>1050250</v>
          </cell>
          <cell r="BP150">
            <v>122003.33</v>
          </cell>
          <cell r="BQ150">
            <v>48980.617019999998</v>
          </cell>
          <cell r="BR150">
            <v>87.13</v>
          </cell>
          <cell r="BS150" t="str">
            <v>NA</v>
          </cell>
          <cell r="BT150" t="str">
            <v>NA</v>
          </cell>
          <cell r="BU150" t="str">
            <v>NA</v>
          </cell>
          <cell r="BV150" t="str">
            <v>NA</v>
          </cell>
          <cell r="BW150" t="str">
            <v>NA</v>
          </cell>
          <cell r="BX150" t="str">
            <v>NA</v>
          </cell>
          <cell r="BY150" t="str">
            <v>NA</v>
          </cell>
          <cell r="BZ150" t="str">
            <v>NA</v>
          </cell>
          <cell r="CA150">
            <v>237.3</v>
          </cell>
          <cell r="CB150">
            <v>22973</v>
          </cell>
          <cell r="CC150">
            <v>24014</v>
          </cell>
          <cell r="CD150">
            <v>37615</v>
          </cell>
          <cell r="CE150">
            <v>41824</v>
          </cell>
          <cell r="CF150">
            <v>-34738</v>
          </cell>
          <cell r="CG150">
            <v>-39567</v>
          </cell>
          <cell r="CH150">
            <v>26949</v>
          </cell>
          <cell r="CI150">
            <v>26849</v>
          </cell>
        </row>
        <row r="151">
          <cell r="A151" t="str">
            <v>Q1 2007</v>
          </cell>
          <cell r="B151">
            <v>19065</v>
          </cell>
          <cell r="C151">
            <v>158.30000000000001</v>
          </cell>
          <cell r="D151">
            <v>95</v>
          </cell>
          <cell r="E151">
            <v>97.367999999999995</v>
          </cell>
          <cell r="F151">
            <v>1855</v>
          </cell>
          <cell r="G151">
            <v>22668</v>
          </cell>
          <cell r="H151">
            <v>774</v>
          </cell>
          <cell r="I151">
            <v>30.9</v>
          </cell>
          <cell r="J151">
            <v>2298.1999999999998</v>
          </cell>
          <cell r="K151">
            <v>111.2</v>
          </cell>
          <cell r="L151">
            <v>2186.9</v>
          </cell>
          <cell r="M151">
            <v>3472.7</v>
          </cell>
          <cell r="N151">
            <v>111.2</v>
          </cell>
          <cell r="O151">
            <v>296.3</v>
          </cell>
          <cell r="P151">
            <v>616.5</v>
          </cell>
          <cell r="Q151">
            <v>500</v>
          </cell>
          <cell r="R151">
            <v>397.6</v>
          </cell>
          <cell r="S151">
            <v>138.80000000000001</v>
          </cell>
          <cell r="T151">
            <v>83.8</v>
          </cell>
          <cell r="U151">
            <v>42.6</v>
          </cell>
          <cell r="V151">
            <v>38.200000000000003</v>
          </cell>
          <cell r="W151">
            <v>80.5</v>
          </cell>
          <cell r="X151">
            <v>81.599999999999994</v>
          </cell>
          <cell r="Y151">
            <v>78.099999999999994</v>
          </cell>
          <cell r="Z151">
            <v>74.7</v>
          </cell>
          <cell r="AA151">
            <v>61.1</v>
          </cell>
          <cell r="AB151">
            <v>44.3</v>
          </cell>
          <cell r="AC151">
            <v>71.400000000000006</v>
          </cell>
          <cell r="AD151">
            <v>9.1999999999999993</v>
          </cell>
          <cell r="AE151">
            <v>36.200000000000003</v>
          </cell>
          <cell r="AF151">
            <v>1844.6</v>
          </cell>
          <cell r="AG151">
            <v>15765</v>
          </cell>
          <cell r="AH151">
            <v>4845</v>
          </cell>
          <cell r="AI151">
            <v>848</v>
          </cell>
          <cell r="AJ151">
            <v>2881</v>
          </cell>
          <cell r="AK151">
            <v>1157</v>
          </cell>
          <cell r="AL151">
            <v>1347</v>
          </cell>
          <cell r="AM151">
            <v>1801</v>
          </cell>
          <cell r="AN151" t="str">
            <v>NA</v>
          </cell>
          <cell r="AO151" t="str">
            <v>NA</v>
          </cell>
          <cell r="AP151" t="str">
            <v>NA</v>
          </cell>
          <cell r="AQ151" t="str">
            <v>NA</v>
          </cell>
          <cell r="AR151">
            <v>159.19999999999999</v>
          </cell>
          <cell r="AS151">
            <v>162.5</v>
          </cell>
          <cell r="AT151">
            <v>181.6</v>
          </cell>
          <cell r="AU151">
            <v>109304</v>
          </cell>
          <cell r="AV151">
            <v>1623</v>
          </cell>
          <cell r="AW151">
            <v>2157</v>
          </cell>
          <cell r="AX151">
            <v>113084</v>
          </cell>
          <cell r="AY151">
            <v>25.6</v>
          </cell>
          <cell r="AZ151">
            <v>-28.5</v>
          </cell>
          <cell r="BA151">
            <v>49700</v>
          </cell>
          <cell r="BB151">
            <v>-5414</v>
          </cell>
          <cell r="BC151">
            <v>49626</v>
          </cell>
          <cell r="BD151">
            <v>2186.9</v>
          </cell>
          <cell r="BE151">
            <v>46149</v>
          </cell>
          <cell r="BF151">
            <v>1425</v>
          </cell>
          <cell r="BG151">
            <v>1913</v>
          </cell>
          <cell r="BH151">
            <v>3356</v>
          </cell>
          <cell r="BI151">
            <v>81.2</v>
          </cell>
          <cell r="BJ151" t="str">
            <v>NA</v>
          </cell>
          <cell r="BK151">
            <v>21.62</v>
          </cell>
          <cell r="BL151">
            <v>162.965</v>
          </cell>
          <cell r="BM151">
            <v>438.28500000000003</v>
          </cell>
          <cell r="BN151">
            <v>2.7</v>
          </cell>
          <cell r="BO151">
            <v>1064784</v>
          </cell>
          <cell r="BP151">
            <v>122325.4</v>
          </cell>
          <cell r="BQ151">
            <v>49290.886200000001</v>
          </cell>
          <cell r="BR151">
            <v>87.28</v>
          </cell>
          <cell r="BS151" t="str">
            <v>NA</v>
          </cell>
          <cell r="BT151" t="str">
            <v>NA</v>
          </cell>
          <cell r="BU151" t="str">
            <v>NA</v>
          </cell>
          <cell r="BV151" t="str">
            <v>NA</v>
          </cell>
          <cell r="BW151" t="str">
            <v>NA</v>
          </cell>
          <cell r="BX151" t="str">
            <v>NA</v>
          </cell>
          <cell r="BY151" t="str">
            <v>NA</v>
          </cell>
          <cell r="BZ151" t="str">
            <v>NA</v>
          </cell>
          <cell r="CA151">
            <v>237.2</v>
          </cell>
          <cell r="CB151">
            <v>22367</v>
          </cell>
          <cell r="CC151">
            <v>23387</v>
          </cell>
          <cell r="CD151">
            <v>38311</v>
          </cell>
          <cell r="CE151">
            <v>42479</v>
          </cell>
          <cell r="CF151">
            <v>-34275</v>
          </cell>
          <cell r="CG151">
            <v>-39431</v>
          </cell>
          <cell r="CH151">
            <v>20018</v>
          </cell>
          <cell r="CI151">
            <v>19918</v>
          </cell>
        </row>
        <row r="152">
          <cell r="A152" t="str">
            <v>Q2 2007</v>
          </cell>
          <cell r="B152">
            <v>19546</v>
          </cell>
          <cell r="C152">
            <v>159.30000000000001</v>
          </cell>
          <cell r="D152">
            <v>96.4</v>
          </cell>
          <cell r="E152">
            <v>97.804000000000002</v>
          </cell>
          <cell r="F152">
            <v>3371</v>
          </cell>
          <cell r="G152">
            <v>24318</v>
          </cell>
          <cell r="H152">
            <v>771</v>
          </cell>
          <cell r="I152">
            <v>34</v>
          </cell>
          <cell r="J152">
            <v>2333.5</v>
          </cell>
          <cell r="K152">
            <v>120.1</v>
          </cell>
          <cell r="L152">
            <v>2213.4</v>
          </cell>
          <cell r="M152">
            <v>3498.2</v>
          </cell>
          <cell r="N152">
            <v>112.2</v>
          </cell>
          <cell r="O152">
            <v>300.89999999999998</v>
          </cell>
          <cell r="P152">
            <v>622.6</v>
          </cell>
          <cell r="Q152">
            <v>504.2</v>
          </cell>
          <cell r="R152">
            <v>402.6</v>
          </cell>
          <cell r="S152">
            <v>140.4</v>
          </cell>
          <cell r="T152">
            <v>86.4</v>
          </cell>
          <cell r="U152">
            <v>44.1</v>
          </cell>
          <cell r="V152">
            <v>38.5</v>
          </cell>
          <cell r="W152">
            <v>80.900000000000006</v>
          </cell>
          <cell r="X152">
            <v>81.7</v>
          </cell>
          <cell r="Y152">
            <v>78.2</v>
          </cell>
          <cell r="Z152">
            <v>75.2</v>
          </cell>
          <cell r="AA152">
            <v>61.5</v>
          </cell>
          <cell r="AB152">
            <v>45.2</v>
          </cell>
          <cell r="AC152">
            <v>71.7</v>
          </cell>
          <cell r="AD152">
            <v>9.4</v>
          </cell>
          <cell r="AE152">
            <v>36.299999999999997</v>
          </cell>
          <cell r="AF152">
            <v>1858.3</v>
          </cell>
          <cell r="AG152">
            <v>14818</v>
          </cell>
          <cell r="AH152">
            <v>4299</v>
          </cell>
          <cell r="AI152">
            <v>844</v>
          </cell>
          <cell r="AJ152">
            <v>2904</v>
          </cell>
          <cell r="AK152">
            <v>857</v>
          </cell>
          <cell r="AL152">
            <v>2057</v>
          </cell>
          <cell r="AM152">
            <v>1648</v>
          </cell>
          <cell r="AN152" t="str">
            <v>NA</v>
          </cell>
          <cell r="AO152" t="str">
            <v>NA</v>
          </cell>
          <cell r="AP152" t="str">
            <v>NA</v>
          </cell>
          <cell r="AQ152" t="str">
            <v>NA</v>
          </cell>
          <cell r="AR152">
            <v>157.9</v>
          </cell>
          <cell r="AS152">
            <v>163.1</v>
          </cell>
          <cell r="AT152">
            <v>183.4</v>
          </cell>
          <cell r="AU152">
            <v>112592</v>
          </cell>
          <cell r="AV152">
            <v>1520</v>
          </cell>
          <cell r="AW152">
            <v>2323</v>
          </cell>
          <cell r="AX152">
            <v>116434</v>
          </cell>
          <cell r="AY152">
            <v>23.1</v>
          </cell>
          <cell r="AZ152">
            <v>-28.1</v>
          </cell>
          <cell r="BA152">
            <v>49429</v>
          </cell>
          <cell r="BB152">
            <v>-3200</v>
          </cell>
          <cell r="BC152">
            <v>49442</v>
          </cell>
          <cell r="BD152">
            <v>2213.4</v>
          </cell>
          <cell r="BE152">
            <v>45243</v>
          </cell>
          <cell r="BF152">
            <v>2173</v>
          </cell>
          <cell r="BG152">
            <v>1801</v>
          </cell>
          <cell r="BH152">
            <v>2879</v>
          </cell>
          <cell r="BI152">
            <v>83.3</v>
          </cell>
          <cell r="BJ152" t="str">
            <v>NA</v>
          </cell>
          <cell r="BK152">
            <v>22.19</v>
          </cell>
          <cell r="BL152">
            <v>164.02809999999999</v>
          </cell>
          <cell r="BM152">
            <v>439.85640000000001</v>
          </cell>
          <cell r="BN152">
            <v>2.9</v>
          </cell>
          <cell r="BO152">
            <v>1075778</v>
          </cell>
          <cell r="BP152">
            <v>123882.68</v>
          </cell>
          <cell r="BQ152">
            <v>49516.806759999999</v>
          </cell>
          <cell r="BR152">
            <v>88.48</v>
          </cell>
          <cell r="BS152" t="str">
            <v>NA</v>
          </cell>
          <cell r="BT152" t="str">
            <v>NA</v>
          </cell>
          <cell r="BU152" t="str">
            <v>NA</v>
          </cell>
          <cell r="BV152" t="str">
            <v>NA</v>
          </cell>
          <cell r="BW152" t="str">
            <v>NA</v>
          </cell>
          <cell r="BX152" t="str">
            <v>NA</v>
          </cell>
          <cell r="BY152" t="str">
            <v>NA</v>
          </cell>
          <cell r="BZ152" t="str">
            <v>NA</v>
          </cell>
          <cell r="CA152">
            <v>240</v>
          </cell>
          <cell r="CB152">
            <v>22735</v>
          </cell>
          <cell r="CC152">
            <v>23482</v>
          </cell>
          <cell r="CD152">
            <v>40680</v>
          </cell>
          <cell r="CE152">
            <v>44795</v>
          </cell>
          <cell r="CF152">
            <v>-36222</v>
          </cell>
          <cell r="CG152">
            <v>-41225</v>
          </cell>
          <cell r="CH152">
            <v>18960</v>
          </cell>
          <cell r="CI152">
            <v>18860</v>
          </cell>
        </row>
        <row r="153">
          <cell r="A153" t="str">
            <v>Q3 2007</v>
          </cell>
          <cell r="B153">
            <v>20141</v>
          </cell>
          <cell r="C153">
            <v>159.19999999999999</v>
          </cell>
          <cell r="D153">
            <v>96.8</v>
          </cell>
          <cell r="E153">
            <v>98.296999999999997</v>
          </cell>
          <cell r="F153">
            <v>3383</v>
          </cell>
          <cell r="G153">
            <v>24350</v>
          </cell>
          <cell r="H153">
            <v>771</v>
          </cell>
          <cell r="I153">
            <v>33.299999999999997</v>
          </cell>
          <cell r="J153">
            <v>2371.9</v>
          </cell>
          <cell r="K153">
            <v>119.7</v>
          </cell>
          <cell r="L153">
            <v>2252.1999999999998</v>
          </cell>
          <cell r="M153">
            <v>3520.5</v>
          </cell>
          <cell r="N153">
            <v>134.6</v>
          </cell>
          <cell r="O153">
            <v>306.7</v>
          </cell>
          <cell r="P153">
            <v>625.1</v>
          </cell>
          <cell r="Q153">
            <v>506.9</v>
          </cell>
          <cell r="R153">
            <v>406.8</v>
          </cell>
          <cell r="S153">
            <v>139.69999999999999</v>
          </cell>
          <cell r="T153">
            <v>88.6</v>
          </cell>
          <cell r="U153">
            <v>43.9</v>
          </cell>
          <cell r="V153">
            <v>46</v>
          </cell>
          <cell r="W153">
            <v>82.3</v>
          </cell>
          <cell r="X153">
            <v>81.5</v>
          </cell>
          <cell r="Y153">
            <v>78</v>
          </cell>
          <cell r="Z153">
            <v>75.5</v>
          </cell>
          <cell r="AA153">
            <v>60.8</v>
          </cell>
          <cell r="AB153">
            <v>45.7</v>
          </cell>
          <cell r="AC153">
            <v>72.5</v>
          </cell>
          <cell r="AD153">
            <v>9.3000000000000007</v>
          </cell>
          <cell r="AE153">
            <v>36.5</v>
          </cell>
          <cell r="AF153">
            <v>1883.3</v>
          </cell>
          <cell r="AG153">
            <v>13171</v>
          </cell>
          <cell r="AH153">
            <v>3959</v>
          </cell>
          <cell r="AI153">
            <v>958</v>
          </cell>
          <cell r="AJ153">
            <v>3307</v>
          </cell>
          <cell r="AK153">
            <v>877</v>
          </cell>
          <cell r="AL153">
            <v>883</v>
          </cell>
          <cell r="AM153">
            <v>1596</v>
          </cell>
          <cell r="AN153" t="str">
            <v>NA</v>
          </cell>
          <cell r="AO153" t="str">
            <v>NA</v>
          </cell>
          <cell r="AP153" t="str">
            <v>NA</v>
          </cell>
          <cell r="AQ153" t="str">
            <v>NA</v>
          </cell>
          <cell r="AR153">
            <v>158</v>
          </cell>
          <cell r="AS153">
            <v>163</v>
          </cell>
          <cell r="AT153">
            <v>183</v>
          </cell>
          <cell r="AU153">
            <v>117322</v>
          </cell>
          <cell r="AV153">
            <v>1445</v>
          </cell>
          <cell r="AW153">
            <v>2477</v>
          </cell>
          <cell r="AX153">
            <v>121243</v>
          </cell>
          <cell r="AY153">
            <v>20.100000000000001</v>
          </cell>
          <cell r="AZ153">
            <v>-29.8</v>
          </cell>
          <cell r="BA153">
            <v>48443</v>
          </cell>
          <cell r="BB153">
            <v>-1617</v>
          </cell>
          <cell r="BC153">
            <v>48128</v>
          </cell>
          <cell r="BD153">
            <v>2252.1999999999998</v>
          </cell>
          <cell r="BE153">
            <v>44179</v>
          </cell>
          <cell r="BF153">
            <v>932</v>
          </cell>
          <cell r="BG153">
            <v>1762</v>
          </cell>
          <cell r="BH153">
            <v>2757</v>
          </cell>
          <cell r="BI153">
            <v>85.7</v>
          </cell>
          <cell r="BJ153" t="str">
            <v>NA</v>
          </cell>
          <cell r="BK153">
            <v>22.27</v>
          </cell>
          <cell r="BL153">
            <v>162.55240000000001</v>
          </cell>
          <cell r="BM153">
            <v>439.29509999999999</v>
          </cell>
          <cell r="BN153">
            <v>3.1</v>
          </cell>
          <cell r="BO153">
            <v>1085828</v>
          </cell>
          <cell r="BP153">
            <v>125131.32</v>
          </cell>
          <cell r="BQ153">
            <v>49707.249340000002</v>
          </cell>
          <cell r="BR153">
            <v>88.54</v>
          </cell>
          <cell r="BS153" t="str">
            <v>NA</v>
          </cell>
          <cell r="BT153" t="str">
            <v>NA</v>
          </cell>
          <cell r="BU153" t="str">
            <v>NA</v>
          </cell>
          <cell r="BV153" t="str">
            <v>NA</v>
          </cell>
          <cell r="BW153" t="str">
            <v>NA</v>
          </cell>
          <cell r="BX153" t="str">
            <v>NA</v>
          </cell>
          <cell r="BY153" t="str">
            <v>NA</v>
          </cell>
          <cell r="BZ153" t="str">
            <v>NA</v>
          </cell>
          <cell r="CA153">
            <v>237.1</v>
          </cell>
          <cell r="CB153">
            <v>23024</v>
          </cell>
          <cell r="CC153">
            <v>23671</v>
          </cell>
          <cell r="CD153">
            <v>39187</v>
          </cell>
          <cell r="CE153">
            <v>43191</v>
          </cell>
          <cell r="CF153">
            <v>-35067</v>
          </cell>
          <cell r="CG153">
            <v>-40436</v>
          </cell>
          <cell r="CH153">
            <v>17427</v>
          </cell>
          <cell r="CI153">
            <v>17327</v>
          </cell>
        </row>
        <row r="154">
          <cell r="A154" t="str">
            <v>Q4 2007</v>
          </cell>
          <cell r="B154">
            <v>21030</v>
          </cell>
          <cell r="C154">
            <v>158.4</v>
          </cell>
          <cell r="D154">
            <v>97.6</v>
          </cell>
          <cell r="E154">
            <v>98.686000000000007</v>
          </cell>
          <cell r="F154">
            <v>-1040</v>
          </cell>
          <cell r="G154">
            <v>22174</v>
          </cell>
          <cell r="H154">
            <v>771</v>
          </cell>
          <cell r="I154">
            <v>33.200000000000003</v>
          </cell>
          <cell r="J154">
            <v>2347.6</v>
          </cell>
          <cell r="K154">
            <v>114.7</v>
          </cell>
          <cell r="L154">
            <v>2232.9</v>
          </cell>
          <cell r="M154">
            <v>3543.7</v>
          </cell>
          <cell r="N154">
            <v>111.7</v>
          </cell>
          <cell r="O154">
            <v>299.89999999999998</v>
          </cell>
          <cell r="P154">
            <v>622.79999999999995</v>
          </cell>
          <cell r="Q154">
            <v>510.4</v>
          </cell>
          <cell r="R154">
            <v>410.8</v>
          </cell>
          <cell r="S154">
            <v>140.5</v>
          </cell>
          <cell r="T154">
            <v>90</v>
          </cell>
          <cell r="U154">
            <v>46.8</v>
          </cell>
          <cell r="V154">
            <v>38</v>
          </cell>
          <cell r="W154">
            <v>80.400000000000006</v>
          </cell>
          <cell r="X154">
            <v>80.7</v>
          </cell>
          <cell r="Y154">
            <v>77.900000000000006</v>
          </cell>
          <cell r="Z154">
            <v>75.8</v>
          </cell>
          <cell r="AA154">
            <v>60.8</v>
          </cell>
          <cell r="AB154">
            <v>45.8</v>
          </cell>
          <cell r="AC154">
            <v>71.3</v>
          </cell>
          <cell r="AD154">
            <v>9.8000000000000007</v>
          </cell>
          <cell r="AE154">
            <v>36.1</v>
          </cell>
          <cell r="AF154">
            <v>1854.4</v>
          </cell>
          <cell r="AG154">
            <v>12860</v>
          </cell>
          <cell r="AH154">
            <v>3489</v>
          </cell>
          <cell r="AI154">
            <v>813</v>
          </cell>
          <cell r="AJ154">
            <v>3994</v>
          </cell>
          <cell r="AK154">
            <v>692</v>
          </cell>
          <cell r="AL154">
            <v>272</v>
          </cell>
          <cell r="AM154">
            <v>2118</v>
          </cell>
          <cell r="AN154" t="str">
            <v>NA</v>
          </cell>
          <cell r="AO154" t="str">
            <v>NA</v>
          </cell>
          <cell r="AP154" t="str">
            <v>NA</v>
          </cell>
          <cell r="AQ154" t="str">
            <v>NA</v>
          </cell>
          <cell r="AR154">
            <v>156.4</v>
          </cell>
          <cell r="AS154">
            <v>162</v>
          </cell>
          <cell r="AT154">
            <v>182.5</v>
          </cell>
          <cell r="AU154">
            <v>119840</v>
          </cell>
          <cell r="AV154">
            <v>1326</v>
          </cell>
          <cell r="AW154">
            <v>2557</v>
          </cell>
          <cell r="AX154">
            <v>123722</v>
          </cell>
          <cell r="AY154">
            <v>17.5</v>
          </cell>
          <cell r="AZ154">
            <v>-31.4</v>
          </cell>
          <cell r="BA154">
            <v>49632</v>
          </cell>
          <cell r="BB154">
            <v>-5402</v>
          </cell>
          <cell r="BC154">
            <v>49934</v>
          </cell>
          <cell r="BD154">
            <v>2232.9</v>
          </cell>
          <cell r="BE154">
            <v>45860</v>
          </cell>
          <cell r="BF154">
            <v>288</v>
          </cell>
          <cell r="BG154">
            <v>2353</v>
          </cell>
          <cell r="BH154">
            <v>2467</v>
          </cell>
          <cell r="BI154">
            <v>87.9</v>
          </cell>
          <cell r="BJ154" t="str">
            <v>NA</v>
          </cell>
          <cell r="BK154">
            <v>23.42</v>
          </cell>
          <cell r="BL154">
            <v>161.2295</v>
          </cell>
          <cell r="BM154">
            <v>436.8261</v>
          </cell>
          <cell r="BN154">
            <v>3.4</v>
          </cell>
          <cell r="BO154">
            <v>1101116</v>
          </cell>
          <cell r="BP154">
            <v>125278.76</v>
          </cell>
          <cell r="BQ154">
            <v>50014.674140000003</v>
          </cell>
          <cell r="BR154">
            <v>89.65</v>
          </cell>
          <cell r="BS154" t="str">
            <v>NA</v>
          </cell>
          <cell r="BT154" t="str">
            <v>NA</v>
          </cell>
          <cell r="BU154" t="str">
            <v>NA</v>
          </cell>
          <cell r="BV154" t="str">
            <v>NA</v>
          </cell>
          <cell r="BW154" t="str">
            <v>NA</v>
          </cell>
          <cell r="BX154" t="str">
            <v>NA</v>
          </cell>
          <cell r="BY154" t="str">
            <v>NA</v>
          </cell>
          <cell r="BZ154" t="str">
            <v>NA</v>
          </cell>
          <cell r="CA154">
            <v>232.6</v>
          </cell>
          <cell r="CB154">
            <v>25002</v>
          </cell>
          <cell r="CC154">
            <v>25336</v>
          </cell>
          <cell r="CD154">
            <v>41126</v>
          </cell>
          <cell r="CE154">
            <v>45900</v>
          </cell>
          <cell r="CF154">
            <v>-37430</v>
          </cell>
          <cell r="CG154">
            <v>-42895</v>
          </cell>
          <cell r="CH154">
            <v>21622</v>
          </cell>
          <cell r="CI154">
            <v>21522</v>
          </cell>
        </row>
        <row r="155">
          <cell r="A155" t="str">
            <v>Q1 2008</v>
          </cell>
          <cell r="B155">
            <v>20529</v>
          </cell>
          <cell r="C155">
            <v>154.80000000000001</v>
          </cell>
          <cell r="D155">
            <v>98.2</v>
          </cell>
          <cell r="E155">
            <v>99.242000000000004</v>
          </cell>
          <cell r="F155">
            <v>2422</v>
          </cell>
          <cell r="G155">
            <v>24625</v>
          </cell>
          <cell r="H155">
            <v>794</v>
          </cell>
          <cell r="I155">
            <v>34.799999999999997</v>
          </cell>
          <cell r="J155">
            <v>2343.9</v>
          </cell>
          <cell r="K155">
            <v>124.4</v>
          </cell>
          <cell r="L155">
            <v>2219.5</v>
          </cell>
          <cell r="M155">
            <v>3561.9</v>
          </cell>
          <cell r="N155">
            <v>100.1</v>
          </cell>
          <cell r="O155">
            <v>291.7</v>
          </cell>
          <cell r="P155">
            <v>626.9</v>
          </cell>
          <cell r="Q155">
            <v>513.79999999999995</v>
          </cell>
          <cell r="R155">
            <v>409.2</v>
          </cell>
          <cell r="S155">
            <v>139.80000000000001</v>
          </cell>
          <cell r="T155">
            <v>91.7</v>
          </cell>
          <cell r="U155">
            <v>46.3</v>
          </cell>
          <cell r="V155">
            <v>33.9</v>
          </cell>
          <cell r="W155">
            <v>78.099999999999994</v>
          </cell>
          <cell r="X155">
            <v>80.8</v>
          </cell>
          <cell r="Y155">
            <v>77.900000000000006</v>
          </cell>
          <cell r="Z155">
            <v>75.099999999999994</v>
          </cell>
          <cell r="AA155">
            <v>60.3</v>
          </cell>
          <cell r="AB155">
            <v>46.1</v>
          </cell>
          <cell r="AC155">
            <v>70.599999999999994</v>
          </cell>
          <cell r="AD155">
            <v>9.6</v>
          </cell>
          <cell r="AE155">
            <v>36</v>
          </cell>
          <cell r="AF155">
            <v>1846.9</v>
          </cell>
          <cell r="AG155">
            <v>14441</v>
          </cell>
          <cell r="AH155">
            <v>3350</v>
          </cell>
          <cell r="AI155">
            <v>907</v>
          </cell>
          <cell r="AJ155">
            <v>3296</v>
          </cell>
          <cell r="AK155">
            <v>606</v>
          </cell>
          <cell r="AL155">
            <v>1652</v>
          </cell>
          <cell r="AM155">
            <v>1929</v>
          </cell>
          <cell r="AN155" t="str">
            <v>NA</v>
          </cell>
          <cell r="AO155" t="str">
            <v>NA</v>
          </cell>
          <cell r="AP155" t="str">
            <v>NA</v>
          </cell>
          <cell r="AQ155" t="str">
            <v>NA</v>
          </cell>
          <cell r="AR155">
            <v>150.30000000000001</v>
          </cell>
          <cell r="AS155">
            <v>158.6</v>
          </cell>
          <cell r="AT155">
            <v>180.3</v>
          </cell>
          <cell r="AU155">
            <v>121344</v>
          </cell>
          <cell r="AV155">
            <v>1253</v>
          </cell>
          <cell r="AW155">
            <v>2495</v>
          </cell>
          <cell r="AX155">
            <v>125091</v>
          </cell>
          <cell r="AY155">
            <v>15.5</v>
          </cell>
          <cell r="AZ155">
            <v>-58.8</v>
          </cell>
          <cell r="BA155">
            <v>48455</v>
          </cell>
          <cell r="BB155">
            <v>-3588</v>
          </cell>
          <cell r="BC155">
            <v>48269</v>
          </cell>
          <cell r="BD155">
            <v>2219.5</v>
          </cell>
          <cell r="BE155">
            <v>46700</v>
          </cell>
          <cell r="BF155">
            <v>1747</v>
          </cell>
          <cell r="BG155">
            <v>1971</v>
          </cell>
          <cell r="BH155">
            <v>2865</v>
          </cell>
          <cell r="BI155">
            <v>89.2</v>
          </cell>
          <cell r="BJ155">
            <v>25.07</v>
          </cell>
          <cell r="BK155">
            <v>21.56</v>
          </cell>
          <cell r="BL155">
            <v>158.94040000000001</v>
          </cell>
          <cell r="BM155">
            <v>427.62259999999998</v>
          </cell>
          <cell r="BN155">
            <v>4.2</v>
          </cell>
          <cell r="BO155">
            <v>1123438</v>
          </cell>
          <cell r="BP155">
            <v>124998.74</v>
          </cell>
          <cell r="BQ155">
            <v>50243.115700000002</v>
          </cell>
          <cell r="BR155">
            <v>90.21</v>
          </cell>
          <cell r="BS155" t="str">
            <v>NA</v>
          </cell>
          <cell r="BT155" t="str">
            <v>NA</v>
          </cell>
          <cell r="BU155" t="str">
            <v>NA</v>
          </cell>
          <cell r="BV155" t="str">
            <v>NA</v>
          </cell>
          <cell r="BW155" t="str">
            <v>NA</v>
          </cell>
          <cell r="BX155" t="str">
            <v>NA</v>
          </cell>
          <cell r="BY155" t="str">
            <v>NA</v>
          </cell>
          <cell r="BZ155" t="str">
            <v>NA</v>
          </cell>
          <cell r="CA155">
            <v>222.8</v>
          </cell>
          <cell r="CB155">
            <v>23875</v>
          </cell>
          <cell r="CC155">
            <v>24311</v>
          </cell>
          <cell r="CD155">
            <v>38473</v>
          </cell>
          <cell r="CE155">
            <v>41378</v>
          </cell>
          <cell r="CF155">
            <v>-35934</v>
          </cell>
          <cell r="CG155">
            <v>-40590</v>
          </cell>
          <cell r="CH155">
            <v>14010</v>
          </cell>
          <cell r="CI155">
            <v>13910</v>
          </cell>
        </row>
        <row r="156">
          <cell r="A156" t="str">
            <v>Q2 2008</v>
          </cell>
          <cell r="B156">
            <v>20652</v>
          </cell>
          <cell r="C156">
            <v>150.9</v>
          </cell>
          <cell r="D156">
            <v>99.9</v>
          </cell>
          <cell r="E156">
            <v>99.856999999999999</v>
          </cell>
          <cell r="F156">
            <v>4932</v>
          </cell>
          <cell r="G156">
            <v>26262</v>
          </cell>
          <cell r="H156">
            <v>779</v>
          </cell>
          <cell r="I156">
            <v>37.6</v>
          </cell>
          <cell r="J156">
            <v>2364.6</v>
          </cell>
          <cell r="K156">
            <v>144.5</v>
          </cell>
          <cell r="L156">
            <v>2220.1</v>
          </cell>
          <cell r="M156">
            <v>3575</v>
          </cell>
          <cell r="N156">
            <v>100.4</v>
          </cell>
          <cell r="O156">
            <v>289.60000000000002</v>
          </cell>
          <cell r="P156">
            <v>623</v>
          </cell>
          <cell r="Q156">
            <v>515</v>
          </cell>
          <cell r="R156">
            <v>411</v>
          </cell>
          <cell r="S156">
            <v>141.9</v>
          </cell>
          <cell r="T156">
            <v>91.8</v>
          </cell>
          <cell r="U156">
            <v>47.5</v>
          </cell>
          <cell r="V156">
            <v>34</v>
          </cell>
          <cell r="W156">
            <v>77.900000000000006</v>
          </cell>
          <cell r="X156">
            <v>80.099999999999994</v>
          </cell>
          <cell r="Y156">
            <v>77.599999999999994</v>
          </cell>
          <cell r="Z156">
            <v>75</v>
          </cell>
          <cell r="AA156">
            <v>60.9</v>
          </cell>
          <cell r="AB156">
            <v>45.7</v>
          </cell>
          <cell r="AC156">
            <v>70.3</v>
          </cell>
          <cell r="AD156">
            <v>9.8000000000000007</v>
          </cell>
          <cell r="AE156">
            <v>36</v>
          </cell>
          <cell r="AF156">
            <v>1854.9</v>
          </cell>
          <cell r="AG156">
            <v>11599</v>
          </cell>
          <cell r="AH156">
            <v>2981</v>
          </cell>
          <cell r="AI156">
            <v>986</v>
          </cell>
          <cell r="AJ156">
            <v>2911</v>
          </cell>
          <cell r="AK156">
            <v>506</v>
          </cell>
          <cell r="AL156">
            <v>790</v>
          </cell>
          <cell r="AM156">
            <v>1642</v>
          </cell>
          <cell r="AN156" t="str">
            <v>NA</v>
          </cell>
          <cell r="AO156" t="str">
            <v>NA</v>
          </cell>
          <cell r="AP156" t="str">
            <v>NA</v>
          </cell>
          <cell r="AQ156" t="str">
            <v>NA</v>
          </cell>
          <cell r="AR156">
            <v>149</v>
          </cell>
          <cell r="AS156">
            <v>154.30000000000001</v>
          </cell>
          <cell r="AT156">
            <v>173.8</v>
          </cell>
          <cell r="AU156">
            <v>117675</v>
          </cell>
          <cell r="AV156">
            <v>1237</v>
          </cell>
          <cell r="AW156">
            <v>2348</v>
          </cell>
          <cell r="AX156">
            <v>121260</v>
          </cell>
          <cell r="AY156">
            <v>14.2</v>
          </cell>
          <cell r="AZ156">
            <v>-53.2</v>
          </cell>
          <cell r="BA156">
            <v>47124</v>
          </cell>
          <cell r="BB156">
            <v>363</v>
          </cell>
          <cell r="BC156">
            <v>47260</v>
          </cell>
          <cell r="BD156">
            <v>2220.1</v>
          </cell>
          <cell r="BE156">
            <v>43093</v>
          </cell>
          <cell r="BF156">
            <v>835</v>
          </cell>
          <cell r="BG156">
            <v>1718</v>
          </cell>
          <cell r="BH156">
            <v>2528</v>
          </cell>
          <cell r="BI156">
            <v>89.2</v>
          </cell>
          <cell r="BJ156">
            <v>24.9</v>
          </cell>
          <cell r="BK156">
            <v>21.5</v>
          </cell>
          <cell r="BL156">
            <v>155.10239999999999</v>
          </cell>
          <cell r="BM156">
            <v>415.95010000000002</v>
          </cell>
          <cell r="BN156">
            <v>3.2</v>
          </cell>
          <cell r="BO156">
            <v>1129956</v>
          </cell>
          <cell r="BP156">
            <v>126135.1</v>
          </cell>
          <cell r="BQ156">
            <v>50256.268309999999</v>
          </cell>
          <cell r="BR156">
            <v>91.69</v>
          </cell>
          <cell r="BS156" t="str">
            <v>NA</v>
          </cell>
          <cell r="BT156" t="str">
            <v>NA</v>
          </cell>
          <cell r="BU156" t="str">
            <v>NA</v>
          </cell>
          <cell r="BV156" t="str">
            <v>NA</v>
          </cell>
          <cell r="BW156" t="str">
            <v>NA</v>
          </cell>
          <cell r="BX156" t="str">
            <v>NA</v>
          </cell>
          <cell r="BY156" t="str">
            <v>NA</v>
          </cell>
          <cell r="BZ156" t="str">
            <v>NA</v>
          </cell>
          <cell r="CA156">
            <v>214</v>
          </cell>
          <cell r="CB156">
            <v>23236</v>
          </cell>
          <cell r="CC156">
            <v>23482</v>
          </cell>
          <cell r="CD156">
            <v>39654</v>
          </cell>
          <cell r="CE156">
            <v>43374</v>
          </cell>
          <cell r="CF156">
            <v>-35489</v>
          </cell>
          <cell r="CG156">
            <v>-40129</v>
          </cell>
          <cell r="CH156">
            <v>13726</v>
          </cell>
          <cell r="CI156">
            <v>13626</v>
          </cell>
        </row>
        <row r="157">
          <cell r="A157" t="str">
            <v>Q3 2008</v>
          </cell>
          <cell r="B157">
            <v>20327</v>
          </cell>
          <cell r="C157">
            <v>147.4</v>
          </cell>
          <cell r="D157">
            <v>100</v>
          </cell>
          <cell r="E157">
            <v>99.566000000000003</v>
          </cell>
          <cell r="F157">
            <v>4465</v>
          </cell>
          <cell r="G157">
            <v>25517</v>
          </cell>
          <cell r="H157">
            <v>764</v>
          </cell>
          <cell r="I157">
            <v>44.6</v>
          </cell>
          <cell r="J157">
            <v>2390.6999999999998</v>
          </cell>
          <cell r="K157">
            <v>180.9</v>
          </cell>
          <cell r="L157">
            <v>2209.8000000000002</v>
          </cell>
          <cell r="M157">
            <v>3582.3</v>
          </cell>
          <cell r="N157">
            <v>115.9</v>
          </cell>
          <cell r="O157">
            <v>277.3</v>
          </cell>
          <cell r="P157">
            <v>617.20000000000005</v>
          </cell>
          <cell r="Q157">
            <v>509.8</v>
          </cell>
          <cell r="R157">
            <v>407.3</v>
          </cell>
          <cell r="S157">
            <v>143.80000000000001</v>
          </cell>
          <cell r="T157">
            <v>91.8</v>
          </cell>
          <cell r="U157">
            <v>46.7</v>
          </cell>
          <cell r="V157">
            <v>39.299999999999997</v>
          </cell>
          <cell r="W157">
            <v>75.599999999999994</v>
          </cell>
          <cell r="X157">
            <v>79.400000000000006</v>
          </cell>
          <cell r="Y157">
            <v>76.5</v>
          </cell>
          <cell r="Z157">
            <v>74</v>
          </cell>
          <cell r="AA157">
            <v>61.5</v>
          </cell>
          <cell r="AB157">
            <v>45.3</v>
          </cell>
          <cell r="AC157">
            <v>69.900000000000006</v>
          </cell>
          <cell r="AD157">
            <v>9.6</v>
          </cell>
          <cell r="AE157">
            <v>36.1</v>
          </cell>
          <cell r="AF157">
            <v>1845.8</v>
          </cell>
          <cell r="AG157">
            <v>10625</v>
          </cell>
          <cell r="AH157">
            <v>2686</v>
          </cell>
          <cell r="AI157">
            <v>1065</v>
          </cell>
          <cell r="AJ157">
            <v>3105</v>
          </cell>
          <cell r="AK157">
            <v>470</v>
          </cell>
          <cell r="AL157">
            <v>141</v>
          </cell>
          <cell r="AM157">
            <v>1700</v>
          </cell>
          <cell r="AN157" t="str">
            <v>NA</v>
          </cell>
          <cell r="AO157" t="str">
            <v>NA</v>
          </cell>
          <cell r="AP157" t="str">
            <v>NA</v>
          </cell>
          <cell r="AQ157" t="str">
            <v>NA</v>
          </cell>
          <cell r="AR157">
            <v>143.19999999999999</v>
          </cell>
          <cell r="AS157">
            <v>150.1</v>
          </cell>
          <cell r="AT157">
            <v>170.2</v>
          </cell>
          <cell r="AU157">
            <v>120166</v>
          </cell>
          <cell r="AV157">
            <v>1329</v>
          </cell>
          <cell r="AW157">
            <v>2231</v>
          </cell>
          <cell r="AX157">
            <v>123726</v>
          </cell>
          <cell r="AY157">
            <v>12.3</v>
          </cell>
          <cell r="AZ157">
            <v>-62.4</v>
          </cell>
          <cell r="BA157">
            <v>47036</v>
          </cell>
          <cell r="BB157">
            <v>817</v>
          </cell>
          <cell r="BC157">
            <v>46955</v>
          </cell>
          <cell r="BD157">
            <v>2209.8000000000002</v>
          </cell>
          <cell r="BE157">
            <v>42369</v>
          </cell>
          <cell r="BF157">
            <v>150</v>
          </cell>
          <cell r="BG157">
            <v>1781</v>
          </cell>
          <cell r="BH157">
            <v>2369</v>
          </cell>
          <cell r="BI157">
            <v>87</v>
          </cell>
          <cell r="BJ157">
            <v>24.61</v>
          </cell>
          <cell r="BK157">
            <v>21.2</v>
          </cell>
          <cell r="BL157">
            <v>149.84190000000001</v>
          </cell>
          <cell r="BM157">
            <v>404.83859999999999</v>
          </cell>
          <cell r="BN157">
            <v>3.5</v>
          </cell>
          <cell r="BO157">
            <v>1135848</v>
          </cell>
          <cell r="BP157">
            <v>126737.67</v>
          </cell>
          <cell r="BQ157">
            <v>50026.40724</v>
          </cell>
          <cell r="BR157">
            <v>91.94</v>
          </cell>
          <cell r="BS157" t="str">
            <v>NA</v>
          </cell>
          <cell r="BT157" t="str">
            <v>NA</v>
          </cell>
          <cell r="BU157" t="str">
            <v>NA</v>
          </cell>
          <cell r="BV157" t="str">
            <v>NA</v>
          </cell>
          <cell r="BW157" t="str">
            <v>NA</v>
          </cell>
          <cell r="BX157" t="str">
            <v>NA</v>
          </cell>
          <cell r="BY157" t="str">
            <v>NA</v>
          </cell>
          <cell r="BZ157" t="str">
            <v>NA</v>
          </cell>
          <cell r="CA157">
            <v>204.7</v>
          </cell>
          <cell r="CB157">
            <v>23267</v>
          </cell>
          <cell r="CC157">
            <v>23587</v>
          </cell>
          <cell r="CD157">
            <v>38942</v>
          </cell>
          <cell r="CE157">
            <v>41989</v>
          </cell>
          <cell r="CF157">
            <v>-33583</v>
          </cell>
          <cell r="CG157">
            <v>-37514</v>
          </cell>
          <cell r="CH157">
            <v>12250</v>
          </cell>
          <cell r="CI157">
            <v>12150</v>
          </cell>
        </row>
        <row r="158">
          <cell r="A158" t="str">
            <v>Q4 2008</v>
          </cell>
          <cell r="B158">
            <v>20312</v>
          </cell>
          <cell r="C158">
            <v>140.9</v>
          </cell>
          <cell r="D158">
            <v>99.6</v>
          </cell>
          <cell r="E158">
            <v>99.786000000000001</v>
          </cell>
          <cell r="F158">
            <v>18</v>
          </cell>
          <cell r="G158">
            <v>22924</v>
          </cell>
          <cell r="H158">
            <v>752</v>
          </cell>
          <cell r="I158">
            <v>43.1</v>
          </cell>
          <cell r="J158">
            <v>2336</v>
          </cell>
          <cell r="K158">
            <v>189.4</v>
          </cell>
          <cell r="L158">
            <v>2146.6</v>
          </cell>
          <cell r="M158">
            <v>3589.1</v>
          </cell>
          <cell r="N158">
            <v>80.2</v>
          </cell>
          <cell r="O158">
            <v>259.8</v>
          </cell>
          <cell r="P158">
            <v>601.20000000000005</v>
          </cell>
          <cell r="Q158">
            <v>512.9</v>
          </cell>
          <cell r="R158">
            <v>411.4</v>
          </cell>
          <cell r="S158">
            <v>145</v>
          </cell>
          <cell r="T158">
            <v>89.9</v>
          </cell>
          <cell r="U158">
            <v>46.3</v>
          </cell>
          <cell r="V158">
            <v>27.2</v>
          </cell>
          <cell r="W158">
            <v>71.8</v>
          </cell>
          <cell r="X158">
            <v>77.400000000000006</v>
          </cell>
          <cell r="Y158">
            <v>76.599999999999994</v>
          </cell>
          <cell r="Z158">
            <v>74.3</v>
          </cell>
          <cell r="AA158">
            <v>61.8</v>
          </cell>
          <cell r="AB158">
            <v>43.9</v>
          </cell>
          <cell r="AC158">
            <v>67.8</v>
          </cell>
          <cell r="AD158">
            <v>9.4</v>
          </cell>
          <cell r="AE158">
            <v>35.700000000000003</v>
          </cell>
          <cell r="AF158">
            <v>1773.7</v>
          </cell>
          <cell r="AG158">
            <v>9863</v>
          </cell>
          <cell r="AH158">
            <v>1609</v>
          </cell>
          <cell r="AI158">
            <v>924</v>
          </cell>
          <cell r="AJ158">
            <v>3529</v>
          </cell>
          <cell r="AK158">
            <v>254</v>
          </cell>
          <cell r="AL158">
            <v>569</v>
          </cell>
          <cell r="AM158">
            <v>1898</v>
          </cell>
          <cell r="AN158" t="str">
            <v>NA</v>
          </cell>
          <cell r="AO158" t="str">
            <v>NA</v>
          </cell>
          <cell r="AP158" t="str">
            <v>NA</v>
          </cell>
          <cell r="AQ158" t="str">
            <v>NA</v>
          </cell>
          <cell r="AR158">
            <v>131</v>
          </cell>
          <cell r="AS158">
            <v>142.5</v>
          </cell>
          <cell r="AT158">
            <v>164.1</v>
          </cell>
          <cell r="AU158">
            <v>111187</v>
          </cell>
          <cell r="AV158">
            <v>1336</v>
          </cell>
          <cell r="AW158">
            <v>2455</v>
          </cell>
          <cell r="AX158">
            <v>114978</v>
          </cell>
          <cell r="AY158">
            <v>9.8000000000000007</v>
          </cell>
          <cell r="AZ158">
            <v>-95.4</v>
          </cell>
          <cell r="BA158">
            <v>44992</v>
          </cell>
          <cell r="BB158">
            <v>-2795</v>
          </cell>
          <cell r="BC158">
            <v>45135</v>
          </cell>
          <cell r="BD158">
            <v>2146.6</v>
          </cell>
          <cell r="BE158">
            <v>43223</v>
          </cell>
          <cell r="BF158">
            <v>595</v>
          </cell>
          <cell r="BG158">
            <v>1929</v>
          </cell>
          <cell r="BH158">
            <v>1518</v>
          </cell>
          <cell r="BI158">
            <v>81.900000000000006</v>
          </cell>
          <cell r="BJ158">
            <v>25.84</v>
          </cell>
          <cell r="BK158">
            <v>22.24</v>
          </cell>
          <cell r="BL158">
            <v>141.71530000000001</v>
          </cell>
          <cell r="BM158">
            <v>384.07459999999998</v>
          </cell>
          <cell r="BN158">
            <v>4</v>
          </cell>
          <cell r="BO158">
            <v>1133203</v>
          </cell>
          <cell r="BP158">
            <v>125758.26</v>
          </cell>
          <cell r="BQ158">
            <v>49717.980920000002</v>
          </cell>
          <cell r="BR158">
            <v>91.7</v>
          </cell>
          <cell r="BS158" t="str">
            <v>NA</v>
          </cell>
          <cell r="BT158" t="str">
            <v>NA</v>
          </cell>
          <cell r="BU158" t="str">
            <v>NA</v>
          </cell>
          <cell r="BV158" t="str">
            <v>NA</v>
          </cell>
          <cell r="BW158" t="str">
            <v>NA</v>
          </cell>
          <cell r="BX158" t="str">
            <v>NA</v>
          </cell>
          <cell r="BY158" t="str">
            <v>NA</v>
          </cell>
          <cell r="BZ158" t="str">
            <v>NA</v>
          </cell>
          <cell r="CA158">
            <v>189.9</v>
          </cell>
          <cell r="CB158">
            <v>24741</v>
          </cell>
          <cell r="CC158">
            <v>24908</v>
          </cell>
          <cell r="CD158">
            <v>40873</v>
          </cell>
          <cell r="CE158">
            <v>42915</v>
          </cell>
          <cell r="CF158">
            <v>-36778</v>
          </cell>
          <cell r="CG158">
            <v>-41186</v>
          </cell>
          <cell r="CH158">
            <v>11738</v>
          </cell>
          <cell r="CI158">
            <v>11638</v>
          </cell>
        </row>
        <row r="159">
          <cell r="A159" t="str">
            <v>Q1 2009</v>
          </cell>
          <cell r="B159">
            <v>19159</v>
          </cell>
          <cell r="C159">
            <v>131.30000000000001</v>
          </cell>
          <cell r="D159">
            <v>98.4</v>
          </cell>
          <cell r="E159">
            <v>99.429000000000002</v>
          </cell>
          <cell r="F159">
            <v>3407</v>
          </cell>
          <cell r="G159">
            <v>23281</v>
          </cell>
          <cell r="H159">
            <v>633</v>
          </cell>
          <cell r="I159">
            <v>57.7</v>
          </cell>
          <cell r="J159">
            <v>2301.8000000000002</v>
          </cell>
          <cell r="K159">
            <v>247.6</v>
          </cell>
          <cell r="L159">
            <v>2054.1</v>
          </cell>
          <cell r="M159">
            <v>3593.8</v>
          </cell>
          <cell r="N159">
            <v>68.2</v>
          </cell>
          <cell r="O159">
            <v>243.6</v>
          </cell>
          <cell r="P159">
            <v>578.29999999999995</v>
          </cell>
          <cell r="Q159">
            <v>492.5</v>
          </cell>
          <cell r="R159">
            <v>397.1</v>
          </cell>
          <cell r="S159">
            <v>141.1</v>
          </cell>
          <cell r="T159">
            <v>88.8</v>
          </cell>
          <cell r="U159">
            <v>44.5</v>
          </cell>
          <cell r="V159">
            <v>23.1</v>
          </cell>
          <cell r="W159">
            <v>68</v>
          </cell>
          <cell r="X159">
            <v>74.5</v>
          </cell>
          <cell r="Y159">
            <v>73.400000000000006</v>
          </cell>
          <cell r="Z159">
            <v>71.400000000000006</v>
          </cell>
          <cell r="AA159">
            <v>60</v>
          </cell>
          <cell r="AB159">
            <v>43.1</v>
          </cell>
          <cell r="AC159">
            <v>64.900000000000006</v>
          </cell>
          <cell r="AD159">
            <v>9.1</v>
          </cell>
          <cell r="AE159">
            <v>35.200000000000003</v>
          </cell>
          <cell r="AF159">
            <v>1703.8</v>
          </cell>
          <cell r="AG159">
            <v>9825</v>
          </cell>
          <cell r="AH159">
            <v>1610</v>
          </cell>
          <cell r="AI159">
            <v>927</v>
          </cell>
          <cell r="AJ159">
            <v>2091</v>
          </cell>
          <cell r="AK159">
            <v>235</v>
          </cell>
          <cell r="AL159">
            <v>1548</v>
          </cell>
          <cell r="AM159">
            <v>1975</v>
          </cell>
          <cell r="AN159" t="str">
            <v>NA</v>
          </cell>
          <cell r="AO159" t="str">
            <v>NA</v>
          </cell>
          <cell r="AP159" t="str">
            <v>NA</v>
          </cell>
          <cell r="AQ159" t="str">
            <v>NA</v>
          </cell>
          <cell r="AR159">
            <v>119.3</v>
          </cell>
          <cell r="AS159">
            <v>132.5</v>
          </cell>
          <cell r="AT159">
            <v>154.19999999999999</v>
          </cell>
          <cell r="AU159">
            <v>110608</v>
          </cell>
          <cell r="AV159">
            <v>1350</v>
          </cell>
          <cell r="AW159">
            <v>2308</v>
          </cell>
          <cell r="AX159">
            <v>114266</v>
          </cell>
          <cell r="AY159">
            <v>7.8</v>
          </cell>
          <cell r="AZ159">
            <v>-111.4</v>
          </cell>
          <cell r="BA159">
            <v>43388</v>
          </cell>
          <cell r="BB159">
            <v>690</v>
          </cell>
          <cell r="BC159">
            <v>43435</v>
          </cell>
          <cell r="BD159">
            <v>2054.1</v>
          </cell>
          <cell r="BE159">
            <v>41397</v>
          </cell>
          <cell r="BF159">
            <v>1619</v>
          </cell>
          <cell r="BG159">
            <v>1993</v>
          </cell>
          <cell r="BH159">
            <v>1741</v>
          </cell>
          <cell r="BI159">
            <v>76.2</v>
          </cell>
          <cell r="BJ159">
            <v>26.03</v>
          </cell>
          <cell r="BK159">
            <v>22.44</v>
          </cell>
          <cell r="BL159">
            <v>132.71250000000001</v>
          </cell>
          <cell r="BM159">
            <v>357.13780000000003</v>
          </cell>
          <cell r="BN159">
            <v>2.5</v>
          </cell>
          <cell r="BO159">
            <v>1128346</v>
          </cell>
          <cell r="BP159">
            <v>125493.88</v>
          </cell>
          <cell r="BQ159">
            <v>48832.734640000002</v>
          </cell>
          <cell r="BR159">
            <v>91.07</v>
          </cell>
          <cell r="BS159" t="str">
            <v>NA</v>
          </cell>
          <cell r="BT159" t="str">
            <v>NA</v>
          </cell>
          <cell r="BU159" t="str">
            <v>NA</v>
          </cell>
          <cell r="BV159" t="str">
            <v>NA</v>
          </cell>
          <cell r="BW159" t="str">
            <v>NA</v>
          </cell>
          <cell r="BX159" t="str">
            <v>NA</v>
          </cell>
          <cell r="BY159" t="str">
            <v>NA</v>
          </cell>
          <cell r="BZ159" t="str">
            <v>NA</v>
          </cell>
          <cell r="CA159">
            <v>156.1</v>
          </cell>
          <cell r="CB159">
            <v>21405</v>
          </cell>
          <cell r="CC159">
            <v>22818</v>
          </cell>
          <cell r="CD159">
            <v>39909</v>
          </cell>
          <cell r="CE159">
            <v>44082</v>
          </cell>
          <cell r="CF159">
            <v>-34410</v>
          </cell>
          <cell r="CG159">
            <v>-40026</v>
          </cell>
          <cell r="CH159">
            <v>7611</v>
          </cell>
          <cell r="CI159">
            <v>7611</v>
          </cell>
        </row>
        <row r="160">
          <cell r="A160" t="str">
            <v>Q2 2009</v>
          </cell>
          <cell r="B160">
            <v>18644</v>
          </cell>
          <cell r="C160">
            <v>122.4</v>
          </cell>
          <cell r="D160">
            <v>98.4</v>
          </cell>
          <cell r="E160">
            <v>98.626000000000005</v>
          </cell>
          <cell r="F160">
            <v>5275</v>
          </cell>
          <cell r="G160">
            <v>24265</v>
          </cell>
          <cell r="H160">
            <v>638</v>
          </cell>
          <cell r="I160">
            <v>68.900000000000006</v>
          </cell>
          <cell r="J160">
            <v>2328.8000000000002</v>
          </cell>
          <cell r="K160">
            <v>299.39999999999998</v>
          </cell>
          <cell r="L160">
            <v>2029.3</v>
          </cell>
          <cell r="M160">
            <v>3600.2</v>
          </cell>
          <cell r="N160">
            <v>66</v>
          </cell>
          <cell r="O160">
            <v>233.2</v>
          </cell>
          <cell r="P160">
            <v>567.4</v>
          </cell>
          <cell r="Q160">
            <v>491.1</v>
          </cell>
          <cell r="R160">
            <v>395.8</v>
          </cell>
          <cell r="S160">
            <v>142.5</v>
          </cell>
          <cell r="T160">
            <v>87.5</v>
          </cell>
          <cell r="U160">
            <v>45.8</v>
          </cell>
          <cell r="V160">
            <v>22.4</v>
          </cell>
          <cell r="W160">
            <v>65.7</v>
          </cell>
          <cell r="X160">
            <v>73.099999999999994</v>
          </cell>
          <cell r="Y160">
            <v>72.900000000000006</v>
          </cell>
          <cell r="Z160">
            <v>70.900000000000006</v>
          </cell>
          <cell r="AA160">
            <v>60.4</v>
          </cell>
          <cell r="AB160">
            <v>42.1</v>
          </cell>
          <cell r="AC160">
            <v>64</v>
          </cell>
          <cell r="AD160">
            <v>9.3000000000000007</v>
          </cell>
          <cell r="AE160">
            <v>35.200000000000003</v>
          </cell>
          <cell r="AF160">
            <v>1675.3</v>
          </cell>
          <cell r="AG160">
            <v>9515</v>
          </cell>
          <cell r="AH160">
            <v>1121</v>
          </cell>
          <cell r="AI160">
            <v>810</v>
          </cell>
          <cell r="AJ160">
            <v>2201</v>
          </cell>
          <cell r="AK160">
            <v>150</v>
          </cell>
          <cell r="AL160">
            <v>2022</v>
          </cell>
          <cell r="AM160">
            <v>2027</v>
          </cell>
          <cell r="AN160" t="str">
            <v>NA</v>
          </cell>
          <cell r="AO160" t="str">
            <v>NA</v>
          </cell>
          <cell r="AP160" t="str">
            <v>NA</v>
          </cell>
          <cell r="AQ160" t="str">
            <v>NA</v>
          </cell>
          <cell r="AR160">
            <v>108.1</v>
          </cell>
          <cell r="AS160">
            <v>123.4</v>
          </cell>
          <cell r="AT160">
            <v>145.4</v>
          </cell>
          <cell r="AU160">
            <v>110883</v>
          </cell>
          <cell r="AV160">
            <v>1177</v>
          </cell>
          <cell r="AW160">
            <v>2246</v>
          </cell>
          <cell r="AX160">
            <v>114306</v>
          </cell>
          <cell r="AY160">
            <v>4.8</v>
          </cell>
          <cell r="AZ160">
            <v>-109</v>
          </cell>
          <cell r="BA160">
            <v>43042</v>
          </cell>
          <cell r="BB160">
            <v>2782</v>
          </cell>
          <cell r="BC160">
            <v>43133</v>
          </cell>
          <cell r="BD160">
            <v>2029.3</v>
          </cell>
          <cell r="BE160">
            <v>40195</v>
          </cell>
          <cell r="BF160">
            <v>2115</v>
          </cell>
          <cell r="BG160">
            <v>2072</v>
          </cell>
          <cell r="BH160">
            <v>1282</v>
          </cell>
          <cell r="BI160">
            <v>72.3</v>
          </cell>
          <cell r="BJ160">
            <v>25.64</v>
          </cell>
          <cell r="BK160">
            <v>22</v>
          </cell>
          <cell r="BL160">
            <v>124.084</v>
          </cell>
          <cell r="BM160">
            <v>332.55790000000002</v>
          </cell>
          <cell r="BN160">
            <v>3.5</v>
          </cell>
          <cell r="BO160">
            <v>1125291</v>
          </cell>
          <cell r="BP160">
            <v>125716.1</v>
          </cell>
          <cell r="BQ160">
            <v>48245.593630000003</v>
          </cell>
          <cell r="BR160">
            <v>91.84</v>
          </cell>
          <cell r="BS160" t="str">
            <v>NA</v>
          </cell>
          <cell r="BT160" t="str">
            <v>NA</v>
          </cell>
          <cell r="BU160" t="str">
            <v>NA</v>
          </cell>
          <cell r="BV160" t="str">
            <v>NA</v>
          </cell>
          <cell r="BW160" t="str">
            <v>NA</v>
          </cell>
          <cell r="BX160" t="str">
            <v>NA</v>
          </cell>
          <cell r="BY160" t="str">
            <v>NA</v>
          </cell>
          <cell r="BZ160" t="str">
            <v>NA</v>
          </cell>
          <cell r="CA160">
            <v>132.80000000000001</v>
          </cell>
          <cell r="CB160">
            <v>20797</v>
          </cell>
          <cell r="CC160">
            <v>22463</v>
          </cell>
          <cell r="CD160">
            <v>40856</v>
          </cell>
          <cell r="CE160">
            <v>45074</v>
          </cell>
          <cell r="CF160">
            <v>-34552</v>
          </cell>
          <cell r="CG160">
            <v>-39544</v>
          </cell>
          <cell r="CH160">
            <v>6668</v>
          </cell>
          <cell r="CI160">
            <v>6668</v>
          </cell>
        </row>
        <row r="161">
          <cell r="A161" t="str">
            <v>Q3 2009</v>
          </cell>
          <cell r="B161">
            <v>18294</v>
          </cell>
          <cell r="C161">
            <v>117.8</v>
          </cell>
          <cell r="D161">
            <v>97.4</v>
          </cell>
          <cell r="E161">
            <v>97.813000000000002</v>
          </cell>
          <cell r="F161">
            <v>5065</v>
          </cell>
          <cell r="G161">
            <v>23443</v>
          </cell>
          <cell r="H161">
            <v>643</v>
          </cell>
          <cell r="I161">
            <v>84.4</v>
          </cell>
          <cell r="J161">
            <v>2321.8000000000002</v>
          </cell>
          <cell r="K161">
            <v>315.10000000000002</v>
          </cell>
          <cell r="L161">
            <v>2006.8</v>
          </cell>
          <cell r="M161">
            <v>3599</v>
          </cell>
          <cell r="N161">
            <v>69.400000000000006</v>
          </cell>
          <cell r="O161">
            <v>218.6</v>
          </cell>
          <cell r="P161">
            <v>558.5</v>
          </cell>
          <cell r="Q161">
            <v>489.5</v>
          </cell>
          <cell r="R161">
            <v>396.1</v>
          </cell>
          <cell r="S161">
            <v>141.19999999999999</v>
          </cell>
          <cell r="T161">
            <v>87.8</v>
          </cell>
          <cell r="U161">
            <v>45.8</v>
          </cell>
          <cell r="V161">
            <v>23.7</v>
          </cell>
          <cell r="W161">
            <v>63.8</v>
          </cell>
          <cell r="X161">
            <v>72.5</v>
          </cell>
          <cell r="Y161">
            <v>72.3</v>
          </cell>
          <cell r="Z161">
            <v>70.400000000000006</v>
          </cell>
          <cell r="AA161">
            <v>59.4</v>
          </cell>
          <cell r="AB161">
            <v>41.7</v>
          </cell>
          <cell r="AC161">
            <v>63.4</v>
          </cell>
          <cell r="AD161">
            <v>9.1</v>
          </cell>
          <cell r="AE161">
            <v>35.299999999999997</v>
          </cell>
          <cell r="AF161">
            <v>1650.2</v>
          </cell>
          <cell r="AG161">
            <v>7916</v>
          </cell>
          <cell r="AH161">
            <v>1112</v>
          </cell>
          <cell r="AI161">
            <v>660</v>
          </cell>
          <cell r="AJ161">
            <v>2196</v>
          </cell>
          <cell r="AK161">
            <v>138</v>
          </cell>
          <cell r="AL161">
            <v>1253</v>
          </cell>
          <cell r="AM161">
            <v>1601</v>
          </cell>
          <cell r="AN161" t="str">
            <v>NA</v>
          </cell>
          <cell r="AO161" t="str">
            <v>NA</v>
          </cell>
          <cell r="AP161" t="str">
            <v>NA</v>
          </cell>
          <cell r="AQ161" t="str">
            <v>NA</v>
          </cell>
          <cell r="AR161">
            <v>105.3</v>
          </cell>
          <cell r="AS161">
            <v>118.2</v>
          </cell>
          <cell r="AT161">
            <v>138.30000000000001</v>
          </cell>
          <cell r="AU161">
            <v>106889</v>
          </cell>
          <cell r="AV161">
            <v>1111</v>
          </cell>
          <cell r="AW161">
            <v>2145</v>
          </cell>
          <cell r="AX161">
            <v>110146</v>
          </cell>
          <cell r="AY161">
            <v>2.7</v>
          </cell>
          <cell r="AZ161">
            <v>-120.9</v>
          </cell>
          <cell r="BA161">
            <v>42184</v>
          </cell>
          <cell r="BB161">
            <v>3560</v>
          </cell>
          <cell r="BC161">
            <v>42230</v>
          </cell>
          <cell r="BD161">
            <v>2006.8</v>
          </cell>
          <cell r="BE161">
            <v>38742</v>
          </cell>
          <cell r="BF161">
            <v>1311</v>
          </cell>
          <cell r="BG161">
            <v>1683</v>
          </cell>
          <cell r="BH161">
            <v>1315</v>
          </cell>
          <cell r="BI161">
            <v>70</v>
          </cell>
          <cell r="BJ161">
            <v>25.37</v>
          </cell>
          <cell r="BK161">
            <v>21.88</v>
          </cell>
          <cell r="BL161">
            <v>118.00449999999999</v>
          </cell>
          <cell r="BM161">
            <v>318.75279999999998</v>
          </cell>
          <cell r="BN161">
            <v>2.7</v>
          </cell>
          <cell r="BO161">
            <v>1126735</v>
          </cell>
          <cell r="BP161">
            <v>126018.75</v>
          </cell>
          <cell r="BQ161">
            <v>48011.377269999997</v>
          </cell>
          <cell r="BR161">
            <v>91.59</v>
          </cell>
          <cell r="BS161" t="str">
            <v>NA</v>
          </cell>
          <cell r="BT161" t="str">
            <v>NA</v>
          </cell>
          <cell r="BU161" t="str">
            <v>NA</v>
          </cell>
          <cell r="BV161" t="str">
            <v>NA</v>
          </cell>
          <cell r="BW161" t="str">
            <v>NA</v>
          </cell>
          <cell r="BX161" t="str">
            <v>NA</v>
          </cell>
          <cell r="BY161" t="str">
            <v>NA</v>
          </cell>
          <cell r="BZ161" t="str">
            <v>NA</v>
          </cell>
          <cell r="CA161">
            <v>128.69999999999999</v>
          </cell>
          <cell r="CB161">
            <v>20516</v>
          </cell>
          <cell r="CC161">
            <v>22421</v>
          </cell>
          <cell r="CD161">
            <v>38716</v>
          </cell>
          <cell r="CE161">
            <v>43480</v>
          </cell>
          <cell r="CF161">
            <v>-31449</v>
          </cell>
          <cell r="CG161">
            <v>-35982</v>
          </cell>
          <cell r="CH161">
            <v>6078</v>
          </cell>
          <cell r="CI161">
            <v>6078</v>
          </cell>
        </row>
        <row r="162">
          <cell r="A162" t="str">
            <v>Q4 2009</v>
          </cell>
          <cell r="B162">
            <v>18300</v>
          </cell>
          <cell r="C162">
            <v>115.6</v>
          </cell>
          <cell r="D162">
            <v>96.8</v>
          </cell>
          <cell r="E162">
            <v>97.474000000000004</v>
          </cell>
          <cell r="F162">
            <v>1151</v>
          </cell>
          <cell r="G162">
            <v>21462</v>
          </cell>
          <cell r="H162">
            <v>649</v>
          </cell>
          <cell r="I162">
            <v>113.4</v>
          </cell>
          <cell r="J162">
            <v>2271.3000000000002</v>
          </cell>
          <cell r="K162">
            <v>300.89999999999998</v>
          </cell>
          <cell r="L162">
            <v>1970.4</v>
          </cell>
          <cell r="M162">
            <v>3599.4</v>
          </cell>
          <cell r="N162">
            <v>57.3</v>
          </cell>
          <cell r="O162">
            <v>208.4</v>
          </cell>
          <cell r="P162">
            <v>556.4</v>
          </cell>
          <cell r="Q162">
            <v>483.3</v>
          </cell>
          <cell r="R162">
            <v>396.5</v>
          </cell>
          <cell r="S162">
            <v>138.69999999999999</v>
          </cell>
          <cell r="T162">
            <v>85.4</v>
          </cell>
          <cell r="U162">
            <v>44.3</v>
          </cell>
          <cell r="V162">
            <v>19.600000000000001</v>
          </cell>
          <cell r="W162">
            <v>61.5</v>
          </cell>
          <cell r="X162">
            <v>72.400000000000006</v>
          </cell>
          <cell r="Y162">
            <v>71.3</v>
          </cell>
          <cell r="Z162">
            <v>70.3</v>
          </cell>
          <cell r="AA162">
            <v>58.3</v>
          </cell>
          <cell r="AB162">
            <v>40.4</v>
          </cell>
          <cell r="AC162">
            <v>62.3</v>
          </cell>
          <cell r="AD162">
            <v>8.8000000000000007</v>
          </cell>
          <cell r="AE162">
            <v>35.1</v>
          </cell>
          <cell r="AF162">
            <v>1620.7</v>
          </cell>
          <cell r="AG162">
            <v>8652</v>
          </cell>
          <cell r="AH162">
            <v>728</v>
          </cell>
          <cell r="AI162">
            <v>626</v>
          </cell>
          <cell r="AJ162">
            <v>2354</v>
          </cell>
          <cell r="AK162">
            <v>113</v>
          </cell>
          <cell r="AL162">
            <v>1082</v>
          </cell>
          <cell r="AM162">
            <v>2957</v>
          </cell>
          <cell r="AN162" t="str">
            <v>NA</v>
          </cell>
          <cell r="AO162" t="str">
            <v>NA</v>
          </cell>
          <cell r="AP162" t="str">
            <v>NA</v>
          </cell>
          <cell r="AQ162" t="str">
            <v>NA</v>
          </cell>
          <cell r="AR162">
            <v>100.6</v>
          </cell>
          <cell r="AS162">
            <v>115.5</v>
          </cell>
          <cell r="AT162">
            <v>136.5</v>
          </cell>
          <cell r="AU162">
            <v>107075</v>
          </cell>
          <cell r="AV162">
            <v>1029</v>
          </cell>
          <cell r="AW162">
            <v>2106</v>
          </cell>
          <cell r="AX162">
            <v>110210</v>
          </cell>
          <cell r="AY162">
            <v>1.4</v>
          </cell>
          <cell r="AZ162">
            <v>-115.9</v>
          </cell>
          <cell r="BA162">
            <v>41397</v>
          </cell>
          <cell r="BB162">
            <v>-657</v>
          </cell>
          <cell r="BC162">
            <v>40988</v>
          </cell>
          <cell r="BD162">
            <v>1970.4</v>
          </cell>
          <cell r="BE162">
            <v>41255</v>
          </cell>
          <cell r="BF162">
            <v>1130</v>
          </cell>
          <cell r="BG162">
            <v>3154</v>
          </cell>
          <cell r="BH162">
            <v>887</v>
          </cell>
          <cell r="BI162">
            <v>68.2</v>
          </cell>
          <cell r="BJ162">
            <v>26.16</v>
          </cell>
          <cell r="BK162">
            <v>22.5</v>
          </cell>
          <cell r="BL162">
            <v>114.84690000000001</v>
          </cell>
          <cell r="BM162">
            <v>311.3451</v>
          </cell>
          <cell r="BN162">
            <v>1.8</v>
          </cell>
          <cell r="BO162">
            <v>1131275</v>
          </cell>
          <cell r="BP162">
            <v>125362.86</v>
          </cell>
          <cell r="BQ162">
            <v>47910.163860000001</v>
          </cell>
          <cell r="BR162">
            <v>92.09</v>
          </cell>
          <cell r="BS162" t="str">
            <v>NA</v>
          </cell>
          <cell r="BT162" t="str">
            <v>NA</v>
          </cell>
          <cell r="BU162" t="str">
            <v>NA</v>
          </cell>
          <cell r="BV162" t="str">
            <v>NA</v>
          </cell>
          <cell r="BW162" t="str">
            <v>NA</v>
          </cell>
          <cell r="BX162" t="str">
            <v>NA</v>
          </cell>
          <cell r="BY162" t="str">
            <v>NA</v>
          </cell>
          <cell r="BZ162" t="str">
            <v>NA</v>
          </cell>
          <cell r="CA162">
            <v>115.6</v>
          </cell>
          <cell r="CB162">
            <v>22012</v>
          </cell>
          <cell r="CC162">
            <v>23877</v>
          </cell>
          <cell r="CD162">
            <v>39116</v>
          </cell>
          <cell r="CE162">
            <v>44907</v>
          </cell>
          <cell r="CF162">
            <v>-35265</v>
          </cell>
          <cell r="CG162">
            <v>-41152</v>
          </cell>
          <cell r="CH162">
            <v>6063</v>
          </cell>
          <cell r="CI162">
            <v>6063</v>
          </cell>
        </row>
        <row r="163">
          <cell r="A163" t="str">
            <v>Q1 2010</v>
          </cell>
          <cell r="B163">
            <v>17417</v>
          </cell>
          <cell r="C163">
            <v>111.7</v>
          </cell>
          <cell r="D163">
            <v>96</v>
          </cell>
          <cell r="E163">
            <v>96.548000000000002</v>
          </cell>
          <cell r="F163">
            <v>3335</v>
          </cell>
          <cell r="G163">
            <v>22491</v>
          </cell>
          <cell r="H163">
            <v>564</v>
          </cell>
          <cell r="I163">
            <v>131.1</v>
          </cell>
          <cell r="J163">
            <v>2242.1999999999998</v>
          </cell>
          <cell r="K163">
            <v>306.2</v>
          </cell>
          <cell r="L163">
            <v>1936</v>
          </cell>
          <cell r="M163">
            <v>3599.1</v>
          </cell>
          <cell r="N163">
            <v>47.6</v>
          </cell>
          <cell r="O163">
            <v>192.4</v>
          </cell>
          <cell r="P163">
            <v>548.4</v>
          </cell>
          <cell r="Q163">
            <v>479.9</v>
          </cell>
          <cell r="R163">
            <v>395.6</v>
          </cell>
          <cell r="S163">
            <v>139</v>
          </cell>
          <cell r="T163">
            <v>86</v>
          </cell>
          <cell r="U163">
            <v>47.2</v>
          </cell>
          <cell r="V163">
            <v>16.399999999999999</v>
          </cell>
          <cell r="W163">
            <v>57.6</v>
          </cell>
          <cell r="X163">
            <v>71.5</v>
          </cell>
          <cell r="Y163">
            <v>70.599999999999994</v>
          </cell>
          <cell r="Z163">
            <v>69.900000000000006</v>
          </cell>
          <cell r="AA163">
            <v>58.2</v>
          </cell>
          <cell r="AB163">
            <v>40.5</v>
          </cell>
          <cell r="AC163">
            <v>61.2</v>
          </cell>
          <cell r="AD163">
            <v>9.4</v>
          </cell>
          <cell r="AE163">
            <v>35</v>
          </cell>
          <cell r="AF163">
            <v>1599.5</v>
          </cell>
          <cell r="AG163">
            <v>7380</v>
          </cell>
          <cell r="AH163">
            <v>748</v>
          </cell>
          <cell r="AI163">
            <v>573</v>
          </cell>
          <cell r="AJ163">
            <v>1362</v>
          </cell>
          <cell r="AK163">
            <v>101</v>
          </cell>
          <cell r="AL163">
            <v>1289</v>
          </cell>
          <cell r="AM163">
            <v>2037</v>
          </cell>
          <cell r="AN163">
            <v>234667</v>
          </cell>
          <cell r="AO163">
            <v>238184</v>
          </cell>
          <cell r="AP163">
            <v>274777</v>
          </cell>
          <cell r="AQ163">
            <v>276058</v>
          </cell>
          <cell r="AR163">
            <v>93.9</v>
          </cell>
          <cell r="AS163">
            <v>111.5</v>
          </cell>
          <cell r="AT163">
            <v>134</v>
          </cell>
          <cell r="AU163">
            <v>106714</v>
          </cell>
          <cell r="AV163">
            <v>969</v>
          </cell>
          <cell r="AW163">
            <v>1751</v>
          </cell>
          <cell r="AX163">
            <v>109434</v>
          </cell>
          <cell r="AY163">
            <v>0.6</v>
          </cell>
          <cell r="AZ163">
            <v>-104.9</v>
          </cell>
          <cell r="BA163">
            <v>41642</v>
          </cell>
          <cell r="BB163">
            <v>1852</v>
          </cell>
          <cell r="BC163">
            <v>41731</v>
          </cell>
          <cell r="BD163">
            <v>1936</v>
          </cell>
          <cell r="BE163">
            <v>38237</v>
          </cell>
          <cell r="BF163">
            <v>1361</v>
          </cell>
          <cell r="BG163">
            <v>2142</v>
          </cell>
          <cell r="BH163">
            <v>883</v>
          </cell>
          <cell r="BI163">
            <v>67.3</v>
          </cell>
          <cell r="BJ163">
            <v>25.58</v>
          </cell>
          <cell r="BK163">
            <v>22.21</v>
          </cell>
          <cell r="BL163">
            <v>111.8313</v>
          </cell>
          <cell r="BM163">
            <v>300.68270000000001</v>
          </cell>
          <cell r="BN163">
            <v>2.1</v>
          </cell>
          <cell r="BO163">
            <v>1135874</v>
          </cell>
          <cell r="BP163">
            <v>123956.66</v>
          </cell>
          <cell r="BQ163">
            <v>47848.043270000002</v>
          </cell>
          <cell r="BR163">
            <v>92.1</v>
          </cell>
          <cell r="BS163" t="str">
            <v>NA</v>
          </cell>
          <cell r="BT163" t="str">
            <v>NA</v>
          </cell>
          <cell r="BU163" t="str">
            <v>NA</v>
          </cell>
          <cell r="BV163" t="str">
            <v>NA</v>
          </cell>
          <cell r="BW163" t="str">
            <v>NA</v>
          </cell>
          <cell r="BX163" t="str">
            <v>NA</v>
          </cell>
          <cell r="BY163" t="str">
            <v>NA</v>
          </cell>
          <cell r="BZ163" t="str">
            <v>NA</v>
          </cell>
          <cell r="CA163">
            <v>107.9</v>
          </cell>
          <cell r="CB163">
            <v>20668</v>
          </cell>
          <cell r="CC163">
            <v>22689</v>
          </cell>
          <cell r="CD163">
            <v>40575</v>
          </cell>
          <cell r="CE163">
            <v>44350</v>
          </cell>
          <cell r="CF163">
            <v>-33164</v>
          </cell>
          <cell r="CG163">
            <v>-36803</v>
          </cell>
          <cell r="CH163">
            <v>3759</v>
          </cell>
          <cell r="CI163">
            <v>3759</v>
          </cell>
        </row>
        <row r="164">
          <cell r="A164" t="str">
            <v>Q2 2010</v>
          </cell>
          <cell r="B164">
            <v>17498</v>
          </cell>
          <cell r="C164">
            <v>107.8</v>
          </cell>
          <cell r="D164">
            <v>96.3</v>
          </cell>
          <cell r="E164">
            <v>95.855000000000004</v>
          </cell>
          <cell r="F164">
            <v>4510</v>
          </cell>
          <cell r="G164">
            <v>23285</v>
          </cell>
          <cell r="H164">
            <v>567</v>
          </cell>
          <cell r="I164">
            <v>146.9</v>
          </cell>
          <cell r="J164">
            <v>2269.1</v>
          </cell>
          <cell r="K164">
            <v>331</v>
          </cell>
          <cell r="L164">
            <v>1938</v>
          </cell>
          <cell r="M164">
            <v>3598.2</v>
          </cell>
          <cell r="N164">
            <v>46.2</v>
          </cell>
          <cell r="O164">
            <v>195.2</v>
          </cell>
          <cell r="P164">
            <v>544.70000000000005</v>
          </cell>
          <cell r="Q164">
            <v>481.5</v>
          </cell>
          <cell r="R164">
            <v>393.4</v>
          </cell>
          <cell r="S164">
            <v>143.19999999999999</v>
          </cell>
          <cell r="T164">
            <v>87.3</v>
          </cell>
          <cell r="U164">
            <v>46.5</v>
          </cell>
          <cell r="V164">
            <v>15.9</v>
          </cell>
          <cell r="W164">
            <v>59.8</v>
          </cell>
          <cell r="X164">
            <v>71.400000000000006</v>
          </cell>
          <cell r="Y164">
            <v>70.599999999999994</v>
          </cell>
          <cell r="Z164">
            <v>69.2</v>
          </cell>
          <cell r="AA164">
            <v>59.8</v>
          </cell>
          <cell r="AB164">
            <v>40.799999999999997</v>
          </cell>
          <cell r="AC164">
            <v>61.4</v>
          </cell>
          <cell r="AD164">
            <v>9.1999999999999993</v>
          </cell>
          <cell r="AE164">
            <v>35.1</v>
          </cell>
          <cell r="AF164">
            <v>1601.6</v>
          </cell>
          <cell r="AG164">
            <v>8190</v>
          </cell>
          <cell r="AH164">
            <v>617</v>
          </cell>
          <cell r="AI164">
            <v>549</v>
          </cell>
          <cell r="AJ164">
            <v>1476</v>
          </cell>
          <cell r="AK164">
            <v>106</v>
          </cell>
          <cell r="AL164">
            <v>2407</v>
          </cell>
          <cell r="AM164">
            <v>1859</v>
          </cell>
          <cell r="AN164">
            <v>227613</v>
          </cell>
          <cell r="AO164">
            <v>230833</v>
          </cell>
          <cell r="AP164">
            <v>259408</v>
          </cell>
          <cell r="AQ164">
            <v>264896</v>
          </cell>
          <cell r="AR164">
            <v>90.6</v>
          </cell>
          <cell r="AS164">
            <v>107.7</v>
          </cell>
          <cell r="AT164">
            <v>129.5</v>
          </cell>
          <cell r="AU164">
            <v>105155</v>
          </cell>
          <cell r="AV164">
            <v>888</v>
          </cell>
          <cell r="AW164">
            <v>1632</v>
          </cell>
          <cell r="AX164">
            <v>107676</v>
          </cell>
          <cell r="AY164">
            <v>-0.1</v>
          </cell>
          <cell r="AZ164">
            <v>-109.7</v>
          </cell>
          <cell r="BA164">
            <v>41662</v>
          </cell>
          <cell r="BB164">
            <v>3017</v>
          </cell>
          <cell r="BC164">
            <v>41708</v>
          </cell>
          <cell r="BD164">
            <v>1938</v>
          </cell>
          <cell r="BE164">
            <v>38898</v>
          </cell>
          <cell r="BF164">
            <v>2569</v>
          </cell>
          <cell r="BG164">
            <v>1945</v>
          </cell>
          <cell r="BH164">
            <v>727</v>
          </cell>
          <cell r="BI164">
            <v>67.7</v>
          </cell>
          <cell r="BJ164">
            <v>25.33</v>
          </cell>
          <cell r="BK164">
            <v>22.03</v>
          </cell>
          <cell r="BL164">
            <v>108.4716</v>
          </cell>
          <cell r="BM164">
            <v>290.46910000000003</v>
          </cell>
          <cell r="BN164">
            <v>1.6</v>
          </cell>
          <cell r="BO164">
            <v>1143726</v>
          </cell>
          <cell r="BP164">
            <v>125012.35</v>
          </cell>
          <cell r="BQ164">
            <v>48030.153630000001</v>
          </cell>
          <cell r="BR164">
            <v>93.32</v>
          </cell>
          <cell r="BS164" t="str">
            <v>NA</v>
          </cell>
          <cell r="BT164" t="str">
            <v>NA</v>
          </cell>
          <cell r="BU164" t="str">
            <v>NA</v>
          </cell>
          <cell r="BV164" t="str">
            <v>NA</v>
          </cell>
          <cell r="BW164" t="str">
            <v>NA</v>
          </cell>
          <cell r="BX164" t="str">
            <v>NA</v>
          </cell>
          <cell r="BY164" t="str">
            <v>NA</v>
          </cell>
          <cell r="BZ164" t="str">
            <v>NA</v>
          </cell>
          <cell r="CA164">
            <v>104.4</v>
          </cell>
          <cell r="CB164">
            <v>20592</v>
          </cell>
          <cell r="CC164">
            <v>22610</v>
          </cell>
          <cell r="CD164">
            <v>43928</v>
          </cell>
          <cell r="CE164">
            <v>48254</v>
          </cell>
          <cell r="CF164">
            <v>-36714</v>
          </cell>
          <cell r="CG164">
            <v>-39609</v>
          </cell>
          <cell r="CH164">
            <v>3411</v>
          </cell>
          <cell r="CI164">
            <v>3411</v>
          </cell>
        </row>
        <row r="165">
          <cell r="A165" t="str">
            <v>Q3 2010</v>
          </cell>
          <cell r="B165">
            <v>17381</v>
          </cell>
          <cell r="C165">
            <v>105</v>
          </cell>
          <cell r="D165">
            <v>96.3</v>
          </cell>
          <cell r="E165">
            <v>95.926000000000002</v>
          </cell>
          <cell r="F165">
            <v>4334</v>
          </cell>
          <cell r="G165">
            <v>22858</v>
          </cell>
          <cell r="H165">
            <v>569</v>
          </cell>
          <cell r="I165">
            <v>160.30000000000001</v>
          </cell>
          <cell r="J165">
            <v>2267.4</v>
          </cell>
          <cell r="K165">
            <v>336.8</v>
          </cell>
          <cell r="L165">
            <v>1930.6</v>
          </cell>
          <cell r="M165">
            <v>3598.8</v>
          </cell>
          <cell r="N165">
            <v>55.7</v>
          </cell>
          <cell r="O165">
            <v>186.3</v>
          </cell>
          <cell r="P165">
            <v>539.5</v>
          </cell>
          <cell r="Q165">
            <v>476.5</v>
          </cell>
          <cell r="R165">
            <v>395.9</v>
          </cell>
          <cell r="S165">
            <v>143.1</v>
          </cell>
          <cell r="T165">
            <v>88.2</v>
          </cell>
          <cell r="U165">
            <v>45.4</v>
          </cell>
          <cell r="V165">
            <v>19.399999999999999</v>
          </cell>
          <cell r="W165">
            <v>58.6</v>
          </cell>
          <cell r="X165">
            <v>70.8</v>
          </cell>
          <cell r="Y165">
            <v>69.599999999999994</v>
          </cell>
          <cell r="Z165">
            <v>69.3</v>
          </cell>
          <cell r="AA165">
            <v>59.4</v>
          </cell>
          <cell r="AB165">
            <v>41</v>
          </cell>
          <cell r="AC165">
            <v>61.2</v>
          </cell>
          <cell r="AD165">
            <v>8.9</v>
          </cell>
          <cell r="AE165">
            <v>35.1</v>
          </cell>
          <cell r="AF165">
            <v>1599.4</v>
          </cell>
          <cell r="AG165">
            <v>6176</v>
          </cell>
          <cell r="AH165">
            <v>697</v>
          </cell>
          <cell r="AI165">
            <v>566</v>
          </cell>
          <cell r="AJ165">
            <v>1454</v>
          </cell>
          <cell r="AK165">
            <v>115</v>
          </cell>
          <cell r="AL165">
            <v>524</v>
          </cell>
          <cell r="AM165">
            <v>1960</v>
          </cell>
          <cell r="AN165">
            <v>218667</v>
          </cell>
          <cell r="AO165">
            <v>221000</v>
          </cell>
          <cell r="AP165">
            <v>256187</v>
          </cell>
          <cell r="AQ165">
            <v>258818</v>
          </cell>
          <cell r="AR165">
            <v>89.1</v>
          </cell>
          <cell r="AS165">
            <v>104.6</v>
          </cell>
          <cell r="AT165">
            <v>124.5</v>
          </cell>
          <cell r="AU165">
            <v>105493</v>
          </cell>
          <cell r="AV165">
            <v>815</v>
          </cell>
          <cell r="AW165">
            <v>1505</v>
          </cell>
          <cell r="AX165">
            <v>107813</v>
          </cell>
          <cell r="AY165">
            <v>-0.9</v>
          </cell>
          <cell r="AZ165">
            <v>-116.1</v>
          </cell>
          <cell r="BA165">
            <v>42275</v>
          </cell>
          <cell r="BB165">
            <v>3002</v>
          </cell>
          <cell r="BC165">
            <v>42754</v>
          </cell>
          <cell r="BD165">
            <v>1930.6</v>
          </cell>
          <cell r="BE165">
            <v>36965</v>
          </cell>
          <cell r="BF165">
            <v>561</v>
          </cell>
          <cell r="BG165">
            <v>2068</v>
          </cell>
          <cell r="BH165">
            <v>806</v>
          </cell>
          <cell r="BI165">
            <v>67.7</v>
          </cell>
          <cell r="BJ165">
            <v>24.91</v>
          </cell>
          <cell r="BK165">
            <v>21.78</v>
          </cell>
          <cell r="BL165">
            <v>104.2894</v>
          </cell>
          <cell r="BM165">
            <v>281.93900000000002</v>
          </cell>
          <cell r="BN165">
            <v>0.8</v>
          </cell>
          <cell r="BO165">
            <v>1148629</v>
          </cell>
          <cell r="BP165">
            <v>125791.01</v>
          </cell>
          <cell r="BQ165">
            <v>48034.224049999997</v>
          </cell>
          <cell r="BR165">
            <v>93.17</v>
          </cell>
          <cell r="BS165" t="str">
            <v>NA</v>
          </cell>
          <cell r="BT165" t="str">
            <v>NA</v>
          </cell>
          <cell r="BU165" t="str">
            <v>NA</v>
          </cell>
          <cell r="BV165" t="str">
            <v>NA</v>
          </cell>
          <cell r="BW165" t="str">
            <v>NA</v>
          </cell>
          <cell r="BX165" t="str">
            <v>NA</v>
          </cell>
          <cell r="BY165" t="str">
            <v>NA</v>
          </cell>
          <cell r="BZ165" t="str">
            <v>NA</v>
          </cell>
          <cell r="CA165">
            <v>95.7</v>
          </cell>
          <cell r="CB165">
            <v>20712</v>
          </cell>
          <cell r="CC165">
            <v>22807</v>
          </cell>
          <cell r="CD165">
            <v>44629</v>
          </cell>
          <cell r="CE165">
            <v>47986</v>
          </cell>
          <cell r="CF165">
            <v>-35599</v>
          </cell>
          <cell r="CG165">
            <v>-38187</v>
          </cell>
          <cell r="CH165">
            <v>3593</v>
          </cell>
          <cell r="CI165">
            <v>3593</v>
          </cell>
        </row>
        <row r="166">
          <cell r="A166" t="str">
            <v>Q4 2010</v>
          </cell>
          <cell r="B166">
            <v>17349</v>
          </cell>
          <cell r="C166">
            <v>100.4</v>
          </cell>
          <cell r="D166">
            <v>96.2</v>
          </cell>
          <cell r="E166">
            <v>95.715999999999994</v>
          </cell>
          <cell r="F166">
            <v>1182</v>
          </cell>
          <cell r="G166">
            <v>21760</v>
          </cell>
          <cell r="H166">
            <v>572</v>
          </cell>
          <cell r="I166">
            <v>180.6</v>
          </cell>
          <cell r="J166">
            <v>2233.3000000000002</v>
          </cell>
          <cell r="K166">
            <v>335.7</v>
          </cell>
          <cell r="L166">
            <v>1897.7</v>
          </cell>
          <cell r="M166">
            <v>3599</v>
          </cell>
          <cell r="N166">
            <v>46.7</v>
          </cell>
          <cell r="O166">
            <v>173.6</v>
          </cell>
          <cell r="P166">
            <v>529.20000000000005</v>
          </cell>
          <cell r="Q166">
            <v>477.7</v>
          </cell>
          <cell r="R166">
            <v>396.6</v>
          </cell>
          <cell r="S166">
            <v>141.30000000000001</v>
          </cell>
          <cell r="T166">
            <v>85.6</v>
          </cell>
          <cell r="U166">
            <v>47</v>
          </cell>
          <cell r="V166">
            <v>16.399999999999999</v>
          </cell>
          <cell r="W166">
            <v>56.3</v>
          </cell>
          <cell r="X166">
            <v>69.7</v>
          </cell>
          <cell r="Y166">
            <v>69.400000000000006</v>
          </cell>
          <cell r="Z166">
            <v>69</v>
          </cell>
          <cell r="AA166">
            <v>58.4</v>
          </cell>
          <cell r="AB166">
            <v>39.6</v>
          </cell>
          <cell r="AC166">
            <v>60.2</v>
          </cell>
          <cell r="AD166">
            <v>9.1</v>
          </cell>
          <cell r="AE166">
            <v>34.799999999999997</v>
          </cell>
          <cell r="AF166">
            <v>1575.9</v>
          </cell>
          <cell r="AG166">
            <v>7736</v>
          </cell>
          <cell r="AH166">
            <v>519</v>
          </cell>
          <cell r="AI166">
            <v>538</v>
          </cell>
          <cell r="AJ166">
            <v>1680</v>
          </cell>
          <cell r="AK166">
            <v>122</v>
          </cell>
          <cell r="AL166">
            <v>1305</v>
          </cell>
          <cell r="AM166">
            <v>2793</v>
          </cell>
          <cell r="AN166">
            <v>205000</v>
          </cell>
          <cell r="AO166">
            <v>209469</v>
          </cell>
          <cell r="AP166">
            <v>240750</v>
          </cell>
          <cell r="AQ166">
            <v>243594</v>
          </cell>
          <cell r="AR166">
            <v>86</v>
          </cell>
          <cell r="AS166">
            <v>100</v>
          </cell>
          <cell r="AT166">
            <v>118.1</v>
          </cell>
          <cell r="AU166">
            <v>97820</v>
          </cell>
          <cell r="AV166">
            <v>777</v>
          </cell>
          <cell r="AW166">
            <v>981</v>
          </cell>
          <cell r="AX166">
            <v>99578</v>
          </cell>
          <cell r="AY166">
            <v>-1.4</v>
          </cell>
          <cell r="AZ166">
            <v>-113.6</v>
          </cell>
          <cell r="BA166">
            <v>42286</v>
          </cell>
          <cell r="BB166">
            <v>-99</v>
          </cell>
          <cell r="BC166">
            <v>41481</v>
          </cell>
          <cell r="BD166">
            <v>1897.7</v>
          </cell>
          <cell r="BE166">
            <v>40331</v>
          </cell>
          <cell r="BF166">
            <v>1399</v>
          </cell>
          <cell r="BG166">
            <v>2945</v>
          </cell>
          <cell r="BH166">
            <v>604</v>
          </cell>
          <cell r="BI166">
            <v>66.900000000000006</v>
          </cell>
          <cell r="BJ166">
            <v>25.41</v>
          </cell>
          <cell r="BK166">
            <v>22.14</v>
          </cell>
          <cell r="BL166">
            <v>99.311700000000002</v>
          </cell>
          <cell r="BM166">
            <v>269.59309999999999</v>
          </cell>
          <cell r="BN166">
            <v>1.7</v>
          </cell>
          <cell r="BO166">
            <v>1155581</v>
          </cell>
          <cell r="BP166">
            <v>125499.82</v>
          </cell>
          <cell r="BQ166">
            <v>48110.422729999998</v>
          </cell>
          <cell r="BR166">
            <v>93.95</v>
          </cell>
          <cell r="BS166" t="str">
            <v>NA</v>
          </cell>
          <cell r="BT166" t="str">
            <v>NA</v>
          </cell>
          <cell r="BU166" t="str">
            <v>NA</v>
          </cell>
          <cell r="BV166" t="str">
            <v>NA</v>
          </cell>
          <cell r="BW166" t="str">
            <v>NA</v>
          </cell>
          <cell r="BX166" t="str">
            <v>NA</v>
          </cell>
          <cell r="BY166" t="str">
            <v>NA</v>
          </cell>
          <cell r="BZ166" t="str">
            <v>NA</v>
          </cell>
          <cell r="CA166">
            <v>91.1</v>
          </cell>
          <cell r="CB166">
            <v>22289</v>
          </cell>
          <cell r="CC166">
            <v>24215</v>
          </cell>
          <cell r="CD166">
            <v>43665</v>
          </cell>
          <cell r="CE166">
            <v>47624</v>
          </cell>
          <cell r="CF166">
            <v>-39448</v>
          </cell>
          <cell r="CG166">
            <v>-42808</v>
          </cell>
          <cell r="CH166">
            <v>3839</v>
          </cell>
          <cell r="CI166">
            <v>3839</v>
          </cell>
        </row>
        <row r="167">
          <cell r="A167" t="str">
            <v>Q1 2011</v>
          </cell>
          <cell r="B167">
            <v>16705</v>
          </cell>
          <cell r="C167">
            <v>95.6</v>
          </cell>
          <cell r="D167">
            <v>96.8</v>
          </cell>
          <cell r="E167">
            <v>95.697999999999993</v>
          </cell>
          <cell r="F167">
            <v>2020</v>
          </cell>
          <cell r="G167">
            <v>21366</v>
          </cell>
          <cell r="H167">
            <v>503</v>
          </cell>
          <cell r="I167">
            <v>185.1</v>
          </cell>
          <cell r="J167">
            <v>2211.5</v>
          </cell>
          <cell r="K167">
            <v>331.1</v>
          </cell>
          <cell r="L167">
            <v>1880.4</v>
          </cell>
          <cell r="M167">
            <v>3599.1</v>
          </cell>
          <cell r="N167">
            <v>41.3</v>
          </cell>
          <cell r="O167">
            <v>169.4</v>
          </cell>
          <cell r="P167">
            <v>516.29999999999995</v>
          </cell>
          <cell r="Q167">
            <v>478.6</v>
          </cell>
          <cell r="R167">
            <v>396.9</v>
          </cell>
          <cell r="S167">
            <v>144.6</v>
          </cell>
          <cell r="T167">
            <v>85.2</v>
          </cell>
          <cell r="U167">
            <v>48.2</v>
          </cell>
          <cell r="V167">
            <v>14.6</v>
          </cell>
          <cell r="W167">
            <v>55.5</v>
          </cell>
          <cell r="X167">
            <v>68.099999999999994</v>
          </cell>
          <cell r="Y167">
            <v>69.400000000000006</v>
          </cell>
          <cell r="Z167">
            <v>68.900000000000006</v>
          </cell>
          <cell r="AA167">
            <v>59.6</v>
          </cell>
          <cell r="AB167">
            <v>39.4</v>
          </cell>
          <cell r="AC167">
            <v>59.6</v>
          </cell>
          <cell r="AD167">
            <v>9.3000000000000007</v>
          </cell>
          <cell r="AE167">
            <v>34.700000000000003</v>
          </cell>
          <cell r="AF167">
            <v>1560.6</v>
          </cell>
          <cell r="AG167">
            <v>6811</v>
          </cell>
          <cell r="AH167">
            <v>406</v>
          </cell>
          <cell r="AI167">
            <v>578</v>
          </cell>
          <cell r="AJ167">
            <v>1109</v>
          </cell>
          <cell r="AK167">
            <v>68</v>
          </cell>
          <cell r="AL167">
            <v>1084</v>
          </cell>
          <cell r="AM167">
            <v>1976</v>
          </cell>
          <cell r="AN167">
            <v>199667</v>
          </cell>
          <cell r="AO167">
            <v>204083</v>
          </cell>
          <cell r="AP167">
            <v>246445</v>
          </cell>
          <cell r="AQ167">
            <v>243510</v>
          </cell>
          <cell r="AR167">
            <v>81.599999999999994</v>
          </cell>
          <cell r="AS167">
            <v>95.5</v>
          </cell>
          <cell r="AT167">
            <v>113.3</v>
          </cell>
          <cell r="AU167">
            <v>97268</v>
          </cell>
          <cell r="AV167">
            <v>680</v>
          </cell>
          <cell r="AW167">
            <v>904</v>
          </cell>
          <cell r="AX167">
            <v>98851</v>
          </cell>
          <cell r="AY167">
            <v>-2</v>
          </cell>
          <cell r="AZ167">
            <v>-135.4</v>
          </cell>
          <cell r="BA167">
            <v>42273</v>
          </cell>
          <cell r="BB167">
            <v>736</v>
          </cell>
          <cell r="BC167">
            <v>42180</v>
          </cell>
          <cell r="BD167">
            <v>1880.4</v>
          </cell>
          <cell r="BE167">
            <v>37543</v>
          </cell>
          <cell r="BF167">
            <v>1178</v>
          </cell>
          <cell r="BG167">
            <v>2194</v>
          </cell>
          <cell r="BH167">
            <v>451</v>
          </cell>
          <cell r="BI167">
            <v>67.099999999999994</v>
          </cell>
          <cell r="BJ167">
            <v>25.31</v>
          </cell>
          <cell r="BK167">
            <v>22.18</v>
          </cell>
          <cell r="BL167">
            <v>95.877399999999994</v>
          </cell>
          <cell r="BM167">
            <v>257.24700000000001</v>
          </cell>
          <cell r="BN167">
            <v>2.2999999999999998</v>
          </cell>
          <cell r="BO167">
            <v>1163135</v>
          </cell>
          <cell r="BP167">
            <v>124644.81</v>
          </cell>
          <cell r="BQ167">
            <v>48325.86189</v>
          </cell>
          <cell r="BR167">
            <v>94.37</v>
          </cell>
          <cell r="BS167" t="str">
            <v>NA</v>
          </cell>
          <cell r="BT167" t="str">
            <v>NA</v>
          </cell>
          <cell r="BU167" t="str">
            <v>NA</v>
          </cell>
          <cell r="BV167" t="str">
            <v>NA</v>
          </cell>
          <cell r="BW167" t="str">
            <v>NA</v>
          </cell>
          <cell r="BX167" t="str">
            <v>NA</v>
          </cell>
          <cell r="BY167" t="str">
            <v>NA</v>
          </cell>
          <cell r="BZ167" t="str">
            <v>NA</v>
          </cell>
          <cell r="CA167">
            <v>89</v>
          </cell>
          <cell r="CB167">
            <v>20651</v>
          </cell>
          <cell r="CC167">
            <v>22574</v>
          </cell>
          <cell r="CD167">
            <v>43370</v>
          </cell>
          <cell r="CE167">
            <v>47922</v>
          </cell>
          <cell r="CF167">
            <v>-35565</v>
          </cell>
          <cell r="CG167">
            <v>-39553</v>
          </cell>
          <cell r="CH167">
            <v>2766</v>
          </cell>
          <cell r="CI167">
            <v>2766</v>
          </cell>
        </row>
        <row r="168">
          <cell r="A168" t="str">
            <v>Q2 2011</v>
          </cell>
          <cell r="B168">
            <v>16965</v>
          </cell>
          <cell r="C168">
            <v>90.6</v>
          </cell>
          <cell r="D168">
            <v>97.5</v>
          </cell>
          <cell r="E168">
            <v>95.902000000000001</v>
          </cell>
          <cell r="F168">
            <v>2954</v>
          </cell>
          <cell r="G168">
            <v>21958</v>
          </cell>
          <cell r="H168">
            <v>509</v>
          </cell>
          <cell r="I168">
            <v>186.2</v>
          </cell>
          <cell r="J168">
            <v>2242.6999999999998</v>
          </cell>
          <cell r="K168">
            <v>342.6</v>
          </cell>
          <cell r="L168">
            <v>1900.1</v>
          </cell>
          <cell r="M168">
            <v>3599.1</v>
          </cell>
          <cell r="N168">
            <v>40.1</v>
          </cell>
          <cell r="O168">
            <v>169.2</v>
          </cell>
          <cell r="P168">
            <v>523.20000000000005</v>
          </cell>
          <cell r="Q168">
            <v>486.1</v>
          </cell>
          <cell r="R168">
            <v>397.7</v>
          </cell>
          <cell r="S168">
            <v>144.19999999999999</v>
          </cell>
          <cell r="T168">
            <v>90.1</v>
          </cell>
          <cell r="U168">
            <v>49.6</v>
          </cell>
          <cell r="V168">
            <v>14.4</v>
          </cell>
          <cell r="W168">
            <v>56</v>
          </cell>
          <cell r="X168">
            <v>69.3</v>
          </cell>
          <cell r="Y168">
            <v>70.3</v>
          </cell>
          <cell r="Z168">
            <v>68.900000000000006</v>
          </cell>
          <cell r="AA168">
            <v>59.3</v>
          </cell>
          <cell r="AB168">
            <v>41.3</v>
          </cell>
          <cell r="AC168">
            <v>60.4</v>
          </cell>
          <cell r="AD168">
            <v>9.4</v>
          </cell>
          <cell r="AE168">
            <v>35</v>
          </cell>
          <cell r="AF168">
            <v>1577.4</v>
          </cell>
          <cell r="AG168">
            <v>8254</v>
          </cell>
          <cell r="AH168">
            <v>347</v>
          </cell>
          <cell r="AI168">
            <v>515</v>
          </cell>
          <cell r="AJ168">
            <v>1282</v>
          </cell>
          <cell r="AK168">
            <v>106</v>
          </cell>
          <cell r="AL168">
            <v>2745</v>
          </cell>
          <cell r="AM168">
            <v>2007</v>
          </cell>
          <cell r="AN168">
            <v>191666</v>
          </cell>
          <cell r="AO168">
            <v>192000</v>
          </cell>
          <cell r="AP168">
            <v>227541</v>
          </cell>
          <cell r="AQ168">
            <v>227232</v>
          </cell>
          <cell r="AR168">
            <v>77.7</v>
          </cell>
          <cell r="AS168">
            <v>90.5</v>
          </cell>
          <cell r="AT168">
            <v>107</v>
          </cell>
          <cell r="AU168">
            <v>96881</v>
          </cell>
          <cell r="AV168">
            <v>625</v>
          </cell>
          <cell r="AW168">
            <v>829</v>
          </cell>
          <cell r="AX168">
            <v>98335</v>
          </cell>
          <cell r="AY168">
            <v>-2.2000000000000002</v>
          </cell>
          <cell r="AZ168">
            <v>-120.9</v>
          </cell>
          <cell r="BA168">
            <v>43067</v>
          </cell>
          <cell r="BB168">
            <v>1665</v>
          </cell>
          <cell r="BC168">
            <v>43074</v>
          </cell>
          <cell r="BD168">
            <v>1900.1</v>
          </cell>
          <cell r="BE168">
            <v>39101</v>
          </cell>
          <cell r="BF168">
            <v>2977</v>
          </cell>
          <cell r="BG168">
            <v>2212</v>
          </cell>
          <cell r="BH168">
            <v>401</v>
          </cell>
          <cell r="BI168">
            <v>67.5</v>
          </cell>
          <cell r="BJ168">
            <v>25.04</v>
          </cell>
          <cell r="BK168">
            <v>21.9</v>
          </cell>
          <cell r="BL168">
            <v>91.235399999999998</v>
          </cell>
          <cell r="BM168">
            <v>244.00299999999999</v>
          </cell>
          <cell r="BN168">
            <v>3.1</v>
          </cell>
          <cell r="BO168">
            <v>1169792</v>
          </cell>
          <cell r="BP168">
            <v>126087.44</v>
          </cell>
          <cell r="BQ168">
            <v>48201.368090000004</v>
          </cell>
          <cell r="BR168">
            <v>95.88</v>
          </cell>
          <cell r="BS168" t="str">
            <v>NA</v>
          </cell>
          <cell r="BT168" t="str">
            <v>NA</v>
          </cell>
          <cell r="BU168" t="str">
            <v>NA</v>
          </cell>
          <cell r="BV168" t="str">
            <v>NA</v>
          </cell>
          <cell r="BW168" t="str">
            <v>NA</v>
          </cell>
          <cell r="BX168" t="str">
            <v>NA</v>
          </cell>
          <cell r="BY168" t="str">
            <v>NA</v>
          </cell>
          <cell r="BZ168" t="str">
            <v>NA</v>
          </cell>
          <cell r="CA168">
            <v>86.8</v>
          </cell>
          <cell r="CB168">
            <v>20610</v>
          </cell>
          <cell r="CC168">
            <v>22353</v>
          </cell>
          <cell r="CD168">
            <v>44717</v>
          </cell>
          <cell r="CE168">
            <v>49697</v>
          </cell>
          <cell r="CF168">
            <v>-36618</v>
          </cell>
          <cell r="CG168">
            <v>-41091</v>
          </cell>
          <cell r="CH168">
            <v>2561</v>
          </cell>
          <cell r="CI168">
            <v>2561</v>
          </cell>
        </row>
        <row r="169">
          <cell r="A169" t="str">
            <v>Q3 2011</v>
          </cell>
          <cell r="B169">
            <v>16874</v>
          </cell>
          <cell r="C169">
            <v>85.6</v>
          </cell>
          <cell r="D169">
            <v>97.4</v>
          </cell>
          <cell r="E169">
            <v>95.641000000000005</v>
          </cell>
          <cell r="F169">
            <v>2693</v>
          </cell>
          <cell r="G169">
            <v>20970</v>
          </cell>
          <cell r="H169">
            <v>506</v>
          </cell>
          <cell r="I169">
            <v>201</v>
          </cell>
          <cell r="J169">
            <v>2241.4</v>
          </cell>
          <cell r="K169">
            <v>356.2</v>
          </cell>
          <cell r="L169">
            <v>1885.2</v>
          </cell>
          <cell r="M169">
            <v>3600.4</v>
          </cell>
          <cell r="N169">
            <v>47.3</v>
          </cell>
          <cell r="O169">
            <v>165.3</v>
          </cell>
          <cell r="P169">
            <v>513.9</v>
          </cell>
          <cell r="Q169">
            <v>490.9</v>
          </cell>
          <cell r="R169">
            <v>391</v>
          </cell>
          <cell r="S169">
            <v>140.69999999999999</v>
          </cell>
          <cell r="T169">
            <v>89</v>
          </cell>
          <cell r="U169">
            <v>47.1</v>
          </cell>
          <cell r="V169">
            <v>16.8</v>
          </cell>
          <cell r="W169">
            <v>56.1</v>
          </cell>
          <cell r="X169">
            <v>68.400000000000006</v>
          </cell>
          <cell r="Y169">
            <v>70.7</v>
          </cell>
          <cell r="Z169">
            <v>67.400000000000006</v>
          </cell>
          <cell r="AA169">
            <v>57.5</v>
          </cell>
          <cell r="AB169">
            <v>40.9</v>
          </cell>
          <cell r="AC169">
            <v>60</v>
          </cell>
          <cell r="AD169">
            <v>8.8000000000000007</v>
          </cell>
          <cell r="AE169">
            <v>35.1</v>
          </cell>
          <cell r="AF169">
            <v>1568</v>
          </cell>
          <cell r="AG169">
            <v>6269</v>
          </cell>
          <cell r="AH169">
            <v>328</v>
          </cell>
          <cell r="AI169">
            <v>438</v>
          </cell>
          <cell r="AJ169">
            <v>1632</v>
          </cell>
          <cell r="AK169">
            <v>67</v>
          </cell>
          <cell r="AL169">
            <v>791</v>
          </cell>
          <cell r="AM169">
            <v>1962</v>
          </cell>
          <cell r="AN169">
            <v>182205</v>
          </cell>
          <cell r="AO169">
            <v>188000</v>
          </cell>
          <cell r="AP169">
            <v>228576</v>
          </cell>
          <cell r="AQ169">
            <v>230933</v>
          </cell>
          <cell r="AR169">
            <v>73.7</v>
          </cell>
          <cell r="AS169">
            <v>85.1</v>
          </cell>
          <cell r="AT169">
            <v>99.9</v>
          </cell>
          <cell r="AU169">
            <v>96429</v>
          </cell>
          <cell r="AV169">
            <v>546</v>
          </cell>
          <cell r="AW169">
            <v>989</v>
          </cell>
          <cell r="AX169">
            <v>97964</v>
          </cell>
          <cell r="AY169">
            <v>-2.5</v>
          </cell>
          <cell r="AZ169">
            <v>-133.4</v>
          </cell>
          <cell r="BA169">
            <v>43071</v>
          </cell>
          <cell r="BB169">
            <v>1662</v>
          </cell>
          <cell r="BC169">
            <v>43632</v>
          </cell>
          <cell r="BD169">
            <v>1885.2</v>
          </cell>
          <cell r="BE169">
            <v>36586</v>
          </cell>
          <cell r="BF169">
            <v>857</v>
          </cell>
          <cell r="BG169">
            <v>2176</v>
          </cell>
          <cell r="BH169">
            <v>389</v>
          </cell>
          <cell r="BI169">
            <v>67.8</v>
          </cell>
          <cell r="BJ169">
            <v>24.65</v>
          </cell>
          <cell r="BK169">
            <v>21.57</v>
          </cell>
          <cell r="BL169">
            <v>84.715599999999995</v>
          </cell>
          <cell r="BM169">
            <v>229.41239999999999</v>
          </cell>
          <cell r="BN169">
            <v>2.4</v>
          </cell>
          <cell r="BO169">
            <v>1173035</v>
          </cell>
          <cell r="BP169">
            <v>126682.69</v>
          </cell>
          <cell r="BQ169">
            <v>48191.971080000003</v>
          </cell>
          <cell r="BR169">
            <v>95.68</v>
          </cell>
          <cell r="BS169" t="str">
            <v>NA</v>
          </cell>
          <cell r="BT169" t="str">
            <v>NA</v>
          </cell>
          <cell r="BU169" t="str">
            <v>NA</v>
          </cell>
          <cell r="BV169" t="str">
            <v>NA</v>
          </cell>
          <cell r="BW169" t="str">
            <v>NA</v>
          </cell>
          <cell r="BX169" t="str">
            <v>NA</v>
          </cell>
          <cell r="BY169" t="str">
            <v>NA</v>
          </cell>
          <cell r="BZ169" t="str">
            <v>NA</v>
          </cell>
          <cell r="CA169">
            <v>88.6</v>
          </cell>
          <cell r="CB169">
            <v>20424</v>
          </cell>
          <cell r="CC169">
            <v>22105</v>
          </cell>
          <cell r="CD169">
            <v>44281</v>
          </cell>
          <cell r="CE169">
            <v>48006</v>
          </cell>
          <cell r="CF169">
            <v>-34493</v>
          </cell>
          <cell r="CG169">
            <v>-38445</v>
          </cell>
          <cell r="CH169">
            <v>2590</v>
          </cell>
          <cell r="CI169">
            <v>2590</v>
          </cell>
        </row>
        <row r="170">
          <cell r="A170" t="str">
            <v>Q4 2011</v>
          </cell>
          <cell r="B170">
            <v>17356</v>
          </cell>
          <cell r="C170">
            <v>80.8</v>
          </cell>
          <cell r="D170">
            <v>97.8</v>
          </cell>
          <cell r="E170">
            <v>95.945999999999998</v>
          </cell>
          <cell r="F170">
            <v>124</v>
          </cell>
          <cell r="G170">
            <v>20403</v>
          </cell>
          <cell r="H170">
            <v>498</v>
          </cell>
          <cell r="I170">
            <v>206.5</v>
          </cell>
          <cell r="J170">
            <v>2228.3000000000002</v>
          </cell>
          <cell r="K170">
            <v>340.1</v>
          </cell>
          <cell r="L170">
            <v>1888.2</v>
          </cell>
          <cell r="M170">
            <v>3602.4</v>
          </cell>
          <cell r="N170">
            <v>41.8</v>
          </cell>
          <cell r="O170">
            <v>163.4</v>
          </cell>
          <cell r="P170">
            <v>518.9</v>
          </cell>
          <cell r="Q170">
            <v>492</v>
          </cell>
          <cell r="R170">
            <v>393.6</v>
          </cell>
          <cell r="S170">
            <v>144.5</v>
          </cell>
          <cell r="T170">
            <v>86.3</v>
          </cell>
          <cell r="U170">
            <v>47.7</v>
          </cell>
          <cell r="V170">
            <v>14.9</v>
          </cell>
          <cell r="W170">
            <v>56.1</v>
          </cell>
          <cell r="X170">
            <v>69.5</v>
          </cell>
          <cell r="Y170">
            <v>70.7</v>
          </cell>
          <cell r="Z170">
            <v>67.599999999999994</v>
          </cell>
          <cell r="AA170">
            <v>58.8</v>
          </cell>
          <cell r="AB170">
            <v>39.5</v>
          </cell>
          <cell r="AC170">
            <v>60.1</v>
          </cell>
          <cell r="AD170">
            <v>8.9</v>
          </cell>
          <cell r="AE170">
            <v>34.9</v>
          </cell>
          <cell r="AF170">
            <v>1577.3</v>
          </cell>
          <cell r="AG170">
            <v>7314</v>
          </cell>
          <cell r="AH170">
            <v>227</v>
          </cell>
          <cell r="AI170">
            <v>409</v>
          </cell>
          <cell r="AJ170">
            <v>1717</v>
          </cell>
          <cell r="AK170">
            <v>94</v>
          </cell>
          <cell r="AL170">
            <v>1490</v>
          </cell>
          <cell r="AM170">
            <v>2106</v>
          </cell>
          <cell r="AN170">
            <v>173333</v>
          </cell>
          <cell r="AO170">
            <v>173873</v>
          </cell>
          <cell r="AP170">
            <v>212705</v>
          </cell>
          <cell r="AQ170">
            <v>216304</v>
          </cell>
          <cell r="AR170">
            <v>69</v>
          </cell>
          <cell r="AS170">
            <v>80.400000000000006</v>
          </cell>
          <cell r="AT170">
            <v>95.1</v>
          </cell>
          <cell r="AU170">
            <v>79320</v>
          </cell>
          <cell r="AV170">
            <v>468</v>
          </cell>
          <cell r="AW170">
            <v>608</v>
          </cell>
          <cell r="AX170">
            <v>80396</v>
          </cell>
          <cell r="AY170">
            <v>-2.5</v>
          </cell>
          <cell r="AZ170">
            <v>-139.19999999999999</v>
          </cell>
          <cell r="BA170">
            <v>42533</v>
          </cell>
          <cell r="BB170">
            <v>-705</v>
          </cell>
          <cell r="BC170">
            <v>42064</v>
          </cell>
          <cell r="BD170">
            <v>1888.2</v>
          </cell>
          <cell r="BE170">
            <v>39450</v>
          </cell>
          <cell r="BF170">
            <v>1613</v>
          </cell>
          <cell r="BG170">
            <v>2255</v>
          </cell>
          <cell r="BH170">
            <v>271</v>
          </cell>
          <cell r="BI170">
            <v>68.900000000000006</v>
          </cell>
          <cell r="BJ170">
            <v>25.35</v>
          </cell>
          <cell r="BK170">
            <v>22.06</v>
          </cell>
          <cell r="BL170">
            <v>79.697599999999994</v>
          </cell>
          <cell r="BM170">
            <v>216.6172</v>
          </cell>
          <cell r="BN170">
            <v>2.4</v>
          </cell>
          <cell r="BO170">
            <v>1176939</v>
          </cell>
          <cell r="BP170">
            <v>125880.56</v>
          </cell>
          <cell r="BQ170">
            <v>48020.166270000002</v>
          </cell>
          <cell r="BR170">
            <v>96.71</v>
          </cell>
          <cell r="BS170" t="str">
            <v>NA</v>
          </cell>
          <cell r="BT170" t="str">
            <v>NA</v>
          </cell>
          <cell r="BU170" t="str">
            <v>NA</v>
          </cell>
          <cell r="BV170" t="str">
            <v>NA</v>
          </cell>
          <cell r="BW170" t="str">
            <v>NA</v>
          </cell>
          <cell r="BX170" t="str">
            <v>NA</v>
          </cell>
          <cell r="BY170" t="str">
            <v>NA</v>
          </cell>
          <cell r="BZ170" t="str">
            <v>NA</v>
          </cell>
          <cell r="CA170">
            <v>88.3</v>
          </cell>
          <cell r="CB170">
            <v>22281</v>
          </cell>
          <cell r="CC170">
            <v>24009</v>
          </cell>
          <cell r="CD170">
            <v>44935</v>
          </cell>
          <cell r="CE170">
            <v>48610</v>
          </cell>
          <cell r="CF170">
            <v>-38467</v>
          </cell>
          <cell r="CG170">
            <v>-42593</v>
          </cell>
          <cell r="CH170">
            <v>2563</v>
          </cell>
          <cell r="CI170">
            <v>2563</v>
          </cell>
        </row>
        <row r="171">
          <cell r="A171" t="str">
            <v>Q1 2012</v>
          </cell>
          <cell r="B171">
            <v>16973</v>
          </cell>
          <cell r="C171">
            <v>77.099999999999994</v>
          </cell>
          <cell r="D171">
            <v>98.4</v>
          </cell>
          <cell r="E171">
            <v>96.299000000000007</v>
          </cell>
          <cell r="F171">
            <v>3116</v>
          </cell>
          <cell r="G171">
            <v>22044</v>
          </cell>
          <cell r="H171">
            <v>632</v>
          </cell>
          <cell r="I171">
            <v>215.3</v>
          </cell>
          <cell r="J171">
            <v>2211.3000000000002</v>
          </cell>
          <cell r="K171">
            <v>348.1</v>
          </cell>
          <cell r="L171">
            <v>1863.2</v>
          </cell>
          <cell r="M171">
            <v>3603.4</v>
          </cell>
          <cell r="N171">
            <v>38.1</v>
          </cell>
          <cell r="O171">
            <v>151.30000000000001</v>
          </cell>
          <cell r="P171">
            <v>509.7</v>
          </cell>
          <cell r="Q171">
            <v>490.9</v>
          </cell>
          <cell r="R171">
            <v>394.8</v>
          </cell>
          <cell r="S171">
            <v>143.1</v>
          </cell>
          <cell r="T171">
            <v>85.2</v>
          </cell>
          <cell r="U171">
            <v>50.1</v>
          </cell>
          <cell r="V171">
            <v>13.5</v>
          </cell>
          <cell r="W171">
            <v>52.5</v>
          </cell>
          <cell r="X171">
            <v>68.8</v>
          </cell>
          <cell r="Y171">
            <v>70.3</v>
          </cell>
          <cell r="Z171">
            <v>67.599999999999994</v>
          </cell>
          <cell r="AA171">
            <v>57.9</v>
          </cell>
          <cell r="AB171">
            <v>38.9</v>
          </cell>
          <cell r="AC171">
            <v>59.3</v>
          </cell>
          <cell r="AD171">
            <v>9.4</v>
          </cell>
          <cell r="AE171">
            <v>34.9</v>
          </cell>
          <cell r="AF171">
            <v>1546.3</v>
          </cell>
          <cell r="AG171">
            <v>8450</v>
          </cell>
          <cell r="AH171">
            <v>233</v>
          </cell>
          <cell r="AI171">
            <v>356</v>
          </cell>
          <cell r="AJ171">
            <v>1284</v>
          </cell>
          <cell r="AK171">
            <v>77</v>
          </cell>
          <cell r="AL171">
            <v>2790</v>
          </cell>
          <cell r="AM171">
            <v>2278</v>
          </cell>
          <cell r="AN171">
            <v>157621</v>
          </cell>
          <cell r="AO171">
            <v>166116</v>
          </cell>
          <cell r="AP171">
            <v>201049</v>
          </cell>
          <cell r="AQ171">
            <v>207709</v>
          </cell>
          <cell r="AR171">
            <v>65.400000000000006</v>
          </cell>
          <cell r="AS171">
            <v>76.7</v>
          </cell>
          <cell r="AT171">
            <v>91.5</v>
          </cell>
          <cell r="AU171">
            <v>78848</v>
          </cell>
          <cell r="AV171">
            <v>453</v>
          </cell>
          <cell r="AW171">
            <v>573</v>
          </cell>
          <cell r="AX171">
            <v>79874</v>
          </cell>
          <cell r="AY171">
            <v>-2.4</v>
          </cell>
          <cell r="AZ171">
            <v>-148.4</v>
          </cell>
          <cell r="BA171">
            <v>43797</v>
          </cell>
          <cell r="BB171">
            <v>2154</v>
          </cell>
          <cell r="BC171">
            <v>43411</v>
          </cell>
          <cell r="BD171">
            <v>1863.2</v>
          </cell>
          <cell r="BE171">
            <v>38317</v>
          </cell>
          <cell r="BF171">
            <v>3009</v>
          </cell>
          <cell r="BG171">
            <v>2210</v>
          </cell>
          <cell r="BH171">
            <v>270</v>
          </cell>
          <cell r="BI171">
            <v>69.400000000000006</v>
          </cell>
          <cell r="BJ171">
            <v>25.5</v>
          </cell>
          <cell r="BK171">
            <v>22.25</v>
          </cell>
          <cell r="BL171">
            <v>77.260000000000005</v>
          </cell>
          <cell r="BM171">
            <v>206.9649</v>
          </cell>
          <cell r="BN171">
            <v>1.5</v>
          </cell>
          <cell r="BO171">
            <v>1180608</v>
          </cell>
          <cell r="BP171">
            <v>124342.07</v>
          </cell>
          <cell r="BQ171">
            <v>47798.304709999997</v>
          </cell>
          <cell r="BR171">
            <v>96.91</v>
          </cell>
          <cell r="BS171" t="str">
            <v>NA</v>
          </cell>
          <cell r="BT171" t="str">
            <v>NA</v>
          </cell>
          <cell r="BU171" t="str">
            <v>NA</v>
          </cell>
          <cell r="BV171" t="str">
            <v>NA</v>
          </cell>
          <cell r="BW171" t="str">
            <v>NA</v>
          </cell>
          <cell r="BX171" t="str">
            <v>NA</v>
          </cell>
          <cell r="BY171" t="str">
            <v>NA</v>
          </cell>
          <cell r="BZ171" t="str">
            <v>NA</v>
          </cell>
          <cell r="CA171">
            <v>84.4</v>
          </cell>
          <cell r="CB171">
            <v>20417</v>
          </cell>
          <cell r="CC171">
            <v>22007</v>
          </cell>
          <cell r="CD171">
            <v>43991</v>
          </cell>
          <cell r="CE171">
            <v>45948</v>
          </cell>
          <cell r="CF171">
            <v>-36828</v>
          </cell>
          <cell r="CG171">
            <v>-39217</v>
          </cell>
          <cell r="CH171">
            <v>1931</v>
          </cell>
          <cell r="CI171">
            <v>1931</v>
          </cell>
        </row>
        <row r="172">
          <cell r="A172" t="str">
            <v>Q2 2012</v>
          </cell>
          <cell r="B172">
            <v>16900</v>
          </cell>
          <cell r="C172">
            <v>75.599999999999994</v>
          </cell>
          <cell r="D172">
            <v>99.3</v>
          </cell>
          <cell r="E172">
            <v>96.447999999999993</v>
          </cell>
          <cell r="F172">
            <v>3540</v>
          </cell>
          <cell r="G172">
            <v>22327</v>
          </cell>
          <cell r="H172">
            <v>584</v>
          </cell>
          <cell r="I172">
            <v>210.8</v>
          </cell>
          <cell r="J172">
            <v>2230.6999999999998</v>
          </cell>
          <cell r="K172">
            <v>352.7</v>
          </cell>
          <cell r="L172">
            <v>1878</v>
          </cell>
          <cell r="M172">
            <v>3605.7</v>
          </cell>
          <cell r="N172">
            <v>38.4</v>
          </cell>
          <cell r="O172">
            <v>156.1</v>
          </cell>
          <cell r="P172">
            <v>513.29999999999995</v>
          </cell>
          <cell r="Q172">
            <v>493.1</v>
          </cell>
          <cell r="R172">
            <v>395.3</v>
          </cell>
          <cell r="S172">
            <v>143</v>
          </cell>
          <cell r="T172">
            <v>88.7</v>
          </cell>
          <cell r="U172">
            <v>50</v>
          </cell>
          <cell r="V172">
            <v>13.7</v>
          </cell>
          <cell r="W172">
            <v>54.8</v>
          </cell>
          <cell r="X172">
            <v>69.8</v>
          </cell>
          <cell r="Y172">
            <v>70.5</v>
          </cell>
          <cell r="Z172">
            <v>67.5</v>
          </cell>
          <cell r="AA172">
            <v>57.7</v>
          </cell>
          <cell r="AB172">
            <v>40.299999999999997</v>
          </cell>
          <cell r="AC172">
            <v>59.8</v>
          </cell>
          <cell r="AD172">
            <v>9.1999999999999993</v>
          </cell>
          <cell r="AE172">
            <v>35.200000000000003</v>
          </cell>
          <cell r="AF172">
            <v>1556.2</v>
          </cell>
          <cell r="AG172">
            <v>10592</v>
          </cell>
          <cell r="AH172">
            <v>227</v>
          </cell>
          <cell r="AI172">
            <v>365</v>
          </cell>
          <cell r="AJ172">
            <v>1341</v>
          </cell>
          <cell r="AK172">
            <v>75</v>
          </cell>
          <cell r="AL172">
            <v>3020</v>
          </cell>
          <cell r="AM172">
            <v>4404</v>
          </cell>
          <cell r="AN172">
            <v>156000</v>
          </cell>
          <cell r="AO172">
            <v>160667</v>
          </cell>
          <cell r="AP172">
            <v>196782</v>
          </cell>
          <cell r="AQ172">
            <v>199877</v>
          </cell>
          <cell r="AR172">
            <v>64.900000000000006</v>
          </cell>
          <cell r="AS172">
            <v>75</v>
          </cell>
          <cell r="AT172">
            <v>88</v>
          </cell>
          <cell r="AU172">
            <v>78991</v>
          </cell>
          <cell r="AV172">
            <v>442</v>
          </cell>
          <cell r="AW172">
            <v>579</v>
          </cell>
          <cell r="AX172">
            <v>80012</v>
          </cell>
          <cell r="AY172">
            <v>-2.2000000000000002</v>
          </cell>
          <cell r="AZ172">
            <v>-145.9</v>
          </cell>
          <cell r="BA172">
            <v>43835</v>
          </cell>
          <cell r="BB172">
            <v>2483</v>
          </cell>
          <cell r="BC172">
            <v>43658</v>
          </cell>
          <cell r="BD172">
            <v>1878</v>
          </cell>
          <cell r="BE172">
            <v>40518</v>
          </cell>
          <cell r="BF172">
            <v>3228</v>
          </cell>
          <cell r="BG172">
            <v>4518</v>
          </cell>
          <cell r="BH172">
            <v>250</v>
          </cell>
          <cell r="BI172">
            <v>69</v>
          </cell>
          <cell r="BJ172">
            <v>25.24</v>
          </cell>
          <cell r="BK172">
            <v>21.96</v>
          </cell>
          <cell r="BL172">
            <v>75.726399999999998</v>
          </cell>
          <cell r="BM172">
            <v>202.1388</v>
          </cell>
          <cell r="BN172">
            <v>2.8</v>
          </cell>
          <cell r="BO172">
            <v>1182678</v>
          </cell>
          <cell r="BP172">
            <v>125570.79</v>
          </cell>
          <cell r="BQ172">
            <v>47521.231619999999</v>
          </cell>
          <cell r="BR172">
            <v>98.24</v>
          </cell>
          <cell r="BS172" t="str">
            <v>NA</v>
          </cell>
          <cell r="BT172" t="str">
            <v>NA</v>
          </cell>
          <cell r="BU172" t="str">
            <v>NA</v>
          </cell>
          <cell r="BV172" t="str">
            <v>NA</v>
          </cell>
          <cell r="BW172" t="str">
            <v>NA</v>
          </cell>
          <cell r="BX172" t="str">
            <v>NA</v>
          </cell>
          <cell r="BY172" t="str">
            <v>NA</v>
          </cell>
          <cell r="BZ172" t="str">
            <v>NA</v>
          </cell>
          <cell r="CA172">
            <v>81.3</v>
          </cell>
          <cell r="CB172">
            <v>20545</v>
          </cell>
          <cell r="CC172">
            <v>21957</v>
          </cell>
          <cell r="CD172">
            <v>45758</v>
          </cell>
          <cell r="CE172">
            <v>48779</v>
          </cell>
          <cell r="CF172">
            <v>-39086</v>
          </cell>
          <cell r="CG172">
            <v>-40772</v>
          </cell>
          <cell r="CH172">
            <v>1998</v>
          </cell>
          <cell r="CI172">
            <v>1998</v>
          </cell>
        </row>
        <row r="173">
          <cell r="A173" t="str">
            <v>Q3 2012</v>
          </cell>
          <cell r="B173">
            <v>17174</v>
          </cell>
          <cell r="C173">
            <v>76.5</v>
          </cell>
          <cell r="D173">
            <v>99.6</v>
          </cell>
          <cell r="E173">
            <v>96.781000000000006</v>
          </cell>
          <cell r="F173">
            <v>2997</v>
          </cell>
          <cell r="G173">
            <v>21766</v>
          </cell>
          <cell r="H173">
            <v>535</v>
          </cell>
          <cell r="I173">
            <v>203.8</v>
          </cell>
          <cell r="J173">
            <v>2241.4</v>
          </cell>
          <cell r="K173">
            <v>354.3</v>
          </cell>
          <cell r="L173">
            <v>1887</v>
          </cell>
          <cell r="M173">
            <v>3610.2</v>
          </cell>
          <cell r="N173">
            <v>50.7</v>
          </cell>
          <cell r="O173">
            <v>156.5</v>
          </cell>
          <cell r="P173">
            <v>510.7</v>
          </cell>
          <cell r="Q173">
            <v>494.4</v>
          </cell>
          <cell r="R173">
            <v>397.6</v>
          </cell>
          <cell r="S173">
            <v>141.6</v>
          </cell>
          <cell r="T173">
            <v>87.5</v>
          </cell>
          <cell r="U173">
            <v>48.1</v>
          </cell>
          <cell r="V173">
            <v>18</v>
          </cell>
          <cell r="W173">
            <v>55.2</v>
          </cell>
          <cell r="X173">
            <v>70</v>
          </cell>
          <cell r="Y173">
            <v>70.400000000000006</v>
          </cell>
          <cell r="Z173">
            <v>67.7</v>
          </cell>
          <cell r="AA173">
            <v>56.9</v>
          </cell>
          <cell r="AB173">
            <v>39.6</v>
          </cell>
          <cell r="AC173">
            <v>60.2</v>
          </cell>
          <cell r="AD173">
            <v>8.8000000000000007</v>
          </cell>
          <cell r="AE173">
            <v>35.1</v>
          </cell>
          <cell r="AF173">
            <v>1577.1</v>
          </cell>
          <cell r="AG173">
            <v>7430</v>
          </cell>
          <cell r="AH173">
            <v>248</v>
          </cell>
          <cell r="AI173">
            <v>391</v>
          </cell>
          <cell r="AJ173">
            <v>1837</v>
          </cell>
          <cell r="AK173">
            <v>80</v>
          </cell>
          <cell r="AL173">
            <v>1603</v>
          </cell>
          <cell r="AM173">
            <v>2136</v>
          </cell>
          <cell r="AN173">
            <v>165025</v>
          </cell>
          <cell r="AO173">
            <v>164333</v>
          </cell>
          <cell r="AP173">
            <v>213900</v>
          </cell>
          <cell r="AQ173">
            <v>212243</v>
          </cell>
          <cell r="AR173">
            <v>67.3</v>
          </cell>
          <cell r="AS173">
            <v>75.900000000000006</v>
          </cell>
          <cell r="AT173">
            <v>87</v>
          </cell>
          <cell r="AU173">
            <v>78540</v>
          </cell>
          <cell r="AV173">
            <v>266</v>
          </cell>
          <cell r="AW173">
            <v>549</v>
          </cell>
          <cell r="AX173">
            <v>79355</v>
          </cell>
          <cell r="AY173">
            <v>-2</v>
          </cell>
          <cell r="AZ173">
            <v>-141.1</v>
          </cell>
          <cell r="BA173">
            <v>43822</v>
          </cell>
          <cell r="BB173">
            <v>2060</v>
          </cell>
          <cell r="BC173">
            <v>44766</v>
          </cell>
          <cell r="BD173">
            <v>1887</v>
          </cell>
          <cell r="BE173">
            <v>37692</v>
          </cell>
          <cell r="BF173">
            <v>1707</v>
          </cell>
          <cell r="BG173">
            <v>2296</v>
          </cell>
          <cell r="BH173">
            <v>280</v>
          </cell>
          <cell r="BI173">
            <v>69.2</v>
          </cell>
          <cell r="BJ173">
            <v>25.12</v>
          </cell>
          <cell r="BK173">
            <v>21.82</v>
          </cell>
          <cell r="BL173">
            <v>75.352500000000006</v>
          </cell>
          <cell r="BM173">
            <v>204.4956</v>
          </cell>
          <cell r="BN173">
            <v>2.2000000000000002</v>
          </cell>
          <cell r="BO173">
            <v>1183542</v>
          </cell>
          <cell r="BP173">
            <v>125870.99</v>
          </cell>
          <cell r="BQ173">
            <v>47335.049140000003</v>
          </cell>
          <cell r="BR173">
            <v>98.12</v>
          </cell>
          <cell r="BS173" t="str">
            <v>NA</v>
          </cell>
          <cell r="BT173" t="str">
            <v>NA</v>
          </cell>
          <cell r="BU173" t="str">
            <v>NA</v>
          </cell>
          <cell r="BV173" t="str">
            <v>NA</v>
          </cell>
          <cell r="BW173" t="str">
            <v>NA</v>
          </cell>
          <cell r="BX173" t="str">
            <v>NA</v>
          </cell>
          <cell r="BY173" t="str">
            <v>NA</v>
          </cell>
          <cell r="BZ173" t="str">
            <v>NA</v>
          </cell>
          <cell r="CA173">
            <v>82.8</v>
          </cell>
          <cell r="CB173">
            <v>21060</v>
          </cell>
          <cell r="CC173">
            <v>22444</v>
          </cell>
          <cell r="CD173">
            <v>46223</v>
          </cell>
          <cell r="CE173">
            <v>47796</v>
          </cell>
          <cell r="CF173">
            <v>-36478</v>
          </cell>
          <cell r="CG173">
            <v>-38208</v>
          </cell>
          <cell r="CH173">
            <v>2107</v>
          </cell>
          <cell r="CI173">
            <v>2107</v>
          </cell>
        </row>
        <row r="174">
          <cell r="A174" t="str">
            <v>Q4 2012</v>
          </cell>
          <cell r="B174">
            <v>17365</v>
          </cell>
          <cell r="C174">
            <v>77</v>
          </cell>
          <cell r="D174">
            <v>99.5</v>
          </cell>
          <cell r="E174">
            <v>96.561000000000007</v>
          </cell>
          <cell r="F174">
            <v>626</v>
          </cell>
          <cell r="G174">
            <v>21176</v>
          </cell>
          <cell r="H174">
            <v>481</v>
          </cell>
          <cell r="I174">
            <v>184.7</v>
          </cell>
          <cell r="J174">
            <v>2213</v>
          </cell>
          <cell r="K174">
            <v>319.5</v>
          </cell>
          <cell r="L174">
            <v>1893.6</v>
          </cell>
          <cell r="M174">
            <v>3613.7</v>
          </cell>
          <cell r="N174">
            <v>44.4</v>
          </cell>
          <cell r="O174">
            <v>153.1</v>
          </cell>
          <cell r="P174">
            <v>511.9</v>
          </cell>
          <cell r="Q174">
            <v>497.5</v>
          </cell>
          <cell r="R174">
            <v>401.7</v>
          </cell>
          <cell r="S174">
            <v>145.19999999999999</v>
          </cell>
          <cell r="T174">
            <v>89</v>
          </cell>
          <cell r="U174">
            <v>50.8</v>
          </cell>
          <cell r="V174">
            <v>15.7</v>
          </cell>
          <cell r="W174">
            <v>54.3</v>
          </cell>
          <cell r="X174">
            <v>70.7</v>
          </cell>
          <cell r="Y174">
            <v>70.7</v>
          </cell>
          <cell r="Z174">
            <v>68.2</v>
          </cell>
          <cell r="AA174">
            <v>58.2</v>
          </cell>
          <cell r="AB174">
            <v>40.200000000000003</v>
          </cell>
          <cell r="AC174">
            <v>60.3</v>
          </cell>
          <cell r="AD174">
            <v>9.1999999999999993</v>
          </cell>
          <cell r="AE174">
            <v>35</v>
          </cell>
          <cell r="AF174">
            <v>1576.3</v>
          </cell>
          <cell r="AG174">
            <v>7799</v>
          </cell>
          <cell r="AH174">
            <v>225</v>
          </cell>
          <cell r="AI174">
            <v>373</v>
          </cell>
          <cell r="AJ174">
            <v>2135</v>
          </cell>
          <cell r="AK174">
            <v>111</v>
          </cell>
          <cell r="AL174">
            <v>1447</v>
          </cell>
          <cell r="AM174">
            <v>2464</v>
          </cell>
          <cell r="AN174">
            <v>159833</v>
          </cell>
          <cell r="AO174">
            <v>163333</v>
          </cell>
          <cell r="AP174">
            <v>199807</v>
          </cell>
          <cell r="AQ174">
            <v>203093</v>
          </cell>
          <cell r="AR174">
            <v>69.3</v>
          </cell>
          <cell r="AS174">
            <v>76.5</v>
          </cell>
          <cell r="AT174">
            <v>85.9</v>
          </cell>
          <cell r="AU174">
            <v>84171</v>
          </cell>
          <cell r="AV174">
            <v>277</v>
          </cell>
          <cell r="AW174">
            <v>525</v>
          </cell>
          <cell r="AX174">
            <v>84973</v>
          </cell>
          <cell r="AY174">
            <v>-1.6</v>
          </cell>
          <cell r="AZ174">
            <v>-137.80000000000001</v>
          </cell>
          <cell r="BA174">
            <v>43705</v>
          </cell>
          <cell r="BB174">
            <v>-470</v>
          </cell>
          <cell r="BC174">
            <v>43269</v>
          </cell>
          <cell r="BD174">
            <v>1893.6</v>
          </cell>
          <cell r="BE174">
            <v>39789</v>
          </cell>
          <cell r="BF174">
            <v>1537</v>
          </cell>
          <cell r="BG174">
            <v>2591</v>
          </cell>
          <cell r="BH174">
            <v>258</v>
          </cell>
          <cell r="BI174">
            <v>70.5</v>
          </cell>
          <cell r="BJ174">
            <v>25.49</v>
          </cell>
          <cell r="BK174">
            <v>21.9</v>
          </cell>
          <cell r="BL174">
            <v>75.811999999999998</v>
          </cell>
          <cell r="BM174">
            <v>206.17930000000001</v>
          </cell>
          <cell r="BN174">
            <v>2.7</v>
          </cell>
          <cell r="BO174">
            <v>1184688</v>
          </cell>
          <cell r="BP174">
            <v>124982.25</v>
          </cell>
          <cell r="BQ174">
            <v>47083.79651</v>
          </cell>
          <cell r="BR174">
            <v>98.94</v>
          </cell>
          <cell r="BS174" t="str">
            <v>NA</v>
          </cell>
          <cell r="BT174" t="str">
            <v>NA</v>
          </cell>
          <cell r="BU174" t="str">
            <v>NA</v>
          </cell>
          <cell r="BV174" t="str">
            <v>NA</v>
          </cell>
          <cell r="BW174" t="str">
            <v>NA</v>
          </cell>
          <cell r="BX174" t="str">
            <v>NA</v>
          </cell>
          <cell r="BY174" t="str">
            <v>NA</v>
          </cell>
          <cell r="BZ174" t="str">
            <v>NA</v>
          </cell>
          <cell r="CA174">
            <v>85.1</v>
          </cell>
          <cell r="CB174">
            <v>22640</v>
          </cell>
          <cell r="CC174">
            <v>24221</v>
          </cell>
          <cell r="CD174">
            <v>47040</v>
          </cell>
          <cell r="CE174">
            <v>50018</v>
          </cell>
          <cell r="CF174">
            <v>-40007</v>
          </cell>
          <cell r="CG174">
            <v>-41848</v>
          </cell>
          <cell r="CH174">
            <v>2452</v>
          </cell>
          <cell r="CI174">
            <v>2452</v>
          </cell>
        </row>
        <row r="175">
          <cell r="A175" t="str">
            <v>Q1 2013</v>
          </cell>
          <cell r="B175">
            <v>17120</v>
          </cell>
          <cell r="C175">
            <v>74.599999999999994</v>
          </cell>
          <cell r="D175">
            <v>99.5</v>
          </cell>
          <cell r="E175">
            <v>96.537999999999997</v>
          </cell>
          <cell r="F175">
            <v>2006</v>
          </cell>
          <cell r="G175">
            <v>21521</v>
          </cell>
          <cell r="H175">
            <v>432</v>
          </cell>
          <cell r="I175">
            <v>189.9</v>
          </cell>
          <cell r="J175">
            <v>2209.1999999999998</v>
          </cell>
          <cell r="K175">
            <v>317.2</v>
          </cell>
          <cell r="L175">
            <v>1892</v>
          </cell>
          <cell r="M175">
            <v>3616.8</v>
          </cell>
          <cell r="N175">
            <v>38.200000000000003</v>
          </cell>
          <cell r="O175">
            <v>153.19999999999999</v>
          </cell>
          <cell r="P175">
            <v>501.5</v>
          </cell>
          <cell r="Q175">
            <v>505.7</v>
          </cell>
          <cell r="R175">
            <v>406.2</v>
          </cell>
          <cell r="S175">
            <v>145.9</v>
          </cell>
          <cell r="T175">
            <v>91.2</v>
          </cell>
          <cell r="U175">
            <v>50.2</v>
          </cell>
          <cell r="V175">
            <v>13.5</v>
          </cell>
          <cell r="W175">
            <v>54.6</v>
          </cell>
          <cell r="X175">
            <v>69.8</v>
          </cell>
          <cell r="Y175">
            <v>71.599999999999994</v>
          </cell>
          <cell r="Z175">
            <v>68.7</v>
          </cell>
          <cell r="AA175">
            <v>58.3</v>
          </cell>
          <cell r="AB175">
            <v>41</v>
          </cell>
          <cell r="AC175">
            <v>60.3</v>
          </cell>
          <cell r="AD175">
            <v>9.1</v>
          </cell>
          <cell r="AE175">
            <v>35</v>
          </cell>
          <cell r="AF175">
            <v>1565.9</v>
          </cell>
          <cell r="AG175">
            <v>8111</v>
          </cell>
          <cell r="AH175">
            <v>191</v>
          </cell>
          <cell r="AI175">
            <v>373</v>
          </cell>
          <cell r="AJ175">
            <v>1368</v>
          </cell>
          <cell r="AK175">
            <v>99</v>
          </cell>
          <cell r="AL175">
            <v>2418</v>
          </cell>
          <cell r="AM175">
            <v>2071</v>
          </cell>
          <cell r="AN175">
            <v>141667</v>
          </cell>
          <cell r="AO175">
            <v>147583</v>
          </cell>
          <cell r="AP175">
            <v>190612</v>
          </cell>
          <cell r="AQ175">
            <v>193845</v>
          </cell>
          <cell r="AR175">
            <v>68.5</v>
          </cell>
          <cell r="AS175">
            <v>74.3</v>
          </cell>
          <cell r="AT175">
            <v>82</v>
          </cell>
          <cell r="AU175">
            <v>83560</v>
          </cell>
          <cell r="AV175">
            <v>266</v>
          </cell>
          <cell r="AW175">
            <v>488</v>
          </cell>
          <cell r="AX175">
            <v>84313</v>
          </cell>
          <cell r="AY175">
            <v>-1.8</v>
          </cell>
          <cell r="AZ175">
            <v>-145.30000000000001</v>
          </cell>
          <cell r="BA175">
            <v>43773</v>
          </cell>
          <cell r="BB175">
            <v>1256</v>
          </cell>
          <cell r="BC175">
            <v>43302</v>
          </cell>
          <cell r="BD175">
            <v>1892</v>
          </cell>
          <cell r="BE175">
            <v>37509</v>
          </cell>
          <cell r="BF175">
            <v>2554</v>
          </cell>
          <cell r="BG175">
            <v>2072</v>
          </cell>
          <cell r="BH175">
            <v>214</v>
          </cell>
          <cell r="BI175">
            <v>71.3</v>
          </cell>
          <cell r="BJ175">
            <v>25.7</v>
          </cell>
          <cell r="BK175">
            <v>22.24</v>
          </cell>
          <cell r="BL175">
            <v>75.009299999999996</v>
          </cell>
          <cell r="BM175">
            <v>200.23050000000001</v>
          </cell>
          <cell r="BN175">
            <v>2</v>
          </cell>
          <cell r="BO175">
            <v>1187388</v>
          </cell>
          <cell r="BP175">
            <v>123356.4</v>
          </cell>
          <cell r="BQ175">
            <v>46856.055079999998</v>
          </cell>
          <cell r="BR175">
            <v>98.71</v>
          </cell>
          <cell r="BS175" t="str">
            <v>NA</v>
          </cell>
          <cell r="BT175" t="str">
            <v>NA</v>
          </cell>
          <cell r="BU175" t="str">
            <v>NA</v>
          </cell>
          <cell r="BV175" t="str">
            <v>NA</v>
          </cell>
          <cell r="BW175" t="str">
            <v>NA</v>
          </cell>
          <cell r="BX175" t="str">
            <v>NA</v>
          </cell>
          <cell r="BY175" t="str">
            <v>NA</v>
          </cell>
          <cell r="BZ175" t="str">
            <v>NA</v>
          </cell>
          <cell r="CA175">
            <v>80.3</v>
          </cell>
          <cell r="CB175">
            <v>20765</v>
          </cell>
          <cell r="CC175">
            <v>21989</v>
          </cell>
          <cell r="CD175">
            <v>43951</v>
          </cell>
          <cell r="CE175">
            <v>45910</v>
          </cell>
          <cell r="CF175">
            <v>-36802</v>
          </cell>
          <cell r="CG175">
            <v>-39053</v>
          </cell>
          <cell r="CH175">
            <v>1691</v>
          </cell>
          <cell r="CI175">
            <v>1691</v>
          </cell>
        </row>
        <row r="176">
          <cell r="A176" t="str">
            <v>Q2 2013</v>
          </cell>
          <cell r="B176">
            <v>17397</v>
          </cell>
          <cell r="C176">
            <v>74.7</v>
          </cell>
          <cell r="D176">
            <v>99.9</v>
          </cell>
          <cell r="E176">
            <v>96.622</v>
          </cell>
          <cell r="F176">
            <v>3204</v>
          </cell>
          <cell r="G176">
            <v>22289</v>
          </cell>
          <cell r="H176">
            <v>468</v>
          </cell>
          <cell r="I176">
            <v>183.5</v>
          </cell>
          <cell r="J176">
            <v>2256.3000000000002</v>
          </cell>
          <cell r="K176">
            <v>329.9</v>
          </cell>
          <cell r="L176">
            <v>1926.3</v>
          </cell>
          <cell r="M176">
            <v>3620.8</v>
          </cell>
          <cell r="N176">
            <v>42.8</v>
          </cell>
          <cell r="O176">
            <v>161</v>
          </cell>
          <cell r="P176">
            <v>506.4</v>
          </cell>
          <cell r="Q176">
            <v>512.79999999999995</v>
          </cell>
          <cell r="R176">
            <v>410.7</v>
          </cell>
          <cell r="S176">
            <v>149.80000000000001</v>
          </cell>
          <cell r="T176">
            <v>90.8</v>
          </cell>
          <cell r="U176">
            <v>52.1</v>
          </cell>
          <cell r="V176">
            <v>15.1</v>
          </cell>
          <cell r="W176">
            <v>57.7</v>
          </cell>
          <cell r="X176">
            <v>71</v>
          </cell>
          <cell r="Y176">
            <v>72.400000000000006</v>
          </cell>
          <cell r="Z176">
            <v>69.3</v>
          </cell>
          <cell r="AA176">
            <v>59.7</v>
          </cell>
          <cell r="AB176">
            <v>40.700000000000003</v>
          </cell>
          <cell r="AC176">
            <v>61.4</v>
          </cell>
          <cell r="AD176">
            <v>9.4</v>
          </cell>
          <cell r="AE176">
            <v>35.299999999999997</v>
          </cell>
          <cell r="AF176">
            <v>1600.3</v>
          </cell>
          <cell r="AG176">
            <v>7780</v>
          </cell>
          <cell r="AH176">
            <v>230</v>
          </cell>
          <cell r="AI176">
            <v>399</v>
          </cell>
          <cell r="AJ176">
            <v>1632</v>
          </cell>
          <cell r="AK176">
            <v>106</v>
          </cell>
          <cell r="AL176">
            <v>1648</v>
          </cell>
          <cell r="AM176">
            <v>2272</v>
          </cell>
          <cell r="AN176">
            <v>147667</v>
          </cell>
          <cell r="AO176">
            <v>149373</v>
          </cell>
          <cell r="AP176">
            <v>198411</v>
          </cell>
          <cell r="AQ176">
            <v>197412</v>
          </cell>
          <cell r="AR176">
            <v>69.8</v>
          </cell>
          <cell r="AS176">
            <v>74.3</v>
          </cell>
          <cell r="AT176">
            <v>80.400000000000006</v>
          </cell>
          <cell r="AU176">
            <v>82871</v>
          </cell>
          <cell r="AV176">
            <v>241</v>
          </cell>
          <cell r="AW176">
            <v>472</v>
          </cell>
          <cell r="AX176">
            <v>83584</v>
          </cell>
          <cell r="AY176">
            <v>-2.2000000000000002</v>
          </cell>
          <cell r="AZ176">
            <v>-146.80000000000001</v>
          </cell>
          <cell r="BA176">
            <v>44524</v>
          </cell>
          <cell r="BB176">
            <v>2213</v>
          </cell>
          <cell r="BC176">
            <v>44368</v>
          </cell>
          <cell r="BD176">
            <v>1926.3</v>
          </cell>
          <cell r="BE176">
            <v>37094</v>
          </cell>
          <cell r="BF176">
            <v>1739</v>
          </cell>
          <cell r="BG176">
            <v>2321</v>
          </cell>
          <cell r="BH176">
            <v>258</v>
          </cell>
          <cell r="BI176">
            <v>73</v>
          </cell>
          <cell r="BJ176">
            <v>25.34</v>
          </cell>
          <cell r="BK176">
            <v>22.02</v>
          </cell>
          <cell r="BL176">
            <v>75.158900000000003</v>
          </cell>
          <cell r="BM176">
            <v>200.34280000000001</v>
          </cell>
          <cell r="BN176">
            <v>1.2</v>
          </cell>
          <cell r="BO176">
            <v>1190426</v>
          </cell>
          <cell r="BP176">
            <v>124576.71</v>
          </cell>
          <cell r="BQ176">
            <v>46923.003989999997</v>
          </cell>
          <cell r="BR176">
            <v>99.62</v>
          </cell>
          <cell r="BS176" t="str">
            <v>NA</v>
          </cell>
          <cell r="BT176" t="str">
            <v>NA</v>
          </cell>
          <cell r="BU176" t="str">
            <v>NA</v>
          </cell>
          <cell r="BV176" t="str">
            <v>NA</v>
          </cell>
          <cell r="BW176" t="str">
            <v>NA</v>
          </cell>
          <cell r="BX176" t="str">
            <v>NA</v>
          </cell>
          <cell r="BY176" t="str">
            <v>NA</v>
          </cell>
          <cell r="BZ176" t="str">
            <v>NA</v>
          </cell>
          <cell r="CA176">
            <v>86.2</v>
          </cell>
          <cell r="CB176">
            <v>20673</v>
          </cell>
          <cell r="CC176">
            <v>21858</v>
          </cell>
          <cell r="CD176">
            <v>47764</v>
          </cell>
          <cell r="CE176">
            <v>50983</v>
          </cell>
          <cell r="CF176">
            <v>-38690</v>
          </cell>
          <cell r="CG176">
            <v>-41039</v>
          </cell>
          <cell r="CH176">
            <v>2009</v>
          </cell>
          <cell r="CI176">
            <v>2009</v>
          </cell>
        </row>
        <row r="177">
          <cell r="A177" t="str">
            <v>Q3 2013</v>
          </cell>
          <cell r="B177">
            <v>17402</v>
          </cell>
          <cell r="C177">
            <v>79.099999999999994</v>
          </cell>
          <cell r="D177">
            <v>99.9</v>
          </cell>
          <cell r="E177">
            <v>96.513000000000005</v>
          </cell>
          <cell r="F177">
            <v>2838</v>
          </cell>
          <cell r="G177">
            <v>21925</v>
          </cell>
          <cell r="H177">
            <v>504</v>
          </cell>
          <cell r="I177">
            <v>174.3</v>
          </cell>
          <cell r="J177">
            <v>2272</v>
          </cell>
          <cell r="K177">
            <v>310.10000000000002</v>
          </cell>
          <cell r="L177">
            <v>1961.8</v>
          </cell>
          <cell r="M177">
            <v>3628.1</v>
          </cell>
          <cell r="N177">
            <v>55.4</v>
          </cell>
          <cell r="O177">
            <v>167.2</v>
          </cell>
          <cell r="P177">
            <v>506.1</v>
          </cell>
          <cell r="Q177">
            <v>518.4</v>
          </cell>
          <cell r="R177">
            <v>416.4</v>
          </cell>
          <cell r="S177">
            <v>151.9</v>
          </cell>
          <cell r="T177">
            <v>92.1</v>
          </cell>
          <cell r="U177">
            <v>54.3</v>
          </cell>
          <cell r="V177">
            <v>19.399999999999999</v>
          </cell>
          <cell r="W177">
            <v>60.1</v>
          </cell>
          <cell r="X177">
            <v>71.599999999999994</v>
          </cell>
          <cell r="Y177">
            <v>72.900000000000006</v>
          </cell>
          <cell r="Z177">
            <v>70</v>
          </cell>
          <cell r="AA177">
            <v>60.2</v>
          </cell>
          <cell r="AB177">
            <v>41.1</v>
          </cell>
          <cell r="AC177">
            <v>62.5</v>
          </cell>
          <cell r="AD177">
            <v>9.6999999999999993</v>
          </cell>
          <cell r="AE177">
            <v>35.700000000000003</v>
          </cell>
          <cell r="AF177">
            <v>1633.6</v>
          </cell>
          <cell r="AG177">
            <v>8431</v>
          </cell>
          <cell r="AH177">
            <v>220</v>
          </cell>
          <cell r="AI177">
            <v>417</v>
          </cell>
          <cell r="AJ177">
            <v>2244</v>
          </cell>
          <cell r="AK177">
            <v>125</v>
          </cell>
          <cell r="AL177">
            <v>1114</v>
          </cell>
          <cell r="AM177">
            <v>2600</v>
          </cell>
          <cell r="AN177">
            <v>156500</v>
          </cell>
          <cell r="AO177">
            <v>155283</v>
          </cell>
          <cell r="AP177">
            <v>210688</v>
          </cell>
          <cell r="AQ177">
            <v>210875</v>
          </cell>
          <cell r="AR177">
            <v>75.900000000000006</v>
          </cell>
          <cell r="AS177">
            <v>78.5</v>
          </cell>
          <cell r="AT177">
            <v>82.1</v>
          </cell>
          <cell r="AU177">
            <v>84184</v>
          </cell>
          <cell r="AV177">
            <v>230</v>
          </cell>
          <cell r="AW177">
            <v>463</v>
          </cell>
          <cell r="AX177">
            <v>84877</v>
          </cell>
          <cell r="AY177">
            <v>-2.4</v>
          </cell>
          <cell r="AZ177">
            <v>-157.4</v>
          </cell>
          <cell r="BA177">
            <v>45820</v>
          </cell>
          <cell r="BB177">
            <v>1876</v>
          </cell>
          <cell r="BC177">
            <v>46864</v>
          </cell>
          <cell r="BD177">
            <v>1961.8</v>
          </cell>
          <cell r="BE177">
            <v>38789</v>
          </cell>
          <cell r="BF177">
            <v>1175</v>
          </cell>
          <cell r="BG177">
            <v>2723</v>
          </cell>
          <cell r="BH177">
            <v>239</v>
          </cell>
          <cell r="BI177">
            <v>74.3</v>
          </cell>
          <cell r="BJ177">
            <v>24.77</v>
          </cell>
          <cell r="BK177">
            <v>21.53</v>
          </cell>
          <cell r="BL177">
            <v>77.852800000000002</v>
          </cell>
          <cell r="BM177">
            <v>211.6788</v>
          </cell>
          <cell r="BN177">
            <v>1</v>
          </cell>
          <cell r="BO177">
            <v>1196609</v>
          </cell>
          <cell r="BP177">
            <v>125284.81</v>
          </cell>
          <cell r="BQ177">
            <v>46947.899810000003</v>
          </cell>
          <cell r="BR177">
            <v>99.44</v>
          </cell>
          <cell r="BS177" t="str">
            <v>NA</v>
          </cell>
          <cell r="BT177" t="str">
            <v>NA</v>
          </cell>
          <cell r="BU177" t="str">
            <v>NA</v>
          </cell>
          <cell r="BV177" t="str">
            <v>NA</v>
          </cell>
          <cell r="BW177" t="str">
            <v>NA</v>
          </cell>
          <cell r="BX177" t="str">
            <v>NA</v>
          </cell>
          <cell r="BY177" t="str">
            <v>NA</v>
          </cell>
          <cell r="BZ177" t="str">
            <v>NA</v>
          </cell>
          <cell r="CA177">
            <v>89.2</v>
          </cell>
          <cell r="CB177">
            <v>21264</v>
          </cell>
          <cell r="CC177">
            <v>22390</v>
          </cell>
          <cell r="CD177">
            <v>47209</v>
          </cell>
          <cell r="CE177">
            <v>50232</v>
          </cell>
          <cell r="CF177">
            <v>-36759</v>
          </cell>
          <cell r="CG177">
            <v>-38865</v>
          </cell>
          <cell r="CH177">
            <v>1971</v>
          </cell>
          <cell r="CI177">
            <v>1982</v>
          </cell>
        </row>
        <row r="178">
          <cell r="A178" t="str">
            <v>Q4 2013</v>
          </cell>
          <cell r="B178">
            <v>17997</v>
          </cell>
          <cell r="C178">
            <v>81.400000000000006</v>
          </cell>
          <cell r="D178">
            <v>99.7</v>
          </cell>
          <cell r="E178">
            <v>96.944000000000003</v>
          </cell>
          <cell r="F178">
            <v>441</v>
          </cell>
          <cell r="G178">
            <v>21380</v>
          </cell>
          <cell r="H178">
            <v>539</v>
          </cell>
          <cell r="I178">
            <v>164.6</v>
          </cell>
          <cell r="J178">
            <v>2247.8000000000002</v>
          </cell>
          <cell r="K178">
            <v>276.8</v>
          </cell>
          <cell r="L178">
            <v>1971</v>
          </cell>
          <cell r="M178">
            <v>3635.1</v>
          </cell>
          <cell r="N178">
            <v>44.7</v>
          </cell>
          <cell r="O178">
            <v>162.69999999999999</v>
          </cell>
          <cell r="P178">
            <v>503.6</v>
          </cell>
          <cell r="Q178">
            <v>530.29999999999995</v>
          </cell>
          <cell r="R178">
            <v>423</v>
          </cell>
          <cell r="S178">
            <v>156.69999999999999</v>
          </cell>
          <cell r="T178">
            <v>95.5</v>
          </cell>
          <cell r="U178">
            <v>54.4</v>
          </cell>
          <cell r="V178">
            <v>15.5</v>
          </cell>
          <cell r="W178">
            <v>58.6</v>
          </cell>
          <cell r="X178">
            <v>71.900000000000006</v>
          </cell>
          <cell r="Y178">
            <v>74.3</v>
          </cell>
          <cell r="Z178">
            <v>70.8</v>
          </cell>
          <cell r="AA178">
            <v>61.8</v>
          </cell>
          <cell r="AB178">
            <v>42.5</v>
          </cell>
          <cell r="AC178">
            <v>62.7</v>
          </cell>
          <cell r="AD178">
            <v>9.5</v>
          </cell>
          <cell r="AE178">
            <v>35.4</v>
          </cell>
          <cell r="AF178">
            <v>1632.2</v>
          </cell>
          <cell r="AG178">
            <v>9061</v>
          </cell>
          <cell r="AH178">
            <v>249</v>
          </cell>
          <cell r="AI178">
            <v>489</v>
          </cell>
          <cell r="AJ178">
            <v>2511</v>
          </cell>
          <cell r="AK178">
            <v>156</v>
          </cell>
          <cell r="AL178">
            <v>926</v>
          </cell>
          <cell r="AM178">
            <v>2772</v>
          </cell>
          <cell r="AN178">
            <v>160000</v>
          </cell>
          <cell r="AO178">
            <v>162870</v>
          </cell>
          <cell r="AP178">
            <v>216348</v>
          </cell>
          <cell r="AQ178">
            <v>218116</v>
          </cell>
          <cell r="AR178">
            <v>78.8</v>
          </cell>
          <cell r="AS178">
            <v>80.8</v>
          </cell>
          <cell r="AT178">
            <v>83.5</v>
          </cell>
          <cell r="AU178">
            <v>82667</v>
          </cell>
          <cell r="AV178">
            <v>228</v>
          </cell>
          <cell r="AW178">
            <v>427</v>
          </cell>
          <cell r="AX178">
            <v>83322</v>
          </cell>
          <cell r="AY178">
            <v>-3</v>
          </cell>
          <cell r="AZ178">
            <v>-133.5</v>
          </cell>
          <cell r="BA178">
            <v>45280</v>
          </cell>
          <cell r="BB178">
            <v>-892</v>
          </cell>
          <cell r="BC178">
            <v>45082</v>
          </cell>
          <cell r="BD178">
            <v>1971</v>
          </cell>
          <cell r="BE178">
            <v>41236</v>
          </cell>
          <cell r="BF178">
            <v>978</v>
          </cell>
          <cell r="BG178">
            <v>2828</v>
          </cell>
          <cell r="BH178">
            <v>272</v>
          </cell>
          <cell r="BI178">
            <v>76.2</v>
          </cell>
          <cell r="BJ178">
            <v>25.62</v>
          </cell>
          <cell r="BK178">
            <v>21.89</v>
          </cell>
          <cell r="BL178">
            <v>79.997</v>
          </cell>
          <cell r="BM178">
            <v>217.7396</v>
          </cell>
          <cell r="BN178">
            <v>0.9</v>
          </cell>
          <cell r="BO178">
            <v>1202032</v>
          </cell>
          <cell r="BP178">
            <v>124828.34</v>
          </cell>
          <cell r="BQ178">
            <v>47076.654889999998</v>
          </cell>
          <cell r="BR178">
            <v>99.74</v>
          </cell>
          <cell r="BS178" t="str">
            <v>NA</v>
          </cell>
          <cell r="BT178" t="str">
            <v>NA</v>
          </cell>
          <cell r="BU178" t="str">
            <v>NA</v>
          </cell>
          <cell r="BV178" t="str">
            <v>NA</v>
          </cell>
          <cell r="BW178" t="str">
            <v>NA</v>
          </cell>
          <cell r="BX178" t="str">
            <v>NA</v>
          </cell>
          <cell r="BY178" t="str">
            <v>NA</v>
          </cell>
          <cell r="BZ178" t="str">
            <v>NA</v>
          </cell>
          <cell r="CA178">
            <v>88</v>
          </cell>
          <cell r="CB178">
            <v>23011</v>
          </cell>
          <cell r="CC178">
            <v>24309</v>
          </cell>
          <cell r="CD178">
            <v>47321</v>
          </cell>
          <cell r="CE178">
            <v>51049</v>
          </cell>
          <cell r="CF178">
            <v>-40205</v>
          </cell>
          <cell r="CG178">
            <v>-42763</v>
          </cell>
          <cell r="CH178">
            <v>2619</v>
          </cell>
          <cell r="CI178">
            <v>2619</v>
          </cell>
        </row>
        <row r="179">
          <cell r="A179" t="str">
            <v>Q1 2014</v>
          </cell>
          <cell r="B179">
            <v>17908</v>
          </cell>
          <cell r="C179">
            <v>82.3</v>
          </cell>
          <cell r="D179">
            <v>99.7</v>
          </cell>
          <cell r="E179">
            <v>97.09</v>
          </cell>
          <cell r="F179">
            <v>2089</v>
          </cell>
          <cell r="G179">
            <v>21775</v>
          </cell>
          <cell r="H179">
            <v>655</v>
          </cell>
          <cell r="I179">
            <v>162.80000000000001</v>
          </cell>
          <cell r="J179">
            <v>2232.9</v>
          </cell>
          <cell r="K179">
            <v>282.2</v>
          </cell>
          <cell r="L179">
            <v>1950.7</v>
          </cell>
          <cell r="M179">
            <v>3640.8</v>
          </cell>
          <cell r="N179">
            <v>40.6</v>
          </cell>
          <cell r="O179">
            <v>151.80000000000001</v>
          </cell>
          <cell r="P179">
            <v>502.9</v>
          </cell>
          <cell r="Q179">
            <v>531.70000000000005</v>
          </cell>
          <cell r="R179">
            <v>420.2</v>
          </cell>
          <cell r="S179">
            <v>153.4</v>
          </cell>
          <cell r="T179">
            <v>95.2</v>
          </cell>
          <cell r="U179">
            <v>55</v>
          </cell>
          <cell r="V179">
            <v>14</v>
          </cell>
          <cell r="W179">
            <v>54.8</v>
          </cell>
          <cell r="X179">
            <v>72.400000000000006</v>
          </cell>
          <cell r="Y179">
            <v>74.3</v>
          </cell>
          <cell r="Z179">
            <v>70.099999999999994</v>
          </cell>
          <cell r="AA179">
            <v>60.2</v>
          </cell>
          <cell r="AB179">
            <v>42.2</v>
          </cell>
          <cell r="AC179">
            <v>62</v>
          </cell>
          <cell r="AD179">
            <v>9.6</v>
          </cell>
          <cell r="AE179">
            <v>35.5</v>
          </cell>
          <cell r="AF179">
            <v>1615.5</v>
          </cell>
          <cell r="AG179">
            <v>9594</v>
          </cell>
          <cell r="AH179">
            <v>233</v>
          </cell>
          <cell r="AI179">
            <v>483</v>
          </cell>
          <cell r="AJ179">
            <v>1683</v>
          </cell>
          <cell r="AK179">
            <v>163</v>
          </cell>
          <cell r="AL179">
            <v>1840</v>
          </cell>
          <cell r="AM179">
            <v>2899</v>
          </cell>
          <cell r="AN179">
            <v>149686</v>
          </cell>
          <cell r="AO179">
            <v>151500</v>
          </cell>
          <cell r="AP179">
            <v>197728</v>
          </cell>
          <cell r="AQ179">
            <v>200129</v>
          </cell>
          <cell r="AR179">
            <v>80.8</v>
          </cell>
          <cell r="AS179">
            <v>82</v>
          </cell>
          <cell r="AT179">
            <v>83.8</v>
          </cell>
          <cell r="AU179">
            <v>82669</v>
          </cell>
          <cell r="AV179">
            <v>204</v>
          </cell>
          <cell r="AW179">
            <v>421</v>
          </cell>
          <cell r="AX179">
            <v>83295</v>
          </cell>
          <cell r="AY179">
            <v>-3.1</v>
          </cell>
          <cell r="AZ179">
            <v>-152.9</v>
          </cell>
          <cell r="BA179">
            <v>46680</v>
          </cell>
          <cell r="BB179">
            <v>1219</v>
          </cell>
          <cell r="BC179">
            <v>46487</v>
          </cell>
          <cell r="BD179">
            <v>1950.7</v>
          </cell>
          <cell r="BE179">
            <v>39650</v>
          </cell>
          <cell r="BF179">
            <v>1944</v>
          </cell>
          <cell r="BG179">
            <v>2891</v>
          </cell>
          <cell r="BH179">
            <v>253</v>
          </cell>
          <cell r="BI179">
            <v>78.3</v>
          </cell>
          <cell r="BJ179">
            <v>25.78</v>
          </cell>
          <cell r="BK179">
            <v>22.37</v>
          </cell>
          <cell r="BL179">
            <v>82.896000000000001</v>
          </cell>
          <cell r="BM179">
            <v>221.21899999999999</v>
          </cell>
          <cell r="BN179">
            <v>1.5</v>
          </cell>
          <cell r="BO179">
            <v>1209550</v>
          </cell>
          <cell r="BP179">
            <v>124489.47</v>
          </cell>
          <cell r="BQ179">
            <v>47230.593090000002</v>
          </cell>
          <cell r="BR179">
            <v>99.35</v>
          </cell>
          <cell r="BS179" t="str">
            <v>NA</v>
          </cell>
          <cell r="BT179" t="str">
            <v>NA</v>
          </cell>
          <cell r="BU179" t="str">
            <v>NA</v>
          </cell>
          <cell r="BV179" t="str">
            <v>NA</v>
          </cell>
          <cell r="BW179" t="str">
            <v>NA</v>
          </cell>
          <cell r="BX179" t="str">
            <v>NA</v>
          </cell>
          <cell r="BY179" t="str">
            <v>NA</v>
          </cell>
          <cell r="BZ179" t="str">
            <v>NA</v>
          </cell>
          <cell r="CA179">
            <v>87.1</v>
          </cell>
          <cell r="CB179">
            <v>21180</v>
          </cell>
          <cell r="CC179">
            <v>22317</v>
          </cell>
          <cell r="CD179">
            <v>47722</v>
          </cell>
          <cell r="CE179">
            <v>51076</v>
          </cell>
          <cell r="CF179">
            <v>-40603</v>
          </cell>
          <cell r="CG179">
            <v>-42364</v>
          </cell>
          <cell r="CH179">
            <v>2090</v>
          </cell>
          <cell r="CI179">
            <v>2090</v>
          </cell>
        </row>
        <row r="180">
          <cell r="A180" t="str">
            <v>Q2 2014</v>
          </cell>
          <cell r="B180">
            <v>17992</v>
          </cell>
          <cell r="C180">
            <v>86.8</v>
          </cell>
          <cell r="D180">
            <v>100.3</v>
          </cell>
          <cell r="E180">
            <v>97.244</v>
          </cell>
          <cell r="F180">
            <v>3136</v>
          </cell>
          <cell r="G180">
            <v>22812</v>
          </cell>
          <cell r="H180">
            <v>593</v>
          </cell>
          <cell r="I180">
            <v>152.5</v>
          </cell>
          <cell r="J180">
            <v>2250.1999999999998</v>
          </cell>
          <cell r="K180">
            <v>279.8</v>
          </cell>
          <cell r="L180">
            <v>1970.3</v>
          </cell>
          <cell r="M180">
            <v>3647.9</v>
          </cell>
          <cell r="N180">
            <v>40.1</v>
          </cell>
          <cell r="O180">
            <v>158.4</v>
          </cell>
          <cell r="P180">
            <v>501.2</v>
          </cell>
          <cell r="Q180">
            <v>540.1</v>
          </cell>
          <cell r="R180">
            <v>423.1</v>
          </cell>
          <cell r="S180">
            <v>155.5</v>
          </cell>
          <cell r="T180">
            <v>96</v>
          </cell>
          <cell r="U180">
            <v>56</v>
          </cell>
          <cell r="V180">
            <v>13.8</v>
          </cell>
          <cell r="W180">
            <v>57.3</v>
          </cell>
          <cell r="X180">
            <v>72.8</v>
          </cell>
          <cell r="Y180">
            <v>75.099999999999994</v>
          </cell>
          <cell r="Z180">
            <v>70.3</v>
          </cell>
          <cell r="AA180">
            <v>60.8</v>
          </cell>
          <cell r="AB180">
            <v>42.4</v>
          </cell>
          <cell r="AC180">
            <v>62.6</v>
          </cell>
          <cell r="AD180">
            <v>9.6999999999999993</v>
          </cell>
          <cell r="AE180">
            <v>35.700000000000003</v>
          </cell>
          <cell r="AF180">
            <v>1639.5</v>
          </cell>
          <cell r="AG180">
            <v>9252</v>
          </cell>
          <cell r="AH180">
            <v>269</v>
          </cell>
          <cell r="AI180">
            <v>499</v>
          </cell>
          <cell r="AJ180">
            <v>1972</v>
          </cell>
          <cell r="AK180">
            <v>169</v>
          </cell>
          <cell r="AL180">
            <v>1766</v>
          </cell>
          <cell r="AM180">
            <v>2966</v>
          </cell>
          <cell r="AN180">
            <v>156967</v>
          </cell>
          <cell r="AO180">
            <v>153096</v>
          </cell>
          <cell r="AP180">
            <v>210135</v>
          </cell>
          <cell r="AQ180">
            <v>206734</v>
          </cell>
          <cell r="AR180">
            <v>87.4</v>
          </cell>
          <cell r="AS180">
            <v>86.6</v>
          </cell>
          <cell r="AT180">
            <v>85.9</v>
          </cell>
          <cell r="AU180">
            <v>80479</v>
          </cell>
          <cell r="AV180">
            <v>166</v>
          </cell>
          <cell r="AW180">
            <v>228</v>
          </cell>
          <cell r="AX180">
            <v>80874</v>
          </cell>
          <cell r="AY180">
            <v>-3.1</v>
          </cell>
          <cell r="AZ180">
            <v>-162.19999999999999</v>
          </cell>
          <cell r="BA180">
            <v>48993</v>
          </cell>
          <cell r="BB180">
            <v>2101</v>
          </cell>
          <cell r="BC180">
            <v>48299</v>
          </cell>
          <cell r="BD180">
            <v>1970.3</v>
          </cell>
          <cell r="BE180">
            <v>39720</v>
          </cell>
          <cell r="BF180">
            <v>1863</v>
          </cell>
          <cell r="BG180">
            <v>3133</v>
          </cell>
          <cell r="BH180">
            <v>282</v>
          </cell>
          <cell r="BI180">
            <v>79.5</v>
          </cell>
          <cell r="BJ180">
            <v>25.19</v>
          </cell>
          <cell r="BK180">
            <v>21.81</v>
          </cell>
          <cell r="BL180">
            <v>87.644199999999998</v>
          </cell>
          <cell r="BM180">
            <v>233.56489999999999</v>
          </cell>
          <cell r="BN180">
            <v>1.7</v>
          </cell>
          <cell r="BO180">
            <v>1215764</v>
          </cell>
          <cell r="BP180">
            <v>126398.52</v>
          </cell>
          <cell r="BQ180">
            <v>47250.158739999999</v>
          </cell>
          <cell r="BR180">
            <v>100.18</v>
          </cell>
          <cell r="BS180">
            <v>220</v>
          </cell>
          <cell r="BT180">
            <v>144</v>
          </cell>
          <cell r="BU180">
            <v>25</v>
          </cell>
          <cell r="BV180">
            <v>30</v>
          </cell>
          <cell r="BW180">
            <v>40</v>
          </cell>
          <cell r="BX180">
            <v>49</v>
          </cell>
          <cell r="BY180">
            <v>85</v>
          </cell>
          <cell r="BZ180">
            <v>379</v>
          </cell>
          <cell r="CA180">
            <v>90.8</v>
          </cell>
          <cell r="CB180">
            <v>21417</v>
          </cell>
          <cell r="CC180">
            <v>22390</v>
          </cell>
          <cell r="CD180">
            <v>53683</v>
          </cell>
          <cell r="CE180">
            <v>57253</v>
          </cell>
          <cell r="CF180">
            <v>-43846</v>
          </cell>
          <cell r="CG180">
            <v>-46008</v>
          </cell>
          <cell r="CH180">
            <v>2742</v>
          </cell>
          <cell r="CI180">
            <v>2742</v>
          </cell>
        </row>
        <row r="181">
          <cell r="A181" t="str">
            <v>Q3 2014</v>
          </cell>
          <cell r="B181">
            <v>17952</v>
          </cell>
          <cell r="C181">
            <v>93.6</v>
          </cell>
          <cell r="D181">
            <v>100.4</v>
          </cell>
          <cell r="E181">
            <v>97.317999999999998</v>
          </cell>
          <cell r="F181">
            <v>2694</v>
          </cell>
          <cell r="G181">
            <v>22470</v>
          </cell>
          <cell r="H181">
            <v>520</v>
          </cell>
          <cell r="I181">
            <v>144.80000000000001</v>
          </cell>
          <cell r="J181">
            <v>2281.6999999999998</v>
          </cell>
          <cell r="K181">
            <v>272.8</v>
          </cell>
          <cell r="L181">
            <v>2008.9</v>
          </cell>
          <cell r="M181">
            <v>3658.1</v>
          </cell>
          <cell r="N181">
            <v>52.2</v>
          </cell>
          <cell r="O181">
            <v>175.2</v>
          </cell>
          <cell r="P181">
            <v>499.2</v>
          </cell>
          <cell r="Q181">
            <v>544.5</v>
          </cell>
          <cell r="R181">
            <v>424.5</v>
          </cell>
          <cell r="S181">
            <v>157.69999999999999</v>
          </cell>
          <cell r="T181">
            <v>99.6</v>
          </cell>
          <cell r="U181">
            <v>56</v>
          </cell>
          <cell r="V181">
            <v>17.899999999999999</v>
          </cell>
          <cell r="W181">
            <v>63.4</v>
          </cell>
          <cell r="X181">
            <v>73</v>
          </cell>
          <cell r="Y181">
            <v>75.400000000000006</v>
          </cell>
          <cell r="Z181">
            <v>70.3</v>
          </cell>
          <cell r="AA181">
            <v>61.4</v>
          </cell>
          <cell r="AB181">
            <v>43.8</v>
          </cell>
          <cell r="AC181">
            <v>63.8</v>
          </cell>
          <cell r="AD181">
            <v>9.6</v>
          </cell>
          <cell r="AE181">
            <v>35.700000000000003</v>
          </cell>
          <cell r="AF181">
            <v>1673.1</v>
          </cell>
          <cell r="AG181">
            <v>10189</v>
          </cell>
          <cell r="AH181">
            <v>304</v>
          </cell>
          <cell r="AI181">
            <v>493</v>
          </cell>
          <cell r="AJ181">
            <v>2370</v>
          </cell>
          <cell r="AK181">
            <v>224</v>
          </cell>
          <cell r="AL181">
            <v>1908</v>
          </cell>
          <cell r="AM181">
            <v>2678</v>
          </cell>
          <cell r="AN181">
            <v>169333</v>
          </cell>
          <cell r="AO181">
            <v>170333</v>
          </cell>
          <cell r="AP181">
            <v>229335</v>
          </cell>
          <cell r="AQ181">
            <v>228714</v>
          </cell>
          <cell r="AR181">
            <v>96.7</v>
          </cell>
          <cell r="AS181">
            <v>93.6</v>
          </cell>
          <cell r="AT181">
            <v>90</v>
          </cell>
          <cell r="AU181">
            <v>80517</v>
          </cell>
          <cell r="AV181">
            <v>134</v>
          </cell>
          <cell r="AW181">
            <v>191</v>
          </cell>
          <cell r="AX181">
            <v>80842</v>
          </cell>
          <cell r="AY181">
            <v>-3</v>
          </cell>
          <cell r="AZ181">
            <v>-163.30000000000001</v>
          </cell>
          <cell r="BA181">
            <v>49184</v>
          </cell>
          <cell r="BB181">
            <v>1799</v>
          </cell>
          <cell r="BC181">
            <v>50600</v>
          </cell>
          <cell r="BD181">
            <v>2008.9</v>
          </cell>
          <cell r="BE181">
            <v>41124</v>
          </cell>
          <cell r="BF181">
            <v>2011</v>
          </cell>
          <cell r="BG181">
            <v>2881</v>
          </cell>
          <cell r="BH181">
            <v>312</v>
          </cell>
          <cell r="BI181">
            <v>80.8</v>
          </cell>
          <cell r="BJ181">
            <v>24.47</v>
          </cell>
          <cell r="BK181">
            <v>21.2</v>
          </cell>
          <cell r="BL181">
            <v>92.696100000000001</v>
          </cell>
          <cell r="BM181">
            <v>252.42089999999999</v>
          </cell>
          <cell r="BN181">
            <v>1.5</v>
          </cell>
          <cell r="BO181">
            <v>1223640</v>
          </cell>
          <cell r="BP181">
            <v>127401.52</v>
          </cell>
          <cell r="BQ181">
            <v>47410.971010000001</v>
          </cell>
          <cell r="BR181">
            <v>99.79</v>
          </cell>
          <cell r="BS181">
            <v>602</v>
          </cell>
          <cell r="BT181">
            <v>311</v>
          </cell>
          <cell r="BU181">
            <v>26</v>
          </cell>
          <cell r="BV181">
            <v>54</v>
          </cell>
          <cell r="BW181">
            <v>155</v>
          </cell>
          <cell r="BX181">
            <v>76</v>
          </cell>
          <cell r="BY181">
            <v>707</v>
          </cell>
          <cell r="BZ181">
            <v>1008</v>
          </cell>
          <cell r="CA181">
            <v>96.8</v>
          </cell>
          <cell r="CB181">
            <v>22013</v>
          </cell>
          <cell r="CC181">
            <v>22913</v>
          </cell>
          <cell r="CD181">
            <v>55610</v>
          </cell>
          <cell r="CE181">
            <v>59028</v>
          </cell>
          <cell r="CF181">
            <v>-44474</v>
          </cell>
          <cell r="CG181">
            <v>-45826</v>
          </cell>
          <cell r="CH181">
            <v>2957</v>
          </cell>
          <cell r="CI181">
            <v>2957</v>
          </cell>
        </row>
        <row r="182">
          <cell r="A182" t="str">
            <v>Q4 2014</v>
          </cell>
          <cell r="B182">
            <v>18861</v>
          </cell>
          <cell r="C182">
            <v>96.3</v>
          </cell>
          <cell r="D182">
            <v>99.8</v>
          </cell>
          <cell r="E182">
            <v>97.7</v>
          </cell>
          <cell r="F182">
            <v>-265</v>
          </cell>
          <cell r="G182">
            <v>21714</v>
          </cell>
          <cell r="H182">
            <v>436</v>
          </cell>
          <cell r="I182">
            <v>129.6</v>
          </cell>
          <cell r="J182">
            <v>2260.5</v>
          </cell>
          <cell r="K182">
            <v>235.3</v>
          </cell>
          <cell r="L182">
            <v>2025.2</v>
          </cell>
          <cell r="M182">
            <v>3667.8</v>
          </cell>
          <cell r="N182">
            <v>48.9</v>
          </cell>
          <cell r="O182">
            <v>168.6</v>
          </cell>
          <cell r="P182">
            <v>502</v>
          </cell>
          <cell r="Q182">
            <v>555.9</v>
          </cell>
          <cell r="R182">
            <v>433.2</v>
          </cell>
          <cell r="S182">
            <v>160.4</v>
          </cell>
          <cell r="T182">
            <v>99.4</v>
          </cell>
          <cell r="U182">
            <v>56.8</v>
          </cell>
          <cell r="V182">
            <v>16.7</v>
          </cell>
          <cell r="W182">
            <v>61</v>
          </cell>
          <cell r="X182">
            <v>74</v>
          </cell>
          <cell r="Y182">
            <v>76.599999999999994</v>
          </cell>
          <cell r="Z182">
            <v>71.400000000000006</v>
          </cell>
          <cell r="AA182">
            <v>62.2</v>
          </cell>
          <cell r="AB182">
            <v>43.5</v>
          </cell>
          <cell r="AC182">
            <v>64.2</v>
          </cell>
          <cell r="AD182">
            <v>9.6</v>
          </cell>
          <cell r="AE182">
            <v>35.6</v>
          </cell>
          <cell r="AF182">
            <v>1690</v>
          </cell>
          <cell r="AG182">
            <v>11212</v>
          </cell>
          <cell r="AH182">
            <v>291</v>
          </cell>
          <cell r="AI182">
            <v>447</v>
          </cell>
          <cell r="AJ182">
            <v>2669</v>
          </cell>
          <cell r="AK182">
            <v>277</v>
          </cell>
          <cell r="AL182">
            <v>2156</v>
          </cell>
          <cell r="AM182">
            <v>3291</v>
          </cell>
          <cell r="AN182">
            <v>164667</v>
          </cell>
          <cell r="AO182">
            <v>168333</v>
          </cell>
          <cell r="AP182">
            <v>217917</v>
          </cell>
          <cell r="AQ182">
            <v>223265</v>
          </cell>
          <cell r="AR182">
            <v>98.9</v>
          </cell>
          <cell r="AS182">
            <v>96.6</v>
          </cell>
          <cell r="AT182">
            <v>93.9</v>
          </cell>
          <cell r="AU182">
            <v>77753</v>
          </cell>
          <cell r="AV182">
            <v>350</v>
          </cell>
          <cell r="AW182">
            <v>189</v>
          </cell>
          <cell r="AX182">
            <v>78292</v>
          </cell>
          <cell r="AY182">
            <v>-2.7</v>
          </cell>
          <cell r="AZ182">
            <v>-164.4</v>
          </cell>
          <cell r="BA182">
            <v>49966</v>
          </cell>
          <cell r="BB182">
            <v>-1554</v>
          </cell>
          <cell r="BC182">
            <v>49763</v>
          </cell>
          <cell r="BD182">
            <v>2025.2</v>
          </cell>
          <cell r="BE182">
            <v>43948</v>
          </cell>
          <cell r="BF182">
            <v>2272</v>
          </cell>
          <cell r="BG182">
            <v>3423</v>
          </cell>
          <cell r="BH182">
            <v>285</v>
          </cell>
          <cell r="BI182">
            <v>82.6</v>
          </cell>
          <cell r="BJ182">
            <v>25.56</v>
          </cell>
          <cell r="BK182">
            <v>22.05</v>
          </cell>
          <cell r="BL182">
            <v>95.656700000000001</v>
          </cell>
          <cell r="BM182">
            <v>260.2774</v>
          </cell>
          <cell r="BN182">
            <v>1.3</v>
          </cell>
          <cell r="BO182">
            <v>1230489</v>
          </cell>
          <cell r="BP182">
            <v>126922.04</v>
          </cell>
          <cell r="BQ182">
            <v>47569.930249999998</v>
          </cell>
          <cell r="BR182">
            <v>99.91</v>
          </cell>
          <cell r="BS182">
            <v>605</v>
          </cell>
          <cell r="BT182">
            <v>420</v>
          </cell>
          <cell r="BU182">
            <v>61</v>
          </cell>
          <cell r="BV182">
            <v>146</v>
          </cell>
          <cell r="BW182">
            <v>166</v>
          </cell>
          <cell r="BX182">
            <v>47</v>
          </cell>
          <cell r="BY182">
            <v>1810</v>
          </cell>
          <cell r="BZ182">
            <v>1064</v>
          </cell>
          <cell r="CA182">
            <v>100.4</v>
          </cell>
          <cell r="CB182">
            <v>23989</v>
          </cell>
          <cell r="CC182">
            <v>25069</v>
          </cell>
          <cell r="CD182">
            <v>57334</v>
          </cell>
          <cell r="CE182">
            <v>59813</v>
          </cell>
          <cell r="CF182">
            <v>-50241</v>
          </cell>
          <cell r="CG182">
            <v>-51284</v>
          </cell>
          <cell r="CH182">
            <v>3227</v>
          </cell>
          <cell r="CI182">
            <v>3227</v>
          </cell>
        </row>
        <row r="183">
          <cell r="A183" t="str">
            <v>Q1 2015</v>
          </cell>
          <cell r="B183">
            <v>18899</v>
          </cell>
          <cell r="C183">
            <v>96.4</v>
          </cell>
          <cell r="D183">
            <v>99.3</v>
          </cell>
          <cell r="E183">
            <v>98.432000000000002</v>
          </cell>
          <cell r="F183">
            <v>2106</v>
          </cell>
          <cell r="G183">
            <v>22914</v>
          </cell>
          <cell r="H183">
            <v>353</v>
          </cell>
          <cell r="I183">
            <v>135.19999999999999</v>
          </cell>
          <cell r="J183">
            <v>2249.5</v>
          </cell>
          <cell r="K183">
            <v>235.2</v>
          </cell>
          <cell r="L183">
            <v>2014.4</v>
          </cell>
          <cell r="M183">
            <v>3676.2</v>
          </cell>
          <cell r="N183">
            <v>40.299999999999997</v>
          </cell>
          <cell r="O183">
            <v>163.1</v>
          </cell>
          <cell r="P183">
            <v>497.8</v>
          </cell>
          <cell r="Q183">
            <v>553.9</v>
          </cell>
          <cell r="R183">
            <v>434.3</v>
          </cell>
          <cell r="S183">
            <v>161.5</v>
          </cell>
          <cell r="T183">
            <v>104</v>
          </cell>
          <cell r="U183">
            <v>59.3</v>
          </cell>
          <cell r="V183">
            <v>13.7</v>
          </cell>
          <cell r="W183">
            <v>59.1</v>
          </cell>
          <cell r="X183">
            <v>74</v>
          </cell>
          <cell r="Y183">
            <v>75.900000000000006</v>
          </cell>
          <cell r="Z183">
            <v>71.2</v>
          </cell>
          <cell r="AA183">
            <v>62.3</v>
          </cell>
          <cell r="AB183">
            <v>45.3</v>
          </cell>
          <cell r="AC183">
            <v>63.7</v>
          </cell>
          <cell r="AD183">
            <v>10</v>
          </cell>
          <cell r="AE183">
            <v>35.700000000000003</v>
          </cell>
          <cell r="AF183">
            <v>1682</v>
          </cell>
          <cell r="AG183">
            <v>11976</v>
          </cell>
          <cell r="AH183">
            <v>303</v>
          </cell>
          <cell r="AI183">
            <v>461</v>
          </cell>
          <cell r="AJ183">
            <v>1869</v>
          </cell>
          <cell r="AK183">
            <v>242</v>
          </cell>
          <cell r="AL183">
            <v>1427</v>
          </cell>
          <cell r="AM183">
            <v>4942</v>
          </cell>
          <cell r="AN183">
            <v>163750</v>
          </cell>
          <cell r="AO183">
            <v>160667</v>
          </cell>
          <cell r="AP183">
            <v>213758</v>
          </cell>
          <cell r="AQ183">
            <v>210896</v>
          </cell>
          <cell r="AR183">
            <v>98</v>
          </cell>
          <cell r="AS183">
            <v>96.4</v>
          </cell>
          <cell r="AT183">
            <v>94.8</v>
          </cell>
          <cell r="AU183">
            <v>77058</v>
          </cell>
          <cell r="AV183">
            <v>318</v>
          </cell>
          <cell r="AW183">
            <v>192</v>
          </cell>
          <cell r="AX183">
            <v>77568</v>
          </cell>
          <cell r="AY183">
            <v>-2.7</v>
          </cell>
          <cell r="AZ183">
            <v>-244.9</v>
          </cell>
          <cell r="BA183">
            <v>63301</v>
          </cell>
          <cell r="BB183">
            <v>1170</v>
          </cell>
          <cell r="BC183">
            <v>63270</v>
          </cell>
          <cell r="BD183">
            <v>2014.4</v>
          </cell>
          <cell r="BE183">
            <v>42894</v>
          </cell>
          <cell r="BF183">
            <v>1485</v>
          </cell>
          <cell r="BG183">
            <v>4989</v>
          </cell>
          <cell r="BH183">
            <v>326</v>
          </cell>
          <cell r="BI183">
            <v>85</v>
          </cell>
          <cell r="BJ183">
            <v>25.76</v>
          </cell>
          <cell r="BK183">
            <v>22.3</v>
          </cell>
          <cell r="BL183">
            <v>97.379300000000001</v>
          </cell>
          <cell r="BM183">
            <v>259.94060000000002</v>
          </cell>
          <cell r="BN183">
            <v>2.2999999999999998</v>
          </cell>
          <cell r="BO183">
            <v>1237435</v>
          </cell>
          <cell r="BP183">
            <v>126901.91</v>
          </cell>
          <cell r="BQ183">
            <v>47559.51051</v>
          </cell>
          <cell r="BR183">
            <v>99.03</v>
          </cell>
          <cell r="BS183">
            <v>716</v>
          </cell>
          <cell r="BT183">
            <v>469</v>
          </cell>
          <cell r="BU183">
            <v>80</v>
          </cell>
          <cell r="BV183">
            <v>108</v>
          </cell>
          <cell r="BW183">
            <v>225</v>
          </cell>
          <cell r="BX183">
            <v>56</v>
          </cell>
          <cell r="BY183">
            <v>2751</v>
          </cell>
          <cell r="BZ183">
            <v>1337</v>
          </cell>
          <cell r="CA183">
            <v>105.4</v>
          </cell>
          <cell r="CB183">
            <v>22058</v>
          </cell>
          <cell r="CC183">
            <v>23130</v>
          </cell>
          <cell r="CD183">
            <v>74441</v>
          </cell>
          <cell r="CE183">
            <v>73932</v>
          </cell>
          <cell r="CF183">
            <v>-53445</v>
          </cell>
          <cell r="CG183">
            <v>-54172</v>
          </cell>
          <cell r="CH183">
            <v>2629</v>
          </cell>
          <cell r="CI183">
            <v>2629</v>
          </cell>
        </row>
        <row r="184">
          <cell r="A184" t="str">
            <v>Q2 2015</v>
          </cell>
          <cell r="B184">
            <v>19070</v>
          </cell>
          <cell r="C184">
            <v>98.8</v>
          </cell>
          <cell r="D184">
            <v>100.4</v>
          </cell>
          <cell r="E184">
            <v>98.643000000000001</v>
          </cell>
          <cell r="F184">
            <v>3480</v>
          </cell>
          <cell r="G184">
            <v>23776</v>
          </cell>
          <cell r="H184">
            <v>612</v>
          </cell>
          <cell r="I184">
            <v>125.9</v>
          </cell>
          <cell r="J184">
            <v>2285.5</v>
          </cell>
          <cell r="K184">
            <v>235.8</v>
          </cell>
          <cell r="L184">
            <v>2049.6999999999998</v>
          </cell>
          <cell r="M184">
            <v>3686.1</v>
          </cell>
          <cell r="N184">
            <v>47.4</v>
          </cell>
          <cell r="O184">
            <v>164.4</v>
          </cell>
          <cell r="P184">
            <v>500</v>
          </cell>
          <cell r="Q184">
            <v>558.1</v>
          </cell>
          <cell r="R184">
            <v>443.9</v>
          </cell>
          <cell r="S184">
            <v>167.2</v>
          </cell>
          <cell r="T184">
            <v>104.8</v>
          </cell>
          <cell r="U184">
            <v>63.8</v>
          </cell>
          <cell r="V184">
            <v>16</v>
          </cell>
          <cell r="W184">
            <v>59.7</v>
          </cell>
          <cell r="X184">
            <v>74.900000000000006</v>
          </cell>
          <cell r="Y184">
            <v>76.2</v>
          </cell>
          <cell r="Z184">
            <v>72.5</v>
          </cell>
          <cell r="AA184">
            <v>64.2</v>
          </cell>
          <cell r="AB184">
            <v>45.4</v>
          </cell>
          <cell r="AC184">
            <v>64.599999999999994</v>
          </cell>
          <cell r="AD184">
            <v>10.6</v>
          </cell>
          <cell r="AE184">
            <v>35.9</v>
          </cell>
          <cell r="AF184">
            <v>1705.9</v>
          </cell>
          <cell r="AG184">
            <v>13694</v>
          </cell>
          <cell r="AH184">
            <v>330</v>
          </cell>
          <cell r="AI184">
            <v>448</v>
          </cell>
          <cell r="AJ184">
            <v>2211</v>
          </cell>
          <cell r="AK184">
            <v>204</v>
          </cell>
          <cell r="AL184">
            <v>1934</v>
          </cell>
          <cell r="AM184">
            <v>6416</v>
          </cell>
          <cell r="AN184">
            <v>170396</v>
          </cell>
          <cell r="AO184">
            <v>167658</v>
          </cell>
          <cell r="AP184">
            <v>218073</v>
          </cell>
          <cell r="AQ184">
            <v>214081</v>
          </cell>
          <cell r="AR184">
            <v>98.8</v>
          </cell>
          <cell r="AS184">
            <v>98.6</v>
          </cell>
          <cell r="AT184">
            <v>98.4</v>
          </cell>
          <cell r="AU184">
            <v>76842</v>
          </cell>
          <cell r="AV184">
            <v>276</v>
          </cell>
          <cell r="AW184">
            <v>182</v>
          </cell>
          <cell r="AX184">
            <v>77299</v>
          </cell>
          <cell r="AY184">
            <v>-2.6</v>
          </cell>
          <cell r="AZ184">
            <v>-217.6</v>
          </cell>
          <cell r="BA184">
            <v>64072</v>
          </cell>
          <cell r="BB184">
            <v>2412</v>
          </cell>
          <cell r="BC184">
            <v>62956</v>
          </cell>
          <cell r="BD184">
            <v>2049.6999999999998</v>
          </cell>
          <cell r="BE184">
            <v>44562</v>
          </cell>
          <cell r="BF184">
            <v>2006</v>
          </cell>
          <cell r="BG184">
            <v>6558</v>
          </cell>
          <cell r="BH184">
            <v>346</v>
          </cell>
          <cell r="BI184">
            <v>86.7</v>
          </cell>
          <cell r="BJ184">
            <v>25.31</v>
          </cell>
          <cell r="BK184">
            <v>21.86</v>
          </cell>
          <cell r="BL184">
            <v>99.685199999999995</v>
          </cell>
          <cell r="BM184">
            <v>265.77679999999998</v>
          </cell>
          <cell r="BN184">
            <v>1.9</v>
          </cell>
          <cell r="BO184">
            <v>1247555</v>
          </cell>
          <cell r="BP184">
            <v>128931.69</v>
          </cell>
          <cell r="BQ184">
            <v>47846.653919999997</v>
          </cell>
          <cell r="BR184">
            <v>100.62</v>
          </cell>
          <cell r="BS184">
            <v>1494</v>
          </cell>
          <cell r="BT184">
            <v>898</v>
          </cell>
          <cell r="BU184">
            <v>38</v>
          </cell>
          <cell r="BV184">
            <v>217</v>
          </cell>
          <cell r="BW184">
            <v>499</v>
          </cell>
          <cell r="BX184">
            <v>144</v>
          </cell>
          <cell r="BY184">
            <v>4601</v>
          </cell>
          <cell r="BZ184">
            <v>2354</v>
          </cell>
          <cell r="CA184">
            <v>109</v>
          </cell>
          <cell r="CB184">
            <v>22128</v>
          </cell>
          <cell r="CC184">
            <v>22996</v>
          </cell>
          <cell r="CD184">
            <v>78174</v>
          </cell>
          <cell r="CE184">
            <v>76821</v>
          </cell>
          <cell r="CF184">
            <v>-59304</v>
          </cell>
          <cell r="CG184">
            <v>-58881</v>
          </cell>
          <cell r="CH184">
            <v>2996</v>
          </cell>
          <cell r="CI184">
            <v>2996</v>
          </cell>
        </row>
        <row r="185">
          <cell r="A185" t="str">
            <v>Q3 2015</v>
          </cell>
          <cell r="B185">
            <v>19243</v>
          </cell>
          <cell r="C185">
            <v>101.6</v>
          </cell>
          <cell r="D185">
            <v>100.5</v>
          </cell>
          <cell r="E185">
            <v>99.081000000000003</v>
          </cell>
          <cell r="F185">
            <v>2967</v>
          </cell>
          <cell r="G185">
            <v>23633</v>
          </cell>
          <cell r="H185">
            <v>527</v>
          </cell>
          <cell r="I185">
            <v>116.7</v>
          </cell>
          <cell r="J185">
            <v>2307.1</v>
          </cell>
          <cell r="K185">
            <v>227.1</v>
          </cell>
          <cell r="L185">
            <v>2079.9</v>
          </cell>
          <cell r="M185">
            <v>3699.7</v>
          </cell>
          <cell r="N185">
            <v>61.6</v>
          </cell>
          <cell r="O185">
            <v>172.2</v>
          </cell>
          <cell r="P185">
            <v>498.4</v>
          </cell>
          <cell r="Q185">
            <v>558.70000000000005</v>
          </cell>
          <cell r="R185">
            <v>449</v>
          </cell>
          <cell r="S185">
            <v>167.7</v>
          </cell>
          <cell r="T185">
            <v>107</v>
          </cell>
          <cell r="U185">
            <v>65.2</v>
          </cell>
          <cell r="V185">
            <v>20.7</v>
          </cell>
          <cell r="W185">
            <v>62.5</v>
          </cell>
          <cell r="X185">
            <v>75</v>
          </cell>
          <cell r="Y185">
            <v>75.900000000000006</v>
          </cell>
          <cell r="Z185">
            <v>73</v>
          </cell>
          <cell r="AA185">
            <v>63.9</v>
          </cell>
          <cell r="AB185">
            <v>46.1</v>
          </cell>
          <cell r="AC185">
            <v>65.3</v>
          </cell>
          <cell r="AD185">
            <v>10.8</v>
          </cell>
          <cell r="AE185">
            <v>36</v>
          </cell>
          <cell r="AF185">
            <v>1738.5</v>
          </cell>
          <cell r="AG185">
            <v>14178</v>
          </cell>
          <cell r="AH185">
            <v>461</v>
          </cell>
          <cell r="AI185">
            <v>445</v>
          </cell>
          <cell r="AJ185">
            <v>2637</v>
          </cell>
          <cell r="AK185">
            <v>220</v>
          </cell>
          <cell r="AL185">
            <v>1002</v>
          </cell>
          <cell r="AM185">
            <v>7056</v>
          </cell>
          <cell r="AN185">
            <v>184500</v>
          </cell>
          <cell r="AO185">
            <v>182500</v>
          </cell>
          <cell r="AP185">
            <v>240377</v>
          </cell>
          <cell r="AQ185">
            <v>239599</v>
          </cell>
          <cell r="AR185">
            <v>101.1</v>
          </cell>
          <cell r="AS185">
            <v>101.7</v>
          </cell>
          <cell r="AT185">
            <v>102.4</v>
          </cell>
          <cell r="AU185">
            <v>76201</v>
          </cell>
          <cell r="AV185">
            <v>198</v>
          </cell>
          <cell r="AW185">
            <v>181</v>
          </cell>
          <cell r="AX185">
            <v>76580</v>
          </cell>
          <cell r="AY185">
            <v>-2.6</v>
          </cell>
          <cell r="AZ185">
            <v>-205.7</v>
          </cell>
          <cell r="BA185">
            <v>66543</v>
          </cell>
          <cell r="BB185">
            <v>1830</v>
          </cell>
          <cell r="BC185">
            <v>67917</v>
          </cell>
          <cell r="BD185">
            <v>2079.9</v>
          </cell>
          <cell r="BE185">
            <v>45897</v>
          </cell>
          <cell r="BF185">
            <v>1035</v>
          </cell>
          <cell r="BG185">
            <v>7287</v>
          </cell>
          <cell r="BH185">
            <v>465</v>
          </cell>
          <cell r="BI185">
            <v>89.1</v>
          </cell>
          <cell r="BJ185">
            <v>24.84</v>
          </cell>
          <cell r="BK185">
            <v>21.5</v>
          </cell>
          <cell r="BL185">
            <v>100.62479999999999</v>
          </cell>
          <cell r="BM185">
            <v>274.30700000000002</v>
          </cell>
          <cell r="BN185">
            <v>1.9</v>
          </cell>
          <cell r="BO185">
            <v>1255982</v>
          </cell>
          <cell r="BP185">
            <v>130227.09</v>
          </cell>
          <cell r="BQ185">
            <v>47997.747929999998</v>
          </cell>
          <cell r="BR185">
            <v>100.18</v>
          </cell>
          <cell r="BS185">
            <v>1735</v>
          </cell>
          <cell r="BT185">
            <v>1218</v>
          </cell>
          <cell r="BU185">
            <v>138</v>
          </cell>
          <cell r="BV185">
            <v>364</v>
          </cell>
          <cell r="BW185">
            <v>410</v>
          </cell>
          <cell r="BX185">
            <v>306</v>
          </cell>
          <cell r="BY185">
            <v>6453</v>
          </cell>
          <cell r="BZ185">
            <v>2654</v>
          </cell>
          <cell r="CA185">
            <v>110.8</v>
          </cell>
          <cell r="CB185">
            <v>23008</v>
          </cell>
          <cell r="CC185">
            <v>23755</v>
          </cell>
          <cell r="CD185">
            <v>81927</v>
          </cell>
          <cell r="CE185">
            <v>81014</v>
          </cell>
          <cell r="CF185">
            <v>-59603</v>
          </cell>
          <cell r="CG185">
            <v>-59709</v>
          </cell>
          <cell r="CH185">
            <v>3289</v>
          </cell>
          <cell r="CI185">
            <v>3289</v>
          </cell>
        </row>
        <row r="186">
          <cell r="A186" t="str">
            <v>Q4 2015</v>
          </cell>
          <cell r="B186">
            <v>19877</v>
          </cell>
          <cell r="C186">
            <v>103.3</v>
          </cell>
          <cell r="D186">
            <v>99.8</v>
          </cell>
          <cell r="E186">
            <v>99.394000000000005</v>
          </cell>
          <cell r="F186">
            <v>-260</v>
          </cell>
          <cell r="G186">
            <v>22368</v>
          </cell>
          <cell r="H186">
            <v>533</v>
          </cell>
          <cell r="I186">
            <v>107.1</v>
          </cell>
          <cell r="J186">
            <v>2292.1999999999998</v>
          </cell>
          <cell r="K186">
            <v>206.8</v>
          </cell>
          <cell r="L186">
            <v>2085.4</v>
          </cell>
          <cell r="M186">
            <v>3711.9</v>
          </cell>
          <cell r="N186">
            <v>48.1</v>
          </cell>
          <cell r="O186">
            <v>169.3</v>
          </cell>
          <cell r="P186">
            <v>502</v>
          </cell>
          <cell r="Q186">
            <v>569.4</v>
          </cell>
          <cell r="R186">
            <v>453.7</v>
          </cell>
          <cell r="S186">
            <v>169.9</v>
          </cell>
          <cell r="T186">
            <v>110.9</v>
          </cell>
          <cell r="U186">
            <v>62.2</v>
          </cell>
          <cell r="V186">
            <v>16.100000000000001</v>
          </cell>
          <cell r="W186">
            <v>61.5</v>
          </cell>
          <cell r="X186">
            <v>75.900000000000006</v>
          </cell>
          <cell r="Y186">
            <v>77</v>
          </cell>
          <cell r="Z186">
            <v>73.400000000000006</v>
          </cell>
          <cell r="AA186">
            <v>64.3</v>
          </cell>
          <cell r="AB186">
            <v>47.5</v>
          </cell>
          <cell r="AC186">
            <v>65.5</v>
          </cell>
          <cell r="AD186">
            <v>10.199999999999999</v>
          </cell>
          <cell r="AE186">
            <v>35.799999999999997</v>
          </cell>
          <cell r="AF186">
            <v>1746.6</v>
          </cell>
          <cell r="AG186">
            <v>23327</v>
          </cell>
          <cell r="AH186">
            <v>398</v>
          </cell>
          <cell r="AI186">
            <v>503</v>
          </cell>
          <cell r="AJ186">
            <v>3200</v>
          </cell>
          <cell r="AK186">
            <v>245</v>
          </cell>
          <cell r="AL186">
            <v>2013</v>
          </cell>
          <cell r="AM186">
            <v>14946</v>
          </cell>
          <cell r="AN186">
            <v>180000</v>
          </cell>
          <cell r="AO186">
            <v>182308</v>
          </cell>
          <cell r="AP186">
            <v>231720</v>
          </cell>
          <cell r="AQ186">
            <v>232838</v>
          </cell>
          <cell r="AR186">
            <v>102.1</v>
          </cell>
          <cell r="AS186">
            <v>103.2</v>
          </cell>
          <cell r="AT186">
            <v>104.4</v>
          </cell>
          <cell r="AU186">
            <v>76700</v>
          </cell>
          <cell r="AV186">
            <v>160</v>
          </cell>
          <cell r="AW186">
            <v>169</v>
          </cell>
          <cell r="AX186">
            <v>77029</v>
          </cell>
          <cell r="AY186">
            <v>-2.7</v>
          </cell>
          <cell r="AZ186">
            <v>-198.4</v>
          </cell>
          <cell r="BA186">
            <v>69269</v>
          </cell>
          <cell r="BB186">
            <v>-1670</v>
          </cell>
          <cell r="BC186">
            <v>68710</v>
          </cell>
          <cell r="BD186">
            <v>2085.4</v>
          </cell>
          <cell r="BE186">
            <v>56070</v>
          </cell>
          <cell r="BF186">
            <v>2077</v>
          </cell>
          <cell r="BG186">
            <v>14113</v>
          </cell>
          <cell r="BH186">
            <v>384</v>
          </cell>
          <cell r="BI186">
            <v>90.9</v>
          </cell>
          <cell r="BJ186">
            <v>25.37</v>
          </cell>
          <cell r="BK186">
            <v>21.91</v>
          </cell>
          <cell r="BL186">
            <v>102.3107</v>
          </cell>
          <cell r="BM186">
            <v>278.34750000000003</v>
          </cell>
          <cell r="BN186">
            <v>1.7</v>
          </cell>
          <cell r="BO186">
            <v>1266255</v>
          </cell>
          <cell r="BP186">
            <v>129997.89</v>
          </cell>
          <cell r="BQ186">
            <v>48212.22322</v>
          </cell>
          <cell r="BR186">
            <v>100.16</v>
          </cell>
          <cell r="BS186">
            <v>1594</v>
          </cell>
          <cell r="BT186">
            <v>1301</v>
          </cell>
          <cell r="BU186">
            <v>147</v>
          </cell>
          <cell r="BV186">
            <v>166</v>
          </cell>
          <cell r="BW186">
            <v>669</v>
          </cell>
          <cell r="BX186">
            <v>319</v>
          </cell>
          <cell r="BY186">
            <v>7881</v>
          </cell>
          <cell r="BZ186">
            <v>2402</v>
          </cell>
          <cell r="CA186">
            <v>109.9</v>
          </cell>
          <cell r="CB186">
            <v>24822</v>
          </cell>
          <cell r="CC186">
            <v>25756</v>
          </cell>
          <cell r="CD186">
            <v>86023</v>
          </cell>
          <cell r="CE186">
            <v>84564</v>
          </cell>
          <cell r="CF186">
            <v>-72534</v>
          </cell>
          <cell r="CG186">
            <v>-72899</v>
          </cell>
          <cell r="CH186">
            <v>3752</v>
          </cell>
          <cell r="CI186">
            <v>3752</v>
          </cell>
        </row>
        <row r="187">
          <cell r="A187" t="str">
            <v>Q1 2016</v>
          </cell>
          <cell r="B187">
            <v>20061</v>
          </cell>
          <cell r="C187">
            <v>103.7</v>
          </cell>
          <cell r="D187">
            <v>99.1</v>
          </cell>
          <cell r="E187">
            <v>99.356999999999999</v>
          </cell>
          <cell r="F187">
            <v>1435</v>
          </cell>
          <cell r="G187">
            <v>23858</v>
          </cell>
          <cell r="H187">
            <v>440</v>
          </cell>
          <cell r="I187">
            <v>108.2</v>
          </cell>
          <cell r="J187">
            <v>2280.1</v>
          </cell>
          <cell r="K187">
            <v>199.3</v>
          </cell>
          <cell r="L187">
            <v>2080.8000000000002</v>
          </cell>
          <cell r="M187">
            <v>3721.8</v>
          </cell>
          <cell r="N187">
            <v>47.7</v>
          </cell>
          <cell r="O187">
            <v>165.5</v>
          </cell>
          <cell r="P187">
            <v>493.7</v>
          </cell>
          <cell r="Q187">
            <v>569.1</v>
          </cell>
          <cell r="R187">
            <v>455.8</v>
          </cell>
          <cell r="S187">
            <v>174.2</v>
          </cell>
          <cell r="T187">
            <v>110.5</v>
          </cell>
          <cell r="U187">
            <v>64.400000000000006</v>
          </cell>
          <cell r="V187">
            <v>15.9</v>
          </cell>
          <cell r="W187">
            <v>60.4</v>
          </cell>
          <cell r="X187">
            <v>74.8</v>
          </cell>
          <cell r="Y187">
            <v>76.7</v>
          </cell>
          <cell r="Z187">
            <v>73.400000000000006</v>
          </cell>
          <cell r="AA187">
            <v>65.400000000000006</v>
          </cell>
          <cell r="AB187">
            <v>47.1</v>
          </cell>
          <cell r="AC187">
            <v>65.099999999999994</v>
          </cell>
          <cell r="AD187">
            <v>10.5</v>
          </cell>
          <cell r="AE187">
            <v>35.799999999999997</v>
          </cell>
          <cell r="AF187">
            <v>1737.3</v>
          </cell>
          <cell r="AG187">
            <v>19200</v>
          </cell>
          <cell r="AH187">
            <v>459</v>
          </cell>
          <cell r="AI187">
            <v>478</v>
          </cell>
          <cell r="AJ187">
            <v>1959</v>
          </cell>
          <cell r="AK187">
            <v>260</v>
          </cell>
          <cell r="AL187">
            <v>2329</v>
          </cell>
          <cell r="AM187">
            <v>11062</v>
          </cell>
          <cell r="AN187">
            <v>186666</v>
          </cell>
          <cell r="AO187">
            <v>179825</v>
          </cell>
          <cell r="AP187">
            <v>236916</v>
          </cell>
          <cell r="AQ187">
            <v>230506</v>
          </cell>
          <cell r="AR187">
            <v>102.7</v>
          </cell>
          <cell r="AS187">
            <v>103.7</v>
          </cell>
          <cell r="AT187">
            <v>104.7</v>
          </cell>
          <cell r="AU187">
            <v>74123</v>
          </cell>
          <cell r="AV187">
            <v>136</v>
          </cell>
          <cell r="AW187">
            <v>161</v>
          </cell>
          <cell r="AX187">
            <v>74420</v>
          </cell>
          <cell r="AY187">
            <v>-2.5</v>
          </cell>
          <cell r="AZ187">
            <v>-180.9</v>
          </cell>
          <cell r="BA187">
            <v>64701</v>
          </cell>
          <cell r="BB187">
            <v>255</v>
          </cell>
          <cell r="BC187">
            <v>64560</v>
          </cell>
          <cell r="BD187">
            <v>2080.8000000000002</v>
          </cell>
          <cell r="BE187">
            <v>51583</v>
          </cell>
          <cell r="BF187">
            <v>2389</v>
          </cell>
          <cell r="BG187">
            <v>10736</v>
          </cell>
          <cell r="BH187">
            <v>459</v>
          </cell>
          <cell r="BI187">
            <v>93</v>
          </cell>
          <cell r="BJ187">
            <v>26.06</v>
          </cell>
          <cell r="BK187">
            <v>22.55</v>
          </cell>
          <cell r="BL187">
            <v>104.6645</v>
          </cell>
          <cell r="BM187">
            <v>279.35759999999999</v>
          </cell>
          <cell r="BN187">
            <v>1.7</v>
          </cell>
          <cell r="BO187">
            <v>1273687</v>
          </cell>
          <cell r="BP187">
            <v>129074.63</v>
          </cell>
          <cell r="BQ187">
            <v>48600.082970000003</v>
          </cell>
          <cell r="BR187">
            <v>99.08</v>
          </cell>
          <cell r="BS187">
            <v>2001</v>
          </cell>
          <cell r="BT187">
            <v>1552</v>
          </cell>
          <cell r="BU187">
            <v>175</v>
          </cell>
          <cell r="BV187">
            <v>377</v>
          </cell>
          <cell r="BW187">
            <v>372</v>
          </cell>
          <cell r="BX187">
            <v>628</v>
          </cell>
          <cell r="BY187">
            <v>9259</v>
          </cell>
          <cell r="BZ187">
            <v>2902</v>
          </cell>
          <cell r="CA187">
            <v>114</v>
          </cell>
          <cell r="CB187">
            <v>23803</v>
          </cell>
          <cell r="CC187">
            <v>24750</v>
          </cell>
          <cell r="CD187">
            <v>78730</v>
          </cell>
          <cell r="CE187">
            <v>78743</v>
          </cell>
          <cell r="CF187">
            <v>-66004</v>
          </cell>
          <cell r="CG187">
            <v>-68587</v>
          </cell>
          <cell r="CH187">
            <v>3144</v>
          </cell>
          <cell r="CI187">
            <v>3144</v>
          </cell>
        </row>
        <row r="188">
          <cell r="A188" t="str">
            <v>Q2 2016</v>
          </cell>
          <cell r="B188">
            <v>20297</v>
          </cell>
          <cell r="C188">
            <v>104.4</v>
          </cell>
          <cell r="D188">
            <v>100.3</v>
          </cell>
          <cell r="E188">
            <v>99.700999999999993</v>
          </cell>
          <cell r="F188">
            <v>2650</v>
          </cell>
          <cell r="G188">
            <v>24269</v>
          </cell>
          <cell r="H188">
            <v>369</v>
          </cell>
          <cell r="I188">
            <v>102.2</v>
          </cell>
          <cell r="J188">
            <v>2338.1999999999998</v>
          </cell>
          <cell r="K188">
            <v>211.5</v>
          </cell>
          <cell r="L188">
            <v>2126.6999999999998</v>
          </cell>
          <cell r="M188">
            <v>3734.1</v>
          </cell>
          <cell r="N188">
            <v>65.8</v>
          </cell>
          <cell r="O188">
            <v>180.6</v>
          </cell>
          <cell r="P188">
            <v>497.9</v>
          </cell>
          <cell r="Q188">
            <v>574.4</v>
          </cell>
          <cell r="R188">
            <v>454.4</v>
          </cell>
          <cell r="S188">
            <v>176.7</v>
          </cell>
          <cell r="T188">
            <v>109.5</v>
          </cell>
          <cell r="U188">
            <v>67.2</v>
          </cell>
          <cell r="V188">
            <v>21.9</v>
          </cell>
          <cell r="W188">
            <v>66.099999999999994</v>
          </cell>
          <cell r="X188">
            <v>75.8</v>
          </cell>
          <cell r="Y188">
            <v>77.099999999999994</v>
          </cell>
          <cell r="Z188">
            <v>72.900000000000006</v>
          </cell>
          <cell r="AA188">
            <v>65.900000000000006</v>
          </cell>
          <cell r="AB188">
            <v>46.3</v>
          </cell>
          <cell r="AC188">
            <v>66.3</v>
          </cell>
          <cell r="AD188">
            <v>10.8</v>
          </cell>
          <cell r="AE188">
            <v>35.799999999999997</v>
          </cell>
          <cell r="AF188">
            <v>1776.9</v>
          </cell>
          <cell r="AG188">
            <v>24306</v>
          </cell>
          <cell r="AH188">
            <v>522</v>
          </cell>
          <cell r="AI188">
            <v>565</v>
          </cell>
          <cell r="AJ188">
            <v>2560</v>
          </cell>
          <cell r="AK188">
            <v>262</v>
          </cell>
          <cell r="AL188">
            <v>2811</v>
          </cell>
          <cell r="AM188">
            <v>15545</v>
          </cell>
          <cell r="AN188">
            <v>191317</v>
          </cell>
          <cell r="AO188">
            <v>189000</v>
          </cell>
          <cell r="AP188">
            <v>242098</v>
          </cell>
          <cell r="AQ188">
            <v>239932</v>
          </cell>
          <cell r="AR188">
            <v>103.1</v>
          </cell>
          <cell r="AS188">
            <v>104.8</v>
          </cell>
          <cell r="AT188">
            <v>106.6</v>
          </cell>
          <cell r="AU188">
            <v>73543</v>
          </cell>
          <cell r="AV188">
            <v>131</v>
          </cell>
          <cell r="AW188">
            <v>154</v>
          </cell>
          <cell r="AX188">
            <v>73828</v>
          </cell>
          <cell r="AY188">
            <v>-2.2000000000000002</v>
          </cell>
          <cell r="AZ188">
            <v>-178.3</v>
          </cell>
          <cell r="BA188">
            <v>64624</v>
          </cell>
          <cell r="BB188">
            <v>1264</v>
          </cell>
          <cell r="BC188">
            <v>63419</v>
          </cell>
          <cell r="BD188">
            <v>2126.6999999999998</v>
          </cell>
          <cell r="BE188">
            <v>56367</v>
          </cell>
          <cell r="BF188">
            <v>2881</v>
          </cell>
          <cell r="BG188">
            <v>15392</v>
          </cell>
          <cell r="BH188">
            <v>513</v>
          </cell>
          <cell r="BI188">
            <v>94.9</v>
          </cell>
          <cell r="BJ188">
            <v>25.45</v>
          </cell>
          <cell r="BK188">
            <v>21.97</v>
          </cell>
          <cell r="BL188">
            <v>105.8373</v>
          </cell>
          <cell r="BM188">
            <v>282.50029999999998</v>
          </cell>
          <cell r="BN188">
            <v>0.7</v>
          </cell>
          <cell r="BO188">
            <v>1282999</v>
          </cell>
          <cell r="BP188">
            <v>131179.82999999999</v>
          </cell>
          <cell r="BQ188">
            <v>48806.325190000003</v>
          </cell>
          <cell r="BR188">
            <v>100.51</v>
          </cell>
          <cell r="BS188">
            <v>1960</v>
          </cell>
          <cell r="BT188">
            <v>1093</v>
          </cell>
          <cell r="BU188">
            <v>238</v>
          </cell>
          <cell r="BV188">
            <v>260</v>
          </cell>
          <cell r="BW188">
            <v>444</v>
          </cell>
          <cell r="BX188">
            <v>151</v>
          </cell>
          <cell r="BY188">
            <v>10249</v>
          </cell>
          <cell r="BZ188">
            <v>3323</v>
          </cell>
          <cell r="CA188">
            <v>119.4</v>
          </cell>
          <cell r="CB188">
            <v>23275</v>
          </cell>
          <cell r="CC188">
            <v>24002</v>
          </cell>
          <cell r="CD188">
            <v>80086</v>
          </cell>
          <cell r="CE188">
            <v>81232</v>
          </cell>
          <cell r="CF188">
            <v>-72531</v>
          </cell>
          <cell r="CG188">
            <v>-74177</v>
          </cell>
          <cell r="CH188">
            <v>3498</v>
          </cell>
          <cell r="CI188">
            <v>3498</v>
          </cell>
        </row>
        <row r="189">
          <cell r="A189" t="str">
            <v>Q3 2016</v>
          </cell>
          <cell r="B189">
            <v>20596</v>
          </cell>
          <cell r="C189">
            <v>109.2</v>
          </cell>
          <cell r="D189">
            <v>100.3</v>
          </cell>
          <cell r="E189">
            <v>99.679000000000002</v>
          </cell>
          <cell r="F189">
            <v>3415</v>
          </cell>
          <cell r="G189">
            <v>25064</v>
          </cell>
          <cell r="H189">
            <v>356</v>
          </cell>
          <cell r="I189">
            <v>97.8</v>
          </cell>
          <cell r="J189">
            <v>2359.1</v>
          </cell>
          <cell r="K189">
            <v>201.1</v>
          </cell>
          <cell r="L189">
            <v>2158</v>
          </cell>
          <cell r="M189">
            <v>3749.7</v>
          </cell>
          <cell r="N189">
            <v>74.400000000000006</v>
          </cell>
          <cell r="O189">
            <v>190.7</v>
          </cell>
          <cell r="P189">
            <v>502.8</v>
          </cell>
          <cell r="Q189">
            <v>579.70000000000005</v>
          </cell>
          <cell r="R189">
            <v>458.4</v>
          </cell>
          <cell r="S189">
            <v>174.1</v>
          </cell>
          <cell r="T189">
            <v>112.9</v>
          </cell>
          <cell r="U189">
            <v>64.900000000000006</v>
          </cell>
          <cell r="V189">
            <v>24.5</v>
          </cell>
          <cell r="W189">
            <v>69.400000000000006</v>
          </cell>
          <cell r="X189">
            <v>77</v>
          </cell>
          <cell r="Y189">
            <v>77.400000000000006</v>
          </cell>
          <cell r="Z189">
            <v>73.2</v>
          </cell>
          <cell r="AA189">
            <v>64.599999999999994</v>
          </cell>
          <cell r="AB189">
            <v>47.4</v>
          </cell>
          <cell r="AC189">
            <v>67.2</v>
          </cell>
          <cell r="AD189">
            <v>10.6</v>
          </cell>
          <cell r="AE189">
            <v>35.9</v>
          </cell>
          <cell r="AF189">
            <v>1809.5</v>
          </cell>
          <cell r="AG189">
            <v>22802</v>
          </cell>
          <cell r="AH189">
            <v>544</v>
          </cell>
          <cell r="AI189">
            <v>588</v>
          </cell>
          <cell r="AJ189">
            <v>3248</v>
          </cell>
          <cell r="AK189">
            <v>313</v>
          </cell>
          <cell r="AL189">
            <v>2285</v>
          </cell>
          <cell r="AM189">
            <v>13517</v>
          </cell>
          <cell r="AN189">
            <v>204333</v>
          </cell>
          <cell r="AO189">
            <v>203333</v>
          </cell>
          <cell r="AP189">
            <v>257509</v>
          </cell>
          <cell r="AQ189">
            <v>256727</v>
          </cell>
          <cell r="AR189">
            <v>106</v>
          </cell>
          <cell r="AS189">
            <v>109.3</v>
          </cell>
          <cell r="AT189">
            <v>112.8</v>
          </cell>
          <cell r="AU189">
            <v>74636</v>
          </cell>
          <cell r="AV189">
            <v>135</v>
          </cell>
          <cell r="AW189">
            <v>166</v>
          </cell>
          <cell r="AX189">
            <v>74938</v>
          </cell>
          <cell r="AY189">
            <v>-1.9</v>
          </cell>
          <cell r="AZ189">
            <v>-177.3</v>
          </cell>
          <cell r="BA189">
            <v>67047</v>
          </cell>
          <cell r="BB189">
            <v>1987</v>
          </cell>
          <cell r="BC189">
            <v>68743</v>
          </cell>
          <cell r="BD189">
            <v>2158</v>
          </cell>
          <cell r="BE189">
            <v>55645</v>
          </cell>
          <cell r="BF189">
            <v>2343</v>
          </cell>
          <cell r="BG189">
            <v>13373</v>
          </cell>
          <cell r="BH189">
            <v>553</v>
          </cell>
          <cell r="BI189">
            <v>97.4</v>
          </cell>
          <cell r="BJ189">
            <v>25.04</v>
          </cell>
          <cell r="BK189">
            <v>21.56</v>
          </cell>
          <cell r="BL189">
            <v>108.2139</v>
          </cell>
          <cell r="BM189">
            <v>294.73419999999999</v>
          </cell>
          <cell r="BN189">
            <v>1.3</v>
          </cell>
          <cell r="BO189">
            <v>1292255</v>
          </cell>
          <cell r="BP189">
            <v>132437.29999999999</v>
          </cell>
          <cell r="BQ189">
            <v>48908.642249999997</v>
          </cell>
          <cell r="BR189">
            <v>100.45</v>
          </cell>
          <cell r="BS189">
            <v>1597</v>
          </cell>
          <cell r="BT189">
            <v>897</v>
          </cell>
          <cell r="BU189">
            <v>202</v>
          </cell>
          <cell r="BV189">
            <v>145</v>
          </cell>
          <cell r="BW189">
            <v>380</v>
          </cell>
          <cell r="BX189">
            <v>170</v>
          </cell>
          <cell r="BY189">
            <v>11222</v>
          </cell>
          <cell r="BZ189">
            <v>3015</v>
          </cell>
          <cell r="CA189">
            <v>119.9</v>
          </cell>
          <cell r="CB189">
            <v>23981</v>
          </cell>
          <cell r="CC189">
            <v>24695</v>
          </cell>
          <cell r="CD189">
            <v>82459</v>
          </cell>
          <cell r="CE189">
            <v>82676</v>
          </cell>
          <cell r="CF189">
            <v>-68438</v>
          </cell>
          <cell r="CG189">
            <v>-69766</v>
          </cell>
          <cell r="CH189">
            <v>3865</v>
          </cell>
          <cell r="CI189">
            <v>3865</v>
          </cell>
        </row>
        <row r="190">
          <cell r="A190" t="str">
            <v>Q4 2016</v>
          </cell>
          <cell r="B190">
            <v>21210</v>
          </cell>
          <cell r="C190">
            <v>112</v>
          </cell>
          <cell r="D190">
            <v>99.5</v>
          </cell>
          <cell r="E190">
            <v>99.45</v>
          </cell>
          <cell r="F190">
            <v>310</v>
          </cell>
          <cell r="G190">
            <v>24033</v>
          </cell>
          <cell r="H190">
            <v>497</v>
          </cell>
          <cell r="I190">
            <v>85.4</v>
          </cell>
          <cell r="J190">
            <v>2331.1</v>
          </cell>
          <cell r="K190">
            <v>167.6</v>
          </cell>
          <cell r="L190">
            <v>2163.5</v>
          </cell>
          <cell r="M190">
            <v>3764</v>
          </cell>
          <cell r="N190">
            <v>62.2</v>
          </cell>
          <cell r="O190">
            <v>182.4</v>
          </cell>
          <cell r="P190">
            <v>503.2</v>
          </cell>
          <cell r="Q190">
            <v>589.4</v>
          </cell>
          <cell r="R190">
            <v>468.4</v>
          </cell>
          <cell r="S190">
            <v>176.7</v>
          </cell>
          <cell r="T190">
            <v>114.3</v>
          </cell>
          <cell r="U190">
            <v>66.900000000000006</v>
          </cell>
          <cell r="V190">
            <v>20.3</v>
          </cell>
          <cell r="W190">
            <v>66.2</v>
          </cell>
          <cell r="X190">
            <v>77.5</v>
          </cell>
          <cell r="Y190">
            <v>78.400000000000006</v>
          </cell>
          <cell r="Z190">
            <v>74.400000000000006</v>
          </cell>
          <cell r="AA190">
            <v>65.2</v>
          </cell>
          <cell r="AB190">
            <v>47.8</v>
          </cell>
          <cell r="AC190">
            <v>67.099999999999994</v>
          </cell>
          <cell r="AD190">
            <v>10.6</v>
          </cell>
          <cell r="AE190">
            <v>36</v>
          </cell>
          <cell r="AF190">
            <v>1820.7</v>
          </cell>
          <cell r="AG190">
            <v>30707</v>
          </cell>
          <cell r="AH190">
            <v>511</v>
          </cell>
          <cell r="AI190">
            <v>564</v>
          </cell>
          <cell r="AJ190">
            <v>3783</v>
          </cell>
          <cell r="AK190">
            <v>311</v>
          </cell>
          <cell r="AL190">
            <v>3059</v>
          </cell>
          <cell r="AM190">
            <v>20337</v>
          </cell>
          <cell r="AN190">
            <v>208433</v>
          </cell>
          <cell r="AO190">
            <v>207667</v>
          </cell>
          <cell r="AP190">
            <v>257258</v>
          </cell>
          <cell r="AQ190">
            <v>257854</v>
          </cell>
          <cell r="AR190">
            <v>108.5</v>
          </cell>
          <cell r="AS190">
            <v>112</v>
          </cell>
          <cell r="AT190">
            <v>115.8</v>
          </cell>
          <cell r="AU190">
            <v>73222</v>
          </cell>
          <cell r="AV190">
            <v>96</v>
          </cell>
          <cell r="AW190">
            <v>151</v>
          </cell>
          <cell r="AX190">
            <v>73469</v>
          </cell>
          <cell r="AY190">
            <v>-1.3</v>
          </cell>
          <cell r="AZ190">
            <v>-172.2</v>
          </cell>
          <cell r="BA190">
            <v>73957</v>
          </cell>
          <cell r="BB190">
            <v>-935</v>
          </cell>
          <cell r="BC190">
            <v>74088</v>
          </cell>
          <cell r="BD190">
            <v>2163.5</v>
          </cell>
          <cell r="BE190">
            <v>65177</v>
          </cell>
          <cell r="BF190">
            <v>3127</v>
          </cell>
          <cell r="BG190">
            <v>19330</v>
          </cell>
          <cell r="BH190">
            <v>513</v>
          </cell>
          <cell r="BI190">
            <v>99.8</v>
          </cell>
          <cell r="BJ190">
            <v>25.76</v>
          </cell>
          <cell r="BK190">
            <v>22.18</v>
          </cell>
          <cell r="BL190">
            <v>111.2223</v>
          </cell>
          <cell r="BM190">
            <v>302.14159999999998</v>
          </cell>
          <cell r="BN190">
            <v>1.5</v>
          </cell>
          <cell r="BO190">
            <v>1303098</v>
          </cell>
          <cell r="BP190">
            <v>132156.39000000001</v>
          </cell>
          <cell r="BQ190">
            <v>49052.698389999998</v>
          </cell>
          <cell r="BR190">
            <v>100.9</v>
          </cell>
          <cell r="BS190">
            <v>2669</v>
          </cell>
          <cell r="BT190">
            <v>1862</v>
          </cell>
          <cell r="BU190">
            <v>214</v>
          </cell>
          <cell r="BV190">
            <v>837</v>
          </cell>
          <cell r="BW190">
            <v>496</v>
          </cell>
          <cell r="BX190">
            <v>315</v>
          </cell>
          <cell r="BY190">
            <v>12509</v>
          </cell>
          <cell r="BZ190">
            <v>3994</v>
          </cell>
          <cell r="CA190">
            <v>121.1</v>
          </cell>
          <cell r="CB190">
            <v>25941</v>
          </cell>
          <cell r="CC190">
            <v>26937</v>
          </cell>
          <cell r="CD190">
            <v>86960</v>
          </cell>
          <cell r="CE190">
            <v>86828</v>
          </cell>
          <cell r="CF190">
            <v>-78909</v>
          </cell>
          <cell r="CG190">
            <v>-79464</v>
          </cell>
          <cell r="CH190">
            <v>4425</v>
          </cell>
          <cell r="CI190">
            <v>4425</v>
          </cell>
        </row>
        <row r="191">
          <cell r="A191" t="str">
            <v>Q1 2017</v>
          </cell>
          <cell r="B191">
            <v>21630</v>
          </cell>
          <cell r="C191">
            <v>113.3</v>
          </cell>
          <cell r="D191">
            <v>99.4</v>
          </cell>
          <cell r="E191">
            <v>99.378</v>
          </cell>
          <cell r="F191">
            <v>2570</v>
          </cell>
          <cell r="G191">
            <v>25336</v>
          </cell>
          <cell r="H191">
            <v>592</v>
          </cell>
          <cell r="I191">
            <v>84.9</v>
          </cell>
          <cell r="J191">
            <v>2321.8000000000002</v>
          </cell>
          <cell r="K191">
            <v>163.4</v>
          </cell>
          <cell r="L191">
            <v>2158.4</v>
          </cell>
          <cell r="M191">
            <v>3775.9</v>
          </cell>
          <cell r="N191">
            <v>54.8</v>
          </cell>
          <cell r="O191">
            <v>175.9</v>
          </cell>
          <cell r="P191">
            <v>499.5</v>
          </cell>
          <cell r="Q191">
            <v>598.5</v>
          </cell>
          <cell r="R191">
            <v>470.6</v>
          </cell>
          <cell r="S191">
            <v>178.2</v>
          </cell>
          <cell r="T191">
            <v>116.7</v>
          </cell>
          <cell r="U191">
            <v>64</v>
          </cell>
          <cell r="V191">
            <v>17.899999999999999</v>
          </cell>
          <cell r="W191">
            <v>63.7</v>
          </cell>
          <cell r="X191">
            <v>77.400000000000006</v>
          </cell>
          <cell r="Y191">
            <v>79.2</v>
          </cell>
          <cell r="Z191">
            <v>74.400000000000006</v>
          </cell>
          <cell r="AA191">
            <v>65.400000000000006</v>
          </cell>
          <cell r="AB191">
            <v>48.5</v>
          </cell>
          <cell r="AC191">
            <v>66.900000000000006</v>
          </cell>
          <cell r="AD191">
            <v>10.1</v>
          </cell>
          <cell r="AE191">
            <v>35.799999999999997</v>
          </cell>
          <cell r="AF191">
            <v>1827.6</v>
          </cell>
          <cell r="AG191">
            <v>15442</v>
          </cell>
          <cell r="AH191">
            <v>630</v>
          </cell>
          <cell r="AI191">
            <v>596</v>
          </cell>
          <cell r="AJ191">
            <v>2654</v>
          </cell>
          <cell r="AK191">
            <v>269</v>
          </cell>
          <cell r="AL191">
            <v>3770</v>
          </cell>
          <cell r="AM191">
            <v>5183</v>
          </cell>
          <cell r="AN191">
            <v>215201</v>
          </cell>
          <cell r="AO191">
            <v>211000</v>
          </cell>
          <cell r="AP191">
            <v>261513</v>
          </cell>
          <cell r="AQ191">
            <v>258299</v>
          </cell>
          <cell r="AR191">
            <v>109.4</v>
          </cell>
          <cell r="AS191">
            <v>113.4</v>
          </cell>
          <cell r="AT191">
            <v>117.4</v>
          </cell>
          <cell r="AU191">
            <v>73588</v>
          </cell>
          <cell r="AV191">
            <v>91</v>
          </cell>
          <cell r="AW191">
            <v>144</v>
          </cell>
          <cell r="AX191">
            <v>73823</v>
          </cell>
          <cell r="AY191">
            <v>-0.8</v>
          </cell>
          <cell r="AZ191">
            <v>-181.1</v>
          </cell>
          <cell r="BA191">
            <v>69954</v>
          </cell>
          <cell r="BB191">
            <v>1189</v>
          </cell>
          <cell r="BC191">
            <v>70027</v>
          </cell>
          <cell r="BD191">
            <v>2158.4</v>
          </cell>
          <cell r="BE191">
            <v>47941</v>
          </cell>
          <cell r="BF191">
            <v>3822</v>
          </cell>
          <cell r="BG191">
            <v>4958</v>
          </cell>
          <cell r="BH191">
            <v>642</v>
          </cell>
          <cell r="BI191">
            <v>100.9</v>
          </cell>
          <cell r="BJ191">
            <v>26.22</v>
          </cell>
          <cell r="BK191">
            <v>22.69</v>
          </cell>
          <cell r="BL191">
            <v>114.295</v>
          </cell>
          <cell r="BM191">
            <v>305.62110000000001</v>
          </cell>
          <cell r="BN191">
            <v>1.5</v>
          </cell>
          <cell r="BO191">
            <v>1317263</v>
          </cell>
          <cell r="BP191">
            <v>131417.63</v>
          </cell>
          <cell r="BQ191">
            <v>49402.926209999998</v>
          </cell>
          <cell r="BR191">
            <v>100.8</v>
          </cell>
          <cell r="BS191">
            <v>2542</v>
          </cell>
          <cell r="BT191">
            <v>1465</v>
          </cell>
          <cell r="BU191">
            <v>321</v>
          </cell>
          <cell r="BV191">
            <v>563</v>
          </cell>
          <cell r="BW191">
            <v>401</v>
          </cell>
          <cell r="BX191">
            <v>180</v>
          </cell>
          <cell r="BY191">
            <v>13334</v>
          </cell>
          <cell r="BZ191">
            <v>3860</v>
          </cell>
          <cell r="CA191">
            <v>124.9</v>
          </cell>
          <cell r="CB191">
            <v>24378</v>
          </cell>
          <cell r="CC191">
            <v>25136</v>
          </cell>
          <cell r="CD191">
            <v>84294</v>
          </cell>
          <cell r="CE191">
            <v>82627</v>
          </cell>
          <cell r="CF191">
            <v>-62545</v>
          </cell>
          <cell r="CG191">
            <v>-62138</v>
          </cell>
          <cell r="CH191">
            <v>3896</v>
          </cell>
          <cell r="CI191">
            <v>3896</v>
          </cell>
        </row>
        <row r="192">
          <cell r="A192" t="str">
            <v>Q2 2017</v>
          </cell>
          <cell r="B192">
            <v>21772</v>
          </cell>
          <cell r="C192">
            <v>115.8</v>
          </cell>
          <cell r="D192">
            <v>100.3</v>
          </cell>
          <cell r="E192">
            <v>99.748000000000005</v>
          </cell>
          <cell r="F192">
            <v>3386</v>
          </cell>
          <cell r="G192">
            <v>25400</v>
          </cell>
          <cell r="H192">
            <v>585</v>
          </cell>
          <cell r="I192">
            <v>73.599999999999994</v>
          </cell>
          <cell r="J192">
            <v>2341.4</v>
          </cell>
          <cell r="K192">
            <v>160.5</v>
          </cell>
          <cell r="L192">
            <v>2180.9</v>
          </cell>
          <cell r="M192">
            <v>3785.5</v>
          </cell>
          <cell r="N192">
            <v>58.3</v>
          </cell>
          <cell r="O192">
            <v>181.6</v>
          </cell>
          <cell r="P192">
            <v>498</v>
          </cell>
          <cell r="Q192">
            <v>599.9</v>
          </cell>
          <cell r="R192">
            <v>475.4</v>
          </cell>
          <cell r="S192">
            <v>179.8</v>
          </cell>
          <cell r="T192">
            <v>121.8</v>
          </cell>
          <cell r="U192">
            <v>66</v>
          </cell>
          <cell r="V192">
            <v>18.899999999999999</v>
          </cell>
          <cell r="W192">
            <v>65.7</v>
          </cell>
          <cell r="X192">
            <v>77.8</v>
          </cell>
          <cell r="Y192">
            <v>79.2</v>
          </cell>
          <cell r="Z192">
            <v>74.7</v>
          </cell>
          <cell r="AA192">
            <v>65.599999999999994</v>
          </cell>
          <cell r="AB192">
            <v>50.3</v>
          </cell>
          <cell r="AC192">
            <v>67.400000000000006</v>
          </cell>
          <cell r="AD192">
            <v>10.3</v>
          </cell>
          <cell r="AE192">
            <v>36.1</v>
          </cell>
          <cell r="AF192">
            <v>1841.9</v>
          </cell>
          <cell r="AG192">
            <v>53251</v>
          </cell>
          <cell r="AH192">
            <v>691</v>
          </cell>
          <cell r="AI192">
            <v>601</v>
          </cell>
          <cell r="AJ192">
            <v>2854</v>
          </cell>
          <cell r="AK192">
            <v>242</v>
          </cell>
          <cell r="AL192">
            <v>4453</v>
          </cell>
          <cell r="AM192">
            <v>42486</v>
          </cell>
          <cell r="AN192">
            <v>220823</v>
          </cell>
          <cell r="AO192">
            <v>217800</v>
          </cell>
          <cell r="AP192">
            <v>265434</v>
          </cell>
          <cell r="AQ192">
            <v>261362</v>
          </cell>
          <cell r="AR192">
            <v>111.8</v>
          </cell>
          <cell r="AS192">
            <v>115.9</v>
          </cell>
          <cell r="AT192">
            <v>120.1</v>
          </cell>
          <cell r="AU192">
            <v>76176</v>
          </cell>
          <cell r="AV192">
            <v>72</v>
          </cell>
          <cell r="AW192">
            <v>140</v>
          </cell>
          <cell r="AX192">
            <v>76388</v>
          </cell>
          <cell r="AY192">
            <v>-0.6</v>
          </cell>
          <cell r="AZ192">
            <v>-187.5</v>
          </cell>
          <cell r="BA192">
            <v>71981</v>
          </cell>
          <cell r="BB192">
            <v>1967</v>
          </cell>
          <cell r="BC192">
            <v>70463</v>
          </cell>
          <cell r="BD192">
            <v>2180.9</v>
          </cell>
          <cell r="BE192">
            <v>85489</v>
          </cell>
          <cell r="BF192">
            <v>4499</v>
          </cell>
          <cell r="BG192">
            <v>40646</v>
          </cell>
          <cell r="BH192">
            <v>689</v>
          </cell>
          <cell r="BI192">
            <v>102.3</v>
          </cell>
          <cell r="BJ192">
            <v>25.86</v>
          </cell>
          <cell r="BK192">
            <v>22.27</v>
          </cell>
          <cell r="BL192">
            <v>116.84529999999999</v>
          </cell>
          <cell r="BM192">
            <v>312.35520000000002</v>
          </cell>
          <cell r="BN192">
            <v>2.2999999999999998</v>
          </cell>
          <cell r="BO192">
            <v>1328312</v>
          </cell>
          <cell r="BP192">
            <v>133741.68</v>
          </cell>
          <cell r="BQ192">
            <v>49674.60529</v>
          </cell>
          <cell r="BR192">
            <v>102.04</v>
          </cell>
          <cell r="BS192">
            <v>3399</v>
          </cell>
          <cell r="BT192">
            <v>2196</v>
          </cell>
          <cell r="BU192">
            <v>378</v>
          </cell>
          <cell r="BV192">
            <v>493</v>
          </cell>
          <cell r="BW192">
            <v>623</v>
          </cell>
          <cell r="BX192">
            <v>702</v>
          </cell>
          <cell r="BY192">
            <v>14979</v>
          </cell>
          <cell r="BZ192">
            <v>5408</v>
          </cell>
          <cell r="CA192">
            <v>128</v>
          </cell>
          <cell r="CB192">
            <v>24005</v>
          </cell>
          <cell r="CC192">
            <v>24468</v>
          </cell>
          <cell r="CD192">
            <v>86740</v>
          </cell>
          <cell r="CE192">
            <v>85764</v>
          </cell>
          <cell r="CF192">
            <v>-100937</v>
          </cell>
          <cell r="CG192">
            <v>-101287</v>
          </cell>
          <cell r="CH192">
            <v>4640</v>
          </cell>
          <cell r="CI192">
            <v>4640</v>
          </cell>
        </row>
        <row r="193">
          <cell r="A193" t="str">
            <v>Q3 2017</v>
          </cell>
          <cell r="B193">
            <v>21893</v>
          </cell>
          <cell r="C193">
            <v>121.9</v>
          </cell>
          <cell r="D193">
            <v>100.5</v>
          </cell>
          <cell r="E193">
            <v>99.882999999999996</v>
          </cell>
          <cell r="F193">
            <v>4423</v>
          </cell>
          <cell r="G193">
            <v>26824</v>
          </cell>
          <cell r="H193">
            <v>585</v>
          </cell>
          <cell r="I193">
            <v>64.8</v>
          </cell>
          <cell r="J193">
            <v>2370</v>
          </cell>
          <cell r="K193">
            <v>163.5</v>
          </cell>
          <cell r="L193">
            <v>2206.5</v>
          </cell>
          <cell r="M193">
            <v>3798.8</v>
          </cell>
          <cell r="N193">
            <v>60.1</v>
          </cell>
          <cell r="O193">
            <v>171.9</v>
          </cell>
          <cell r="P193">
            <v>499.3</v>
          </cell>
          <cell r="Q193">
            <v>613.20000000000005</v>
          </cell>
          <cell r="R193">
            <v>488</v>
          </cell>
          <cell r="S193">
            <v>180.3</v>
          </cell>
          <cell r="T193">
            <v>124.4</v>
          </cell>
          <cell r="U193">
            <v>69.3</v>
          </cell>
          <cell r="V193">
            <v>19.399999999999999</v>
          </cell>
          <cell r="W193">
            <v>61.7</v>
          </cell>
          <cell r="X193">
            <v>78.5</v>
          </cell>
          <cell r="Y193">
            <v>80.7</v>
          </cell>
          <cell r="Z193">
            <v>76.3</v>
          </cell>
          <cell r="AA193">
            <v>65.400000000000006</v>
          </cell>
          <cell r="AB193">
            <v>51.1</v>
          </cell>
          <cell r="AC193">
            <v>68</v>
          </cell>
          <cell r="AD193">
            <v>10.7</v>
          </cell>
          <cell r="AE193">
            <v>36.700000000000003</v>
          </cell>
          <cell r="AF193">
            <v>1868.3</v>
          </cell>
          <cell r="AG193">
            <v>14414</v>
          </cell>
          <cell r="AH193">
            <v>882</v>
          </cell>
          <cell r="AI193">
            <v>620</v>
          </cell>
          <cell r="AJ193">
            <v>3626</v>
          </cell>
          <cell r="AK193">
            <v>250</v>
          </cell>
          <cell r="AL193">
            <v>2154</v>
          </cell>
          <cell r="AM193">
            <v>5038</v>
          </cell>
          <cell r="AN193">
            <v>233167</v>
          </cell>
          <cell r="AO193">
            <v>233333</v>
          </cell>
          <cell r="AP193">
            <v>281928</v>
          </cell>
          <cell r="AQ193">
            <v>281735</v>
          </cell>
          <cell r="AR193">
            <v>118.3</v>
          </cell>
          <cell r="AS193">
            <v>122.2</v>
          </cell>
          <cell r="AT193">
            <v>126.2</v>
          </cell>
          <cell r="AU193">
            <v>76953</v>
          </cell>
          <cell r="AV193">
            <v>57</v>
          </cell>
          <cell r="AW193">
            <v>141</v>
          </cell>
          <cell r="AX193">
            <v>77151</v>
          </cell>
          <cell r="AY193">
            <v>-0.1</v>
          </cell>
          <cell r="AZ193">
            <v>-177.8</v>
          </cell>
          <cell r="BA193">
            <v>75961</v>
          </cell>
          <cell r="BB193">
            <v>2819</v>
          </cell>
          <cell r="BC193">
            <v>78253</v>
          </cell>
          <cell r="BD193">
            <v>2206.5</v>
          </cell>
          <cell r="BE193">
            <v>47548</v>
          </cell>
          <cell r="BF193">
            <v>2174</v>
          </cell>
          <cell r="BG193">
            <v>4816</v>
          </cell>
          <cell r="BH193">
            <v>832</v>
          </cell>
          <cell r="BI193">
            <v>104.1</v>
          </cell>
          <cell r="BJ193">
            <v>25.65</v>
          </cell>
          <cell r="BK193">
            <v>22.16</v>
          </cell>
          <cell r="BL193">
            <v>121.0964</v>
          </cell>
          <cell r="BM193">
            <v>329.41520000000003</v>
          </cell>
          <cell r="BN193">
            <v>1.9</v>
          </cell>
          <cell r="BO193">
            <v>1341426</v>
          </cell>
          <cell r="BP193">
            <v>135159.13</v>
          </cell>
          <cell r="BQ193">
            <v>49948.087919999998</v>
          </cell>
          <cell r="BR193">
            <v>101.93</v>
          </cell>
          <cell r="BS193">
            <v>2508</v>
          </cell>
          <cell r="BT193">
            <v>1686</v>
          </cell>
          <cell r="BU193">
            <v>588</v>
          </cell>
          <cell r="BV193">
            <v>272</v>
          </cell>
          <cell r="BW193">
            <v>452</v>
          </cell>
          <cell r="BX193">
            <v>374</v>
          </cell>
          <cell r="BY193">
            <v>16604</v>
          </cell>
          <cell r="BZ193">
            <v>4061</v>
          </cell>
          <cell r="CA193">
            <v>128.5</v>
          </cell>
          <cell r="CB193">
            <v>25106</v>
          </cell>
          <cell r="CC193">
            <v>25601</v>
          </cell>
          <cell r="CD193">
            <v>88932</v>
          </cell>
          <cell r="CE193">
            <v>89384</v>
          </cell>
          <cell r="CF193">
            <v>-60009</v>
          </cell>
          <cell r="CG193">
            <v>-60293</v>
          </cell>
          <cell r="CH193">
            <v>4997</v>
          </cell>
          <cell r="CI193">
            <v>4997</v>
          </cell>
        </row>
        <row r="194">
          <cell r="A194" t="str">
            <v>Q4 2017</v>
          </cell>
          <cell r="B194">
            <v>22638</v>
          </cell>
          <cell r="C194">
            <v>124.8</v>
          </cell>
          <cell r="D194">
            <v>100</v>
          </cell>
          <cell r="E194">
            <v>99.837000000000003</v>
          </cell>
          <cell r="F194">
            <v>1865</v>
          </cell>
          <cell r="G194">
            <v>26389</v>
          </cell>
          <cell r="H194">
            <v>583</v>
          </cell>
          <cell r="I194">
            <v>60</v>
          </cell>
          <cell r="J194">
            <v>2374.8000000000002</v>
          </cell>
          <cell r="K194">
            <v>144</v>
          </cell>
          <cell r="L194">
            <v>2230.8000000000002</v>
          </cell>
          <cell r="M194">
            <v>3818.2</v>
          </cell>
          <cell r="N194">
            <v>60.8</v>
          </cell>
          <cell r="O194">
            <v>176.7</v>
          </cell>
          <cell r="P194">
            <v>508.1</v>
          </cell>
          <cell r="Q194">
            <v>612.6</v>
          </cell>
          <cell r="R194">
            <v>489.4</v>
          </cell>
          <cell r="S194">
            <v>180.8</v>
          </cell>
          <cell r="T194">
            <v>125.7</v>
          </cell>
          <cell r="U194">
            <v>76.599999999999994</v>
          </cell>
          <cell r="V194">
            <v>19.399999999999999</v>
          </cell>
          <cell r="W194">
            <v>62.4</v>
          </cell>
          <cell r="X194">
            <v>80.099999999999994</v>
          </cell>
          <cell r="Y194">
            <v>80.3</v>
          </cell>
          <cell r="Z194">
            <v>76.3</v>
          </cell>
          <cell r="AA194">
            <v>65.400000000000006</v>
          </cell>
          <cell r="AB194">
            <v>51.5</v>
          </cell>
          <cell r="AC194">
            <v>68.3</v>
          </cell>
          <cell r="AD194">
            <v>11.8</v>
          </cell>
          <cell r="AE194">
            <v>36.4</v>
          </cell>
          <cell r="AF194">
            <v>1883.1</v>
          </cell>
          <cell r="AG194">
            <v>16409</v>
          </cell>
          <cell r="AH194">
            <v>857</v>
          </cell>
          <cell r="AI194">
            <v>773</v>
          </cell>
          <cell r="AJ194">
            <v>4449</v>
          </cell>
          <cell r="AK194">
            <v>344</v>
          </cell>
          <cell r="AL194">
            <v>3993</v>
          </cell>
          <cell r="AM194">
            <v>4298</v>
          </cell>
          <cell r="AN194">
            <v>238333</v>
          </cell>
          <cell r="AO194">
            <v>238333</v>
          </cell>
          <cell r="AP194">
            <v>281433</v>
          </cell>
          <cell r="AQ194">
            <v>281996</v>
          </cell>
          <cell r="AR194">
            <v>120.7</v>
          </cell>
          <cell r="AS194">
            <v>125.2</v>
          </cell>
          <cell r="AT194">
            <v>129.80000000000001</v>
          </cell>
          <cell r="AU194">
            <v>74622</v>
          </cell>
          <cell r="AV194">
            <v>56</v>
          </cell>
          <cell r="AW194">
            <v>122</v>
          </cell>
          <cell r="AX194">
            <v>74799</v>
          </cell>
          <cell r="AY194">
            <v>0</v>
          </cell>
          <cell r="AZ194">
            <v>-165.4</v>
          </cell>
          <cell r="BA194">
            <v>81006</v>
          </cell>
          <cell r="BB194">
            <v>225</v>
          </cell>
          <cell r="BC194">
            <v>81644</v>
          </cell>
          <cell r="BD194">
            <v>2230.8000000000002</v>
          </cell>
          <cell r="BE194">
            <v>51254</v>
          </cell>
          <cell r="BF194">
            <v>4023</v>
          </cell>
          <cell r="BG194">
            <v>3971</v>
          </cell>
          <cell r="BH194">
            <v>788</v>
          </cell>
          <cell r="BI194">
            <v>105.6</v>
          </cell>
          <cell r="BJ194">
            <v>26.31</v>
          </cell>
          <cell r="BK194">
            <v>22.6</v>
          </cell>
          <cell r="BL194">
            <v>124.41030000000001</v>
          </cell>
          <cell r="BM194">
            <v>337.38400000000001</v>
          </cell>
          <cell r="BN194">
            <v>1.8</v>
          </cell>
          <cell r="BO194">
            <v>1355112</v>
          </cell>
          <cell r="BP194">
            <v>134833.87</v>
          </cell>
          <cell r="BQ194">
            <v>50194.343410000001</v>
          </cell>
          <cell r="BR194">
            <v>102.32</v>
          </cell>
          <cell r="BS194">
            <v>2709</v>
          </cell>
          <cell r="BT194">
            <v>1640</v>
          </cell>
          <cell r="BU194">
            <v>372</v>
          </cell>
          <cell r="BV194">
            <v>482</v>
          </cell>
          <cell r="BW194">
            <v>647</v>
          </cell>
          <cell r="BX194">
            <v>139</v>
          </cell>
          <cell r="BY194">
            <v>17151</v>
          </cell>
          <cell r="BZ194">
            <v>4243</v>
          </cell>
          <cell r="CA194">
            <v>133.4</v>
          </cell>
          <cell r="CB194">
            <v>27012</v>
          </cell>
          <cell r="CC194">
            <v>27570</v>
          </cell>
          <cell r="CD194">
            <v>99689</v>
          </cell>
          <cell r="CE194">
            <v>102098</v>
          </cell>
          <cell r="CF194">
            <v>-70537</v>
          </cell>
          <cell r="CG194">
            <v>-71558</v>
          </cell>
          <cell r="CH194">
            <v>5738</v>
          </cell>
          <cell r="CI194">
            <v>5738</v>
          </cell>
        </row>
        <row r="195">
          <cell r="A195" t="str">
            <v>Q1 2018</v>
          </cell>
          <cell r="B195">
            <v>22728</v>
          </cell>
          <cell r="C195">
            <v>127.1</v>
          </cell>
          <cell r="D195">
            <v>99.9</v>
          </cell>
          <cell r="E195">
            <v>99.82</v>
          </cell>
          <cell r="F195">
            <v>2762</v>
          </cell>
          <cell r="G195">
            <v>26427</v>
          </cell>
          <cell r="H195">
            <v>614</v>
          </cell>
          <cell r="I195">
            <v>50.1</v>
          </cell>
          <cell r="J195">
            <v>2353.6999999999998</v>
          </cell>
          <cell r="K195">
            <v>132.9</v>
          </cell>
          <cell r="L195">
            <v>2220.6999999999998</v>
          </cell>
          <cell r="M195">
            <v>3823.9</v>
          </cell>
          <cell r="N195">
            <v>53.2</v>
          </cell>
          <cell r="O195">
            <v>170.8</v>
          </cell>
          <cell r="P195">
            <v>499.4</v>
          </cell>
          <cell r="Q195">
            <v>618.4</v>
          </cell>
          <cell r="R195">
            <v>490</v>
          </cell>
          <cell r="S195">
            <v>184.5</v>
          </cell>
          <cell r="T195">
            <v>125.7</v>
          </cell>
          <cell r="U195">
            <v>78.599999999999994</v>
          </cell>
          <cell r="V195">
            <v>17</v>
          </cell>
          <cell r="W195">
            <v>59.9</v>
          </cell>
          <cell r="X195">
            <v>79.5</v>
          </cell>
          <cell r="Y195">
            <v>81</v>
          </cell>
          <cell r="Z195">
            <v>76.099999999999994</v>
          </cell>
          <cell r="AA195">
            <v>66.5</v>
          </cell>
          <cell r="AB195">
            <v>51.4</v>
          </cell>
          <cell r="AC195">
            <v>67.900000000000006</v>
          </cell>
          <cell r="AD195">
            <v>11.9</v>
          </cell>
          <cell r="AE195">
            <v>36.4</v>
          </cell>
          <cell r="AF195">
            <v>1867.5</v>
          </cell>
          <cell r="AG195">
            <v>15379</v>
          </cell>
          <cell r="AH195">
            <v>760</v>
          </cell>
          <cell r="AI195">
            <v>882</v>
          </cell>
          <cell r="AJ195">
            <v>2925</v>
          </cell>
          <cell r="AK195">
            <v>295</v>
          </cell>
          <cell r="AL195">
            <v>2819</v>
          </cell>
          <cell r="AM195">
            <v>4937</v>
          </cell>
          <cell r="AN195">
            <v>235667</v>
          </cell>
          <cell r="AO195">
            <v>236000</v>
          </cell>
          <cell r="AP195">
            <v>285160</v>
          </cell>
          <cell r="AQ195">
            <v>282351</v>
          </cell>
          <cell r="AR195">
            <v>122.5</v>
          </cell>
          <cell r="AS195">
            <v>127.4</v>
          </cell>
          <cell r="AT195">
            <v>132.4</v>
          </cell>
          <cell r="AU195">
            <v>74895</v>
          </cell>
          <cell r="AV195">
            <v>76</v>
          </cell>
          <cell r="AW195">
            <v>145</v>
          </cell>
          <cell r="AX195">
            <v>75115</v>
          </cell>
          <cell r="AY195">
            <v>0.3</v>
          </cell>
          <cell r="AZ195">
            <v>-171.2</v>
          </cell>
          <cell r="BA195">
            <v>80131</v>
          </cell>
          <cell r="BB195">
            <v>1122</v>
          </cell>
          <cell r="BC195">
            <v>79650</v>
          </cell>
          <cell r="BD195">
            <v>2220.6999999999998</v>
          </cell>
          <cell r="BE195">
            <v>48209</v>
          </cell>
          <cell r="BF195">
            <v>2830</v>
          </cell>
          <cell r="BG195">
            <v>4520</v>
          </cell>
          <cell r="BH195">
            <v>784</v>
          </cell>
          <cell r="BI195">
            <v>107.3</v>
          </cell>
          <cell r="BJ195">
            <v>27.06</v>
          </cell>
          <cell r="BK195">
            <v>23.4</v>
          </cell>
          <cell r="BL195">
            <v>128.28550000000001</v>
          </cell>
          <cell r="BM195">
            <v>343.22050000000002</v>
          </cell>
          <cell r="BN195">
            <v>2.2999999999999998</v>
          </cell>
          <cell r="BO195">
            <v>1369131</v>
          </cell>
          <cell r="BP195">
            <v>134025.53</v>
          </cell>
          <cell r="BQ195">
            <v>50289.989020000001</v>
          </cell>
          <cell r="BR195">
            <v>102.08</v>
          </cell>
          <cell r="BS195">
            <v>2673</v>
          </cell>
          <cell r="BT195">
            <v>1433</v>
          </cell>
          <cell r="BU195">
            <v>417</v>
          </cell>
          <cell r="BV195">
            <v>409</v>
          </cell>
          <cell r="BW195">
            <v>360</v>
          </cell>
          <cell r="BX195">
            <v>247</v>
          </cell>
          <cell r="BY195">
            <v>17913</v>
          </cell>
          <cell r="BZ195">
            <v>4374</v>
          </cell>
          <cell r="CA195">
            <v>137.30000000000001</v>
          </cell>
          <cell r="CB195">
            <v>25376</v>
          </cell>
          <cell r="CC195">
            <v>25659</v>
          </cell>
          <cell r="CD195">
            <v>91733</v>
          </cell>
          <cell r="CE195">
            <v>90173</v>
          </cell>
          <cell r="CF195">
            <v>-62712</v>
          </cell>
          <cell r="CG195">
            <v>-62779</v>
          </cell>
          <cell r="CH195" t="str">
            <v>NA</v>
          </cell>
          <cell r="CI195" t="str">
            <v>NA</v>
          </cell>
        </row>
        <row r="196">
          <cell r="A196" t="str">
            <v>Q2 2018</v>
          </cell>
          <cell r="B196">
            <v>23269</v>
          </cell>
          <cell r="C196">
            <v>129.80000000000001</v>
          </cell>
          <cell r="D196">
            <v>100.7</v>
          </cell>
          <cell r="E196">
            <v>99.837999999999994</v>
          </cell>
          <cell r="F196">
            <v>4167</v>
          </cell>
          <cell r="G196">
            <v>27392</v>
          </cell>
          <cell r="H196">
            <v>652</v>
          </cell>
          <cell r="I196">
            <v>48.9</v>
          </cell>
          <cell r="J196">
            <v>2399.3000000000002</v>
          </cell>
          <cell r="K196">
            <v>144.30000000000001</v>
          </cell>
          <cell r="L196">
            <v>2255</v>
          </cell>
          <cell r="M196">
            <v>3848.3</v>
          </cell>
          <cell r="N196">
            <v>60.6</v>
          </cell>
          <cell r="O196">
            <v>181.9</v>
          </cell>
          <cell r="P196">
            <v>498.5</v>
          </cell>
          <cell r="Q196">
            <v>621</v>
          </cell>
          <cell r="R196">
            <v>495.9</v>
          </cell>
          <cell r="S196">
            <v>190.6</v>
          </cell>
          <cell r="T196">
            <v>127.7</v>
          </cell>
          <cell r="U196">
            <v>78.8</v>
          </cell>
          <cell r="V196">
            <v>19.2</v>
          </cell>
          <cell r="W196">
            <v>62.9</v>
          </cell>
          <cell r="X196">
            <v>79.5</v>
          </cell>
          <cell r="Y196">
            <v>80.8</v>
          </cell>
          <cell r="Z196">
            <v>76.5</v>
          </cell>
          <cell r="AA196">
            <v>68.099999999999994</v>
          </cell>
          <cell r="AB196">
            <v>51.8</v>
          </cell>
          <cell r="AC196">
            <v>68.5</v>
          </cell>
          <cell r="AD196">
            <v>11.9</v>
          </cell>
          <cell r="AE196">
            <v>36.5</v>
          </cell>
          <cell r="AF196">
            <v>1913.1</v>
          </cell>
          <cell r="AG196">
            <v>16654</v>
          </cell>
          <cell r="AH196">
            <v>920</v>
          </cell>
          <cell r="AI196">
            <v>841</v>
          </cell>
          <cell r="AJ196">
            <v>3417</v>
          </cell>
          <cell r="AK196">
            <v>344</v>
          </cell>
          <cell r="AL196">
            <v>2934</v>
          </cell>
          <cell r="AM196">
            <v>5859</v>
          </cell>
          <cell r="AN196">
            <v>241724</v>
          </cell>
          <cell r="AO196">
            <v>240667</v>
          </cell>
          <cell r="AP196">
            <v>286976</v>
          </cell>
          <cell r="AQ196">
            <v>285249</v>
          </cell>
          <cell r="AR196">
            <v>124</v>
          </cell>
          <cell r="AS196">
            <v>130.5</v>
          </cell>
          <cell r="AT196">
            <v>137.30000000000001</v>
          </cell>
          <cell r="AU196">
            <v>75379</v>
          </cell>
          <cell r="AV196">
            <v>66</v>
          </cell>
          <cell r="AW196">
            <v>132</v>
          </cell>
          <cell r="AX196">
            <v>75578</v>
          </cell>
          <cell r="AY196">
            <v>0.7</v>
          </cell>
          <cell r="AZ196">
            <v>-162.69999999999999</v>
          </cell>
          <cell r="BA196">
            <v>80937</v>
          </cell>
          <cell r="BB196">
            <v>2723</v>
          </cell>
          <cell r="BC196">
            <v>78004</v>
          </cell>
          <cell r="BD196">
            <v>2255</v>
          </cell>
          <cell r="BE196">
            <v>49467</v>
          </cell>
          <cell r="BF196">
            <v>2934</v>
          </cell>
          <cell r="BG196">
            <v>5413</v>
          </cell>
          <cell r="BH196">
            <v>928</v>
          </cell>
          <cell r="BI196">
            <v>109</v>
          </cell>
          <cell r="BJ196">
            <v>26.57</v>
          </cell>
          <cell r="BK196">
            <v>22.94</v>
          </cell>
          <cell r="BL196">
            <v>131.393</v>
          </cell>
          <cell r="BM196">
            <v>351.5258</v>
          </cell>
          <cell r="BN196">
            <v>2.4</v>
          </cell>
          <cell r="BO196">
            <v>1383572</v>
          </cell>
          <cell r="BP196">
            <v>136317.12</v>
          </cell>
          <cell r="BQ196">
            <v>50812.484080000002</v>
          </cell>
          <cell r="BR196">
            <v>103.79</v>
          </cell>
          <cell r="BS196">
            <v>3590</v>
          </cell>
          <cell r="BT196">
            <v>1950</v>
          </cell>
          <cell r="BU196">
            <v>305</v>
          </cell>
          <cell r="BV196">
            <v>655</v>
          </cell>
          <cell r="BW196">
            <v>724</v>
          </cell>
          <cell r="BX196">
            <v>266</v>
          </cell>
          <cell r="BY196">
            <v>18392</v>
          </cell>
          <cell r="BZ196">
            <v>6127</v>
          </cell>
          <cell r="CA196">
            <v>145.69999999999999</v>
          </cell>
          <cell r="CB196">
            <v>25520</v>
          </cell>
          <cell r="CC196">
            <v>25454</v>
          </cell>
          <cell r="CD196">
            <v>98371</v>
          </cell>
          <cell r="CE196">
            <v>98429</v>
          </cell>
          <cell r="CF196">
            <v>-70344</v>
          </cell>
          <cell r="CG196">
            <v>-70245</v>
          </cell>
          <cell r="CH196" t="str">
            <v>NA</v>
          </cell>
          <cell r="CI196" t="str">
            <v>NA</v>
          </cell>
        </row>
        <row r="197">
          <cell r="A197" t="str">
            <v>Q3 2018</v>
          </cell>
          <cell r="B197">
            <v>23409</v>
          </cell>
          <cell r="C197">
            <v>132.69999999999999</v>
          </cell>
          <cell r="D197">
            <v>101.5</v>
          </cell>
          <cell r="E197">
            <v>100.131</v>
          </cell>
          <cell r="F197">
            <v>4723</v>
          </cell>
          <cell r="G197">
            <v>28352</v>
          </cell>
          <cell r="H197">
            <v>685</v>
          </cell>
          <cell r="I197">
            <v>50.2</v>
          </cell>
          <cell r="J197">
            <v>2417</v>
          </cell>
          <cell r="K197">
            <v>143.80000000000001</v>
          </cell>
          <cell r="L197">
            <v>2273.1999999999998</v>
          </cell>
          <cell r="M197">
            <v>3860.2</v>
          </cell>
          <cell r="N197">
            <v>66.900000000000006</v>
          </cell>
          <cell r="O197">
            <v>195.3</v>
          </cell>
          <cell r="P197">
            <v>496.7</v>
          </cell>
          <cell r="Q197">
            <v>620.1</v>
          </cell>
          <cell r="R197">
            <v>498.4</v>
          </cell>
          <cell r="S197">
            <v>195.1</v>
          </cell>
          <cell r="T197">
            <v>124.4</v>
          </cell>
          <cell r="U197">
            <v>76.2</v>
          </cell>
          <cell r="V197">
            <v>21.1</v>
          </cell>
          <cell r="W197">
            <v>67.099999999999994</v>
          </cell>
          <cell r="X197">
            <v>79.599999999999994</v>
          </cell>
          <cell r="Y197">
            <v>80.599999999999994</v>
          </cell>
          <cell r="Z197">
            <v>76.599999999999994</v>
          </cell>
          <cell r="AA197">
            <v>69.400000000000006</v>
          </cell>
          <cell r="AB197">
            <v>50.2</v>
          </cell>
          <cell r="AC197">
            <v>69.099999999999994</v>
          </cell>
          <cell r="AD197">
            <v>11.4</v>
          </cell>
          <cell r="AE197">
            <v>36.6</v>
          </cell>
          <cell r="AF197">
            <v>1942.7</v>
          </cell>
          <cell r="AG197">
            <v>19602</v>
          </cell>
          <cell r="AH197">
            <v>1022</v>
          </cell>
          <cell r="AI197">
            <v>779</v>
          </cell>
          <cell r="AJ197">
            <v>4551</v>
          </cell>
          <cell r="AK197">
            <v>344</v>
          </cell>
          <cell r="AL197">
            <v>4298</v>
          </cell>
          <cell r="AM197">
            <v>6451</v>
          </cell>
          <cell r="AN197">
            <v>256666</v>
          </cell>
          <cell r="AO197">
            <v>251667</v>
          </cell>
          <cell r="AP197">
            <v>301115</v>
          </cell>
          <cell r="AQ197">
            <v>297412</v>
          </cell>
          <cell r="AR197">
            <v>126.3</v>
          </cell>
          <cell r="AS197">
            <v>133.30000000000001</v>
          </cell>
          <cell r="AT197">
            <v>140.80000000000001</v>
          </cell>
          <cell r="AU197">
            <v>76582</v>
          </cell>
          <cell r="AV197">
            <v>65</v>
          </cell>
          <cell r="AW197">
            <v>128</v>
          </cell>
          <cell r="AX197">
            <v>76774</v>
          </cell>
          <cell r="AY197">
            <v>1</v>
          </cell>
          <cell r="AZ197">
            <v>-153.9</v>
          </cell>
          <cell r="BA197">
            <v>82279</v>
          </cell>
          <cell r="BB197">
            <v>2818</v>
          </cell>
          <cell r="BC197">
            <v>85041</v>
          </cell>
          <cell r="BD197">
            <v>2273.1999999999998</v>
          </cell>
          <cell r="BE197">
            <v>53610</v>
          </cell>
          <cell r="BF197">
            <v>4296</v>
          </cell>
          <cell r="BG197">
            <v>6052</v>
          </cell>
          <cell r="BH197">
            <v>1009</v>
          </cell>
          <cell r="BI197">
            <v>110.4</v>
          </cell>
          <cell r="BJ197">
            <v>26.12</v>
          </cell>
          <cell r="BK197">
            <v>22.62</v>
          </cell>
          <cell r="BL197">
            <v>132.24700000000001</v>
          </cell>
          <cell r="BM197">
            <v>359.3827</v>
          </cell>
          <cell r="BN197">
            <v>2.6</v>
          </cell>
          <cell r="BO197">
            <v>1396974</v>
          </cell>
          <cell r="BP197">
            <v>137415.73000000001</v>
          </cell>
          <cell r="BQ197">
            <v>50932.570590000003</v>
          </cell>
          <cell r="BR197">
            <v>104.09</v>
          </cell>
          <cell r="BS197">
            <v>3505</v>
          </cell>
          <cell r="BT197">
            <v>2084</v>
          </cell>
          <cell r="BU197">
            <v>508</v>
          </cell>
          <cell r="BV197">
            <v>612</v>
          </cell>
          <cell r="BW197">
            <v>581</v>
          </cell>
          <cell r="BX197">
            <v>383</v>
          </cell>
          <cell r="BY197">
            <v>19451</v>
          </cell>
          <cell r="BZ197">
            <v>5716</v>
          </cell>
          <cell r="CA197">
            <v>146.5</v>
          </cell>
          <cell r="CB197">
            <v>26560</v>
          </cell>
          <cell r="CC197">
            <v>26395</v>
          </cell>
          <cell r="CD197">
            <v>100571</v>
          </cell>
          <cell r="CE197">
            <v>100174</v>
          </cell>
          <cell r="CF197">
            <v>-72034</v>
          </cell>
          <cell r="CG197">
            <v>-70206</v>
          </cell>
          <cell r="CH197" t="str">
            <v>NA</v>
          </cell>
          <cell r="CI197" t="str">
            <v>NA</v>
          </cell>
        </row>
        <row r="198">
          <cell r="A198" t="str">
            <v>Q4 2018</v>
          </cell>
          <cell r="B198">
            <v>24111</v>
          </cell>
          <cell r="C198">
            <v>133.80000000000001</v>
          </cell>
          <cell r="D198">
            <v>100.9</v>
          </cell>
          <cell r="E198">
            <v>100.21</v>
          </cell>
          <cell r="F198">
            <v>1242</v>
          </cell>
          <cell r="G198">
            <v>26729</v>
          </cell>
          <cell r="H198">
            <v>658</v>
          </cell>
          <cell r="I198">
            <v>50.1</v>
          </cell>
          <cell r="J198">
            <v>2410.1</v>
          </cell>
          <cell r="K198">
            <v>128.80000000000001</v>
          </cell>
          <cell r="L198">
            <v>2281.3000000000002</v>
          </cell>
          <cell r="M198">
            <v>3877.2</v>
          </cell>
          <cell r="N198">
            <v>59.5</v>
          </cell>
          <cell r="O198">
            <v>188</v>
          </cell>
          <cell r="P198">
            <v>499.9</v>
          </cell>
          <cell r="Q198">
            <v>629.4</v>
          </cell>
          <cell r="R198">
            <v>501.9</v>
          </cell>
          <cell r="S198">
            <v>197.2</v>
          </cell>
          <cell r="T198">
            <v>128.80000000000001</v>
          </cell>
          <cell r="U198">
            <v>76.599999999999994</v>
          </cell>
          <cell r="V198">
            <v>18.7</v>
          </cell>
          <cell r="W198">
            <v>64.2</v>
          </cell>
          <cell r="X198">
            <v>80.3</v>
          </cell>
          <cell r="Y198">
            <v>81.5</v>
          </cell>
          <cell r="Z198">
            <v>76.7</v>
          </cell>
          <cell r="AA198">
            <v>69.7</v>
          </cell>
          <cell r="AB198">
            <v>51.6</v>
          </cell>
          <cell r="AC198">
            <v>69.099999999999994</v>
          </cell>
          <cell r="AD198">
            <v>11.3</v>
          </cell>
          <cell r="AE198">
            <v>36.5</v>
          </cell>
          <cell r="AF198">
            <v>1950.1</v>
          </cell>
          <cell r="AG198">
            <v>41115</v>
          </cell>
          <cell r="AH198">
            <v>952</v>
          </cell>
          <cell r="AI198">
            <v>721</v>
          </cell>
          <cell r="AJ198">
            <v>5243</v>
          </cell>
          <cell r="AK198">
            <v>403</v>
          </cell>
          <cell r="AL198">
            <v>6571</v>
          </cell>
          <cell r="AM198">
            <v>25390</v>
          </cell>
          <cell r="AN198">
            <v>251667</v>
          </cell>
          <cell r="AO198">
            <v>255333</v>
          </cell>
          <cell r="AP198">
            <v>290483</v>
          </cell>
          <cell r="AQ198">
            <v>296514</v>
          </cell>
          <cell r="AR198">
            <v>126.8</v>
          </cell>
          <cell r="AS198">
            <v>134.19999999999999</v>
          </cell>
          <cell r="AT198">
            <v>142.19999999999999</v>
          </cell>
          <cell r="AU198">
            <v>75947</v>
          </cell>
          <cell r="AV198">
            <v>55</v>
          </cell>
          <cell r="AW198">
            <v>124</v>
          </cell>
          <cell r="AX198">
            <v>76126</v>
          </cell>
          <cell r="AY198">
            <v>1.4</v>
          </cell>
          <cell r="AZ198">
            <v>-180.9</v>
          </cell>
          <cell r="BA198">
            <v>83942</v>
          </cell>
          <cell r="BB198">
            <v>-513</v>
          </cell>
          <cell r="BC198">
            <v>84291</v>
          </cell>
          <cell r="BD198">
            <v>2281.3000000000002</v>
          </cell>
          <cell r="BE198">
            <v>79316</v>
          </cell>
          <cell r="BF198">
            <v>6560</v>
          </cell>
          <cell r="BG198">
            <v>26651</v>
          </cell>
          <cell r="BH198">
            <v>933</v>
          </cell>
          <cell r="BI198">
            <v>112.6</v>
          </cell>
          <cell r="BJ198">
            <v>27</v>
          </cell>
          <cell r="BK198">
            <v>23.33</v>
          </cell>
          <cell r="BL198">
            <v>133.52850000000001</v>
          </cell>
          <cell r="BM198" t="str">
            <v>NA</v>
          </cell>
          <cell r="BN198">
            <v>2.2999999999999998</v>
          </cell>
          <cell r="BO198">
            <v>1407731</v>
          </cell>
          <cell r="BP198">
            <v>136999.9</v>
          </cell>
          <cell r="BQ198">
            <v>51072.696929999998</v>
          </cell>
          <cell r="BR198">
            <v>104.28</v>
          </cell>
          <cell r="BS198">
            <v>3673</v>
          </cell>
          <cell r="BT198">
            <v>2240</v>
          </cell>
          <cell r="BU198">
            <v>544</v>
          </cell>
          <cell r="BV198">
            <v>580</v>
          </cell>
          <cell r="BW198">
            <v>874</v>
          </cell>
          <cell r="BX198">
            <v>242</v>
          </cell>
          <cell r="BY198">
            <v>21211</v>
          </cell>
          <cell r="BZ198">
            <v>6250</v>
          </cell>
          <cell r="CA198">
            <v>144</v>
          </cell>
          <cell r="CB198">
            <v>28171</v>
          </cell>
          <cell r="CC198">
            <v>28119</v>
          </cell>
          <cell r="CD198">
            <v>109223</v>
          </cell>
          <cell r="CE198">
            <v>111122</v>
          </cell>
          <cell r="CF198">
            <v>-102020</v>
          </cell>
          <cell r="CG198">
            <v>-103880</v>
          </cell>
          <cell r="CH198" t="str">
            <v>NA</v>
          </cell>
          <cell r="CI198" t="str">
            <v>NA</v>
          </cell>
        </row>
        <row r="199">
          <cell r="A199" t="str">
            <v>Q1 2019</v>
          </cell>
          <cell r="B199">
            <v>24744</v>
          </cell>
          <cell r="C199">
            <v>132.6</v>
          </cell>
          <cell r="D199">
            <v>100.8</v>
          </cell>
          <cell r="E199">
            <v>100.637</v>
          </cell>
          <cell r="F199">
            <v>3511</v>
          </cell>
          <cell r="G199">
            <v>28651</v>
          </cell>
          <cell r="H199">
            <v>577</v>
          </cell>
          <cell r="I199">
            <v>40.9</v>
          </cell>
          <cell r="J199">
            <v>2416.3000000000002</v>
          </cell>
          <cell r="K199">
            <v>114.4</v>
          </cell>
          <cell r="L199">
            <v>2301.9</v>
          </cell>
          <cell r="M199">
            <v>3896.5</v>
          </cell>
          <cell r="N199">
            <v>52.4</v>
          </cell>
          <cell r="O199">
            <v>190.3</v>
          </cell>
          <cell r="P199">
            <v>503.7</v>
          </cell>
          <cell r="Q199">
            <v>633.79999999999995</v>
          </cell>
          <cell r="R199">
            <v>511</v>
          </cell>
          <cell r="S199">
            <v>195.6</v>
          </cell>
          <cell r="T199">
            <v>133.4</v>
          </cell>
          <cell r="U199">
            <v>81.599999999999994</v>
          </cell>
          <cell r="V199">
            <v>16.399999999999999</v>
          </cell>
          <cell r="W199">
            <v>64.3</v>
          </cell>
          <cell r="X199">
            <v>81</v>
          </cell>
          <cell r="Y199">
            <v>81.8</v>
          </cell>
          <cell r="Z199">
            <v>77.8</v>
          </cell>
          <cell r="AA199">
            <v>68.8</v>
          </cell>
          <cell r="AB199">
            <v>53.1</v>
          </cell>
          <cell r="AC199">
            <v>69.3</v>
          </cell>
          <cell r="AD199">
            <v>11.9</v>
          </cell>
          <cell r="AE199">
            <v>36.4</v>
          </cell>
          <cell r="AF199">
            <v>1966.8</v>
          </cell>
          <cell r="AG199">
            <v>17712</v>
          </cell>
          <cell r="AH199">
            <v>966</v>
          </cell>
          <cell r="AI199">
            <v>737</v>
          </cell>
          <cell r="AJ199">
            <v>3625</v>
          </cell>
          <cell r="AK199">
            <v>328</v>
          </cell>
          <cell r="AL199">
            <v>3555</v>
          </cell>
          <cell r="AM199">
            <v>5759</v>
          </cell>
          <cell r="AN199">
            <v>251667</v>
          </cell>
          <cell r="AO199">
            <v>248505</v>
          </cell>
          <cell r="AP199">
            <v>289525</v>
          </cell>
          <cell r="AQ199">
            <v>287350</v>
          </cell>
          <cell r="AR199">
            <v>124.6</v>
          </cell>
          <cell r="AS199">
            <v>133</v>
          </cell>
          <cell r="AT199">
            <v>142</v>
          </cell>
          <cell r="AU199">
            <v>74433</v>
          </cell>
          <cell r="AV199">
            <v>36</v>
          </cell>
          <cell r="AW199">
            <v>116</v>
          </cell>
          <cell r="AX199">
            <v>74584</v>
          </cell>
          <cell r="AY199">
            <v>1.5</v>
          </cell>
          <cell r="AZ199">
            <v>-172.6</v>
          </cell>
          <cell r="BA199">
            <v>84705</v>
          </cell>
          <cell r="BB199">
            <v>1997</v>
          </cell>
          <cell r="BC199">
            <v>84929</v>
          </cell>
          <cell r="BD199">
            <v>2301.9</v>
          </cell>
          <cell r="BE199">
            <v>52357</v>
          </cell>
          <cell r="BF199">
            <v>3533</v>
          </cell>
          <cell r="BG199">
            <v>5741</v>
          </cell>
          <cell r="BH199">
            <v>916</v>
          </cell>
          <cell r="BI199">
            <v>113.6</v>
          </cell>
          <cell r="BJ199">
            <v>27.74</v>
          </cell>
          <cell r="BK199">
            <v>24.05</v>
          </cell>
          <cell r="BL199">
            <v>133.89510000000001</v>
          </cell>
          <cell r="BM199" t="str">
            <v>NA</v>
          </cell>
          <cell r="BN199">
            <v>2.5</v>
          </cell>
          <cell r="BO199">
            <v>1421060</v>
          </cell>
          <cell r="BP199">
            <v>136117.26999999999</v>
          </cell>
          <cell r="BQ199">
            <v>51330.914369999999</v>
          </cell>
          <cell r="BR199">
            <v>103.54</v>
          </cell>
          <cell r="BS199">
            <v>3822</v>
          </cell>
          <cell r="BT199">
            <v>2237</v>
          </cell>
          <cell r="BU199">
            <v>662</v>
          </cell>
          <cell r="BV199">
            <v>935</v>
          </cell>
          <cell r="BW199">
            <v>420</v>
          </cell>
          <cell r="BX199">
            <v>220</v>
          </cell>
          <cell r="BY199">
            <v>22719</v>
          </cell>
          <cell r="BZ199">
            <v>6549</v>
          </cell>
          <cell r="CA199">
            <v>144.6</v>
          </cell>
          <cell r="CB199">
            <v>26911</v>
          </cell>
          <cell r="CC199">
            <v>26520</v>
          </cell>
          <cell r="CD199">
            <v>104779</v>
          </cell>
          <cell r="CE199">
            <v>102086</v>
          </cell>
          <cell r="CF199">
            <v>-74635</v>
          </cell>
          <cell r="CG199">
            <v>-73967</v>
          </cell>
          <cell r="CH199" t="str">
            <v>NA</v>
          </cell>
          <cell r="CI199" t="str">
            <v>NA</v>
          </cell>
        </row>
        <row r="200">
          <cell r="A200" t="str">
            <v>Q2 2019</v>
          </cell>
          <cell r="B200">
            <v>25028</v>
          </cell>
          <cell r="C200">
            <v>133.19999999999999</v>
          </cell>
          <cell r="D200">
            <v>102</v>
          </cell>
          <cell r="E200">
            <v>100.79300000000001</v>
          </cell>
          <cell r="F200">
            <v>4866</v>
          </cell>
          <cell r="G200">
            <v>29790</v>
          </cell>
          <cell r="H200">
            <v>459</v>
          </cell>
          <cell r="I200">
            <v>40.799999999999997</v>
          </cell>
          <cell r="J200">
            <v>2430.8000000000002</v>
          </cell>
          <cell r="K200">
            <v>130.80000000000001</v>
          </cell>
          <cell r="L200">
            <v>2300</v>
          </cell>
          <cell r="M200">
            <v>3912.6</v>
          </cell>
          <cell r="N200">
            <v>57.2</v>
          </cell>
          <cell r="O200">
            <v>191</v>
          </cell>
          <cell r="P200">
            <v>498.7</v>
          </cell>
          <cell r="Q200">
            <v>630.4</v>
          </cell>
          <cell r="R200">
            <v>514.4</v>
          </cell>
          <cell r="S200">
            <v>196.8</v>
          </cell>
          <cell r="T200">
            <v>134.19999999999999</v>
          </cell>
          <cell r="U200">
            <v>77.3</v>
          </cell>
          <cell r="V200">
            <v>17.899999999999999</v>
          </cell>
          <cell r="W200">
            <v>64.099999999999994</v>
          </cell>
          <cell r="X200">
            <v>80.400000000000006</v>
          </cell>
          <cell r="Y200">
            <v>81.099999999999994</v>
          </cell>
          <cell r="Z200">
            <v>77.8</v>
          </cell>
          <cell r="AA200">
            <v>68.8</v>
          </cell>
          <cell r="AB200">
            <v>52.9</v>
          </cell>
          <cell r="AC200">
            <v>69.099999999999994</v>
          </cell>
          <cell r="AD200">
            <v>11.3</v>
          </cell>
          <cell r="AE200">
            <v>36.6</v>
          </cell>
          <cell r="AF200">
            <v>1969.4</v>
          </cell>
          <cell r="AG200">
            <v>60920</v>
          </cell>
          <cell r="AH200">
            <v>1023</v>
          </cell>
          <cell r="AI200">
            <v>720</v>
          </cell>
          <cell r="AJ200">
            <v>3915</v>
          </cell>
          <cell r="AK200">
            <v>337</v>
          </cell>
          <cell r="AL200">
            <v>4255</v>
          </cell>
          <cell r="AM200">
            <v>48815</v>
          </cell>
          <cell r="AN200">
            <v>253000</v>
          </cell>
          <cell r="AO200">
            <v>253000</v>
          </cell>
          <cell r="AP200">
            <v>289774</v>
          </cell>
          <cell r="AQ200">
            <v>288778</v>
          </cell>
          <cell r="AR200">
            <v>124.2</v>
          </cell>
          <cell r="AS200">
            <v>133.69999999999999</v>
          </cell>
          <cell r="AT200">
            <v>144</v>
          </cell>
          <cell r="AU200">
            <v>74332</v>
          </cell>
          <cell r="AV200">
            <v>35</v>
          </cell>
          <cell r="AW200">
            <v>92</v>
          </cell>
          <cell r="AX200">
            <v>74459</v>
          </cell>
          <cell r="AY200">
            <v>1.6</v>
          </cell>
          <cell r="AZ200">
            <v>-178</v>
          </cell>
          <cell r="BA200">
            <v>88673</v>
          </cell>
          <cell r="BB200">
            <v>3374</v>
          </cell>
          <cell r="BC200">
            <v>84931</v>
          </cell>
          <cell r="BD200">
            <v>2300</v>
          </cell>
          <cell r="BE200">
            <v>94263</v>
          </cell>
          <cell r="BF200">
            <v>4219</v>
          </cell>
          <cell r="BG200">
            <v>47649</v>
          </cell>
          <cell r="BH200">
            <v>965</v>
          </cell>
          <cell r="BI200">
            <v>114.9</v>
          </cell>
          <cell r="BJ200">
            <v>27.51</v>
          </cell>
          <cell r="BK200">
            <v>23.69</v>
          </cell>
          <cell r="BL200">
            <v>134.51939999999999</v>
          </cell>
          <cell r="BM200" t="str">
            <v>NA</v>
          </cell>
          <cell r="BN200">
            <v>2.7</v>
          </cell>
          <cell r="BO200">
            <v>1433655</v>
          </cell>
          <cell r="BP200">
            <v>138236.92000000001</v>
          </cell>
          <cell r="BQ200">
            <v>51357.621639999998</v>
          </cell>
          <cell r="BR200">
            <v>105.25</v>
          </cell>
          <cell r="BS200">
            <v>2916</v>
          </cell>
          <cell r="BT200">
            <v>1589</v>
          </cell>
          <cell r="BU200">
            <v>621</v>
          </cell>
          <cell r="BV200">
            <v>421</v>
          </cell>
          <cell r="BW200">
            <v>408</v>
          </cell>
          <cell r="BX200">
            <v>139</v>
          </cell>
          <cell r="BY200">
            <v>24690</v>
          </cell>
          <cell r="BZ200">
            <v>5711</v>
          </cell>
          <cell r="CA200">
            <v>146.30000000000001</v>
          </cell>
          <cell r="CB200">
            <v>27009</v>
          </cell>
          <cell r="CC200">
            <v>26378</v>
          </cell>
          <cell r="CD200">
            <v>109212</v>
          </cell>
          <cell r="CE200">
            <v>107938</v>
          </cell>
          <cell r="CF200">
            <v>-120044</v>
          </cell>
          <cell r="CG200">
            <v>-119265</v>
          </cell>
          <cell r="CH200" t="str">
            <v>NA</v>
          </cell>
          <cell r="CI200" t="str">
            <v>NA</v>
          </cell>
        </row>
        <row r="201">
          <cell r="A201" t="str">
            <v>Q3 2019</v>
          </cell>
          <cell r="B201">
            <v>24702</v>
          </cell>
          <cell r="C201">
            <v>134.9</v>
          </cell>
          <cell r="D201">
            <v>102.1</v>
          </cell>
          <cell r="E201">
            <v>100.908</v>
          </cell>
          <cell r="F201">
            <v>4331</v>
          </cell>
          <cell r="G201">
            <v>29569</v>
          </cell>
          <cell r="H201">
            <v>313</v>
          </cell>
          <cell r="I201">
            <v>34.9</v>
          </cell>
          <cell r="J201">
            <v>2454.9</v>
          </cell>
          <cell r="K201">
            <v>128</v>
          </cell>
          <cell r="L201">
            <v>2326.9</v>
          </cell>
          <cell r="M201">
            <v>3925.6</v>
          </cell>
          <cell r="N201">
            <v>67.5</v>
          </cell>
          <cell r="O201">
            <v>199.1</v>
          </cell>
          <cell r="P201">
            <v>489</v>
          </cell>
          <cell r="Q201">
            <v>633.9</v>
          </cell>
          <cell r="R201">
            <v>519.6</v>
          </cell>
          <cell r="S201">
            <v>198.7</v>
          </cell>
          <cell r="T201">
            <v>134.1</v>
          </cell>
          <cell r="U201">
            <v>85</v>
          </cell>
          <cell r="V201">
            <v>21.1</v>
          </cell>
          <cell r="W201">
            <v>66.400000000000006</v>
          </cell>
          <cell r="X201">
            <v>79.099999999999994</v>
          </cell>
          <cell r="Y201">
            <v>81.599999999999994</v>
          </cell>
          <cell r="Z201">
            <v>78.2</v>
          </cell>
          <cell r="AA201">
            <v>69</v>
          </cell>
          <cell r="AB201">
            <v>52.6</v>
          </cell>
          <cell r="AC201">
            <v>69.599999999999994</v>
          </cell>
          <cell r="AD201">
            <v>12.3</v>
          </cell>
          <cell r="AE201">
            <v>36.700000000000003</v>
          </cell>
          <cell r="AF201">
            <v>1997.6</v>
          </cell>
          <cell r="AG201">
            <v>21974</v>
          </cell>
          <cell r="AH201">
            <v>1263</v>
          </cell>
          <cell r="AI201">
            <v>790</v>
          </cell>
          <cell r="AJ201">
            <v>5407</v>
          </cell>
          <cell r="AK201">
            <v>376</v>
          </cell>
          <cell r="AL201">
            <v>4127</v>
          </cell>
          <cell r="AM201">
            <v>8063</v>
          </cell>
          <cell r="AN201">
            <v>265695</v>
          </cell>
          <cell r="AO201">
            <v>266284</v>
          </cell>
          <cell r="AP201">
            <v>303818</v>
          </cell>
          <cell r="AQ201">
            <v>302968</v>
          </cell>
          <cell r="AR201">
            <v>125.7</v>
          </cell>
          <cell r="AS201">
            <v>135.6</v>
          </cell>
          <cell r="AT201">
            <v>146.5</v>
          </cell>
          <cell r="AU201">
            <v>75914</v>
          </cell>
          <cell r="AV201">
            <v>30</v>
          </cell>
          <cell r="AW201">
            <v>95</v>
          </cell>
          <cell r="AX201">
            <v>76039</v>
          </cell>
          <cell r="AY201">
            <v>1.7</v>
          </cell>
          <cell r="AZ201">
            <v>-175.5</v>
          </cell>
          <cell r="BA201">
            <v>90129</v>
          </cell>
          <cell r="BB201">
            <v>2350</v>
          </cell>
          <cell r="BC201">
            <v>93225</v>
          </cell>
          <cell r="BD201">
            <v>2326.9</v>
          </cell>
          <cell r="BE201">
            <v>57365</v>
          </cell>
          <cell r="BF201">
            <v>4083</v>
          </cell>
          <cell r="BG201">
            <v>7958</v>
          </cell>
          <cell r="BH201">
            <v>1173</v>
          </cell>
          <cell r="BI201">
            <v>116.5</v>
          </cell>
          <cell r="BJ201">
            <v>27.31</v>
          </cell>
          <cell r="BK201">
            <v>23.53</v>
          </cell>
          <cell r="BL201">
            <v>134.66810000000001</v>
          </cell>
          <cell r="BM201" t="str">
            <v>NA</v>
          </cell>
          <cell r="BN201">
            <v>2.7</v>
          </cell>
          <cell r="BO201">
            <v>1443720</v>
          </cell>
          <cell r="BP201">
            <v>139251.68</v>
          </cell>
          <cell r="BQ201">
            <v>51415.263229999997</v>
          </cell>
          <cell r="BR201">
            <v>105.09</v>
          </cell>
          <cell r="BS201">
            <v>4897</v>
          </cell>
          <cell r="BT201">
            <v>2648</v>
          </cell>
          <cell r="BU201">
            <v>397</v>
          </cell>
          <cell r="BV201">
            <v>705</v>
          </cell>
          <cell r="BW201">
            <v>407</v>
          </cell>
          <cell r="BX201">
            <v>1139</v>
          </cell>
          <cell r="BY201">
            <v>24467</v>
          </cell>
          <cell r="BZ201">
            <v>7596</v>
          </cell>
          <cell r="CA201">
            <v>149.9</v>
          </cell>
          <cell r="CB201">
            <v>27977</v>
          </cell>
          <cell r="CC201">
            <v>27197</v>
          </cell>
          <cell r="CD201">
            <v>113129</v>
          </cell>
          <cell r="CE201">
            <v>110983</v>
          </cell>
          <cell r="CF201">
            <v>-80529</v>
          </cell>
          <cell r="CG201">
            <v>-80331</v>
          </cell>
          <cell r="CH201" t="str">
            <v>NA</v>
          </cell>
          <cell r="CI201" t="str">
            <v>NA</v>
          </cell>
        </row>
        <row r="202">
          <cell r="A202" t="str">
            <v>Q4 2019</v>
          </cell>
          <cell r="B202">
            <v>25893</v>
          </cell>
          <cell r="C202">
            <v>135.19999999999999</v>
          </cell>
          <cell r="D202">
            <v>101.7</v>
          </cell>
          <cell r="E202">
            <v>101.387</v>
          </cell>
          <cell r="F202">
            <v>1748</v>
          </cell>
          <cell r="G202">
            <v>28813</v>
          </cell>
          <cell r="H202">
            <v>438</v>
          </cell>
          <cell r="I202">
            <v>38.700000000000003</v>
          </cell>
          <cell r="J202">
            <v>2471.6999999999998</v>
          </cell>
          <cell r="K202">
            <v>110.6</v>
          </cell>
          <cell r="L202">
            <v>2361.1999999999998</v>
          </cell>
          <cell r="M202">
            <v>3942.8</v>
          </cell>
          <cell r="N202">
            <v>66.8</v>
          </cell>
          <cell r="O202">
            <v>197.3</v>
          </cell>
          <cell r="P202">
            <v>498.2</v>
          </cell>
          <cell r="Q202">
            <v>634.20000000000005</v>
          </cell>
          <cell r="R202">
            <v>528.1</v>
          </cell>
          <cell r="S202">
            <v>204.9</v>
          </cell>
          <cell r="T202">
            <v>139.5</v>
          </cell>
          <cell r="U202">
            <v>92.2</v>
          </cell>
          <cell r="V202">
            <v>20.7</v>
          </cell>
          <cell r="W202">
            <v>65</v>
          </cell>
          <cell r="X202">
            <v>80.8</v>
          </cell>
          <cell r="Y202">
            <v>81.599999999999994</v>
          </cell>
          <cell r="Z202">
            <v>79</v>
          </cell>
          <cell r="AA202">
            <v>70.8</v>
          </cell>
          <cell r="AB202">
            <v>54.4</v>
          </cell>
          <cell r="AC202">
            <v>70.2</v>
          </cell>
          <cell r="AD202">
            <v>13.1</v>
          </cell>
          <cell r="AE202">
            <v>36.200000000000003</v>
          </cell>
          <cell r="AF202">
            <v>2018.1</v>
          </cell>
          <cell r="AG202">
            <v>61756</v>
          </cell>
          <cell r="AH202">
            <v>1125</v>
          </cell>
          <cell r="AI202">
            <v>705</v>
          </cell>
          <cell r="AJ202">
            <v>6326</v>
          </cell>
          <cell r="AK202">
            <v>445</v>
          </cell>
          <cell r="AL202">
            <v>4915</v>
          </cell>
          <cell r="AM202">
            <v>46148</v>
          </cell>
          <cell r="AN202">
            <v>261360</v>
          </cell>
          <cell r="AO202">
            <v>262387</v>
          </cell>
          <cell r="AP202">
            <v>298901</v>
          </cell>
          <cell r="AQ202">
            <v>300936</v>
          </cell>
          <cell r="AR202">
            <v>125</v>
          </cell>
          <cell r="AS202">
            <v>135.30000000000001</v>
          </cell>
          <cell r="AT202">
            <v>146.6</v>
          </cell>
          <cell r="AU202">
            <v>76382</v>
          </cell>
          <cell r="AV202">
            <v>29</v>
          </cell>
          <cell r="AW202">
            <v>82</v>
          </cell>
          <cell r="AX202">
            <v>76493</v>
          </cell>
          <cell r="AY202">
            <v>1.9</v>
          </cell>
          <cell r="AZ202">
            <v>-174</v>
          </cell>
          <cell r="BA202">
            <v>92316</v>
          </cell>
          <cell r="BB202">
            <v>-70</v>
          </cell>
          <cell r="BC202">
            <v>92966</v>
          </cell>
          <cell r="BD202">
            <v>2361.1999999999998</v>
          </cell>
          <cell r="BE202">
            <v>101401</v>
          </cell>
          <cell r="BF202">
            <v>4841</v>
          </cell>
          <cell r="BG202">
            <v>49034</v>
          </cell>
          <cell r="BH202">
            <v>1049</v>
          </cell>
          <cell r="BI202">
            <v>117.8</v>
          </cell>
          <cell r="BJ202">
            <v>28.19</v>
          </cell>
          <cell r="BK202">
            <v>24.23</v>
          </cell>
          <cell r="BL202">
            <v>134.6404</v>
          </cell>
          <cell r="BM202" t="str">
            <v>NA</v>
          </cell>
          <cell r="BN202">
            <v>2.4</v>
          </cell>
          <cell r="BO202">
            <v>1447977</v>
          </cell>
          <cell r="BP202">
            <v>138780.06</v>
          </cell>
          <cell r="BQ202">
            <v>51470.628140000001</v>
          </cell>
          <cell r="BR202">
            <v>105.32</v>
          </cell>
          <cell r="BS202">
            <v>3607</v>
          </cell>
          <cell r="BT202">
            <v>2524</v>
          </cell>
          <cell r="BU202">
            <v>292</v>
          </cell>
          <cell r="BV202">
            <v>715</v>
          </cell>
          <cell r="BW202">
            <v>743</v>
          </cell>
          <cell r="BX202">
            <v>774</v>
          </cell>
          <cell r="BY202">
            <v>26940</v>
          </cell>
          <cell r="BZ202">
            <v>6381</v>
          </cell>
          <cell r="CA202">
            <v>147.1</v>
          </cell>
          <cell r="CB202">
            <v>29733</v>
          </cell>
          <cell r="CC202">
            <v>28891</v>
          </cell>
          <cell r="CD202">
            <v>121747</v>
          </cell>
          <cell r="CE202">
            <v>121078</v>
          </cell>
          <cell r="CF202">
            <v>-129868</v>
          </cell>
          <cell r="CG202">
            <v>-132981</v>
          </cell>
          <cell r="CH202" t="str">
            <v>NA</v>
          </cell>
          <cell r="CI202" t="str">
            <v>NA</v>
          </cell>
        </row>
        <row r="203">
          <cell r="A203" t="str">
            <v>Q1 2020</v>
          </cell>
          <cell r="B203">
            <v>26307</v>
          </cell>
          <cell r="C203">
            <v>134.4</v>
          </cell>
          <cell r="D203">
            <v>101.6</v>
          </cell>
          <cell r="E203">
            <v>101.307</v>
          </cell>
          <cell r="F203">
            <v>5578</v>
          </cell>
          <cell r="G203">
            <v>30808</v>
          </cell>
          <cell r="H203">
            <v>413</v>
          </cell>
          <cell r="I203">
            <v>31.9</v>
          </cell>
          <cell r="J203">
            <v>2467.9</v>
          </cell>
          <cell r="K203">
            <v>114.4</v>
          </cell>
          <cell r="L203">
            <v>2353.5</v>
          </cell>
          <cell r="M203">
            <v>3958.4</v>
          </cell>
          <cell r="N203">
            <v>64.7</v>
          </cell>
          <cell r="O203">
            <v>193.9</v>
          </cell>
          <cell r="P203">
            <v>500.1</v>
          </cell>
          <cell r="Q203">
            <v>624.70000000000005</v>
          </cell>
          <cell r="R203">
            <v>536.9</v>
          </cell>
          <cell r="S203">
            <v>202.3</v>
          </cell>
          <cell r="T203">
            <v>141.1</v>
          </cell>
          <cell r="U203">
            <v>89.7</v>
          </cell>
          <cell r="V203">
            <v>20</v>
          </cell>
          <cell r="W203">
            <v>63.4</v>
          </cell>
          <cell r="X203">
            <v>81.3</v>
          </cell>
          <cell r="Y203">
            <v>80.400000000000006</v>
          </cell>
          <cell r="Z203">
            <v>79.900000000000006</v>
          </cell>
          <cell r="AA203">
            <v>69.400000000000006</v>
          </cell>
          <cell r="AB203">
            <v>54.8</v>
          </cell>
          <cell r="AC203">
            <v>69.8</v>
          </cell>
          <cell r="AD203">
            <v>12.8</v>
          </cell>
          <cell r="AE203">
            <v>36.200000000000003</v>
          </cell>
          <cell r="AF203">
            <v>2009.2</v>
          </cell>
          <cell r="AG203">
            <v>46534</v>
          </cell>
          <cell r="AH203">
            <v>1149</v>
          </cell>
          <cell r="AI203">
            <v>608</v>
          </cell>
          <cell r="AJ203">
            <v>4008</v>
          </cell>
          <cell r="AK203">
            <v>401</v>
          </cell>
          <cell r="AL203" t="str">
            <v>NA</v>
          </cell>
          <cell r="AM203" t="str">
            <v>NA</v>
          </cell>
          <cell r="AN203">
            <v>251500</v>
          </cell>
          <cell r="AO203">
            <v>253333</v>
          </cell>
          <cell r="AP203">
            <v>291935</v>
          </cell>
          <cell r="AQ203">
            <v>292607</v>
          </cell>
          <cell r="AR203">
            <v>124.6</v>
          </cell>
          <cell r="AS203">
            <v>134.30000000000001</v>
          </cell>
          <cell r="AT203">
            <v>144.9</v>
          </cell>
          <cell r="AU203">
            <v>73248</v>
          </cell>
          <cell r="AV203">
            <v>27</v>
          </cell>
          <cell r="AW203">
            <v>76</v>
          </cell>
          <cell r="AX203">
            <v>73351</v>
          </cell>
          <cell r="AY203">
            <v>1.9</v>
          </cell>
          <cell r="AZ203">
            <v>-176.3</v>
          </cell>
          <cell r="BA203">
            <v>90953</v>
          </cell>
          <cell r="BB203">
            <v>3721</v>
          </cell>
          <cell r="BC203">
            <v>91180</v>
          </cell>
          <cell r="BD203">
            <v>2353.5</v>
          </cell>
          <cell r="BE203">
            <v>83051</v>
          </cell>
          <cell r="BF203" t="str">
            <v>NA</v>
          </cell>
          <cell r="BG203" t="str">
            <v>NA</v>
          </cell>
          <cell r="BH203">
            <v>1068</v>
          </cell>
          <cell r="BI203">
            <v>117.7</v>
          </cell>
          <cell r="BJ203">
            <v>28.62</v>
          </cell>
          <cell r="BK203">
            <v>24.76</v>
          </cell>
          <cell r="BL203">
            <v>135.21270000000001</v>
          </cell>
          <cell r="BM203" t="str">
            <v>NA</v>
          </cell>
          <cell r="BN203">
            <v>3.3</v>
          </cell>
          <cell r="BO203">
            <v>1438495</v>
          </cell>
          <cell r="BP203">
            <v>137045.49</v>
          </cell>
          <cell r="BQ203">
            <v>49741.633840000002</v>
          </cell>
          <cell r="BR203">
            <v>104.69</v>
          </cell>
          <cell r="BS203">
            <v>4574</v>
          </cell>
          <cell r="BT203">
            <v>3218</v>
          </cell>
          <cell r="BU203">
            <v>548</v>
          </cell>
          <cell r="BV203">
            <v>1036</v>
          </cell>
          <cell r="BW203">
            <v>544</v>
          </cell>
          <cell r="BX203">
            <v>1090</v>
          </cell>
          <cell r="BY203">
            <v>26785</v>
          </cell>
          <cell r="BZ203">
            <v>6853</v>
          </cell>
          <cell r="CA203">
            <v>147.69999999999999</v>
          </cell>
          <cell r="CB203">
            <v>26846</v>
          </cell>
          <cell r="CC203">
            <v>25895</v>
          </cell>
          <cell r="CD203">
            <v>112164</v>
          </cell>
          <cell r="CE203">
            <v>109539</v>
          </cell>
          <cell r="CF203">
            <v>-105911</v>
          </cell>
          <cell r="CG203">
            <v>-108534</v>
          </cell>
          <cell r="CH203" t="str">
            <v>NA</v>
          </cell>
          <cell r="CI203" t="str">
            <v>NA</v>
          </cell>
        </row>
        <row r="204">
          <cell r="A204" t="str">
            <v>Q2 2020</v>
          </cell>
          <cell r="B204">
            <v>22945</v>
          </cell>
          <cell r="C204">
            <v>133.9</v>
          </cell>
          <cell r="D204">
            <v>101.4</v>
          </cell>
          <cell r="E204">
            <v>100.99299999999999</v>
          </cell>
          <cell r="F204">
            <v>12063</v>
          </cell>
          <cell r="G204">
            <v>31313</v>
          </cell>
          <cell r="H204">
            <v>351</v>
          </cell>
          <cell r="I204">
            <v>25.7</v>
          </cell>
          <cell r="J204">
            <v>2341.1999999999998</v>
          </cell>
          <cell r="K204">
            <v>118.7</v>
          </cell>
          <cell r="L204">
            <v>2222.5</v>
          </cell>
          <cell r="M204">
            <v>3973.8</v>
          </cell>
          <cell r="N204">
            <v>44.4</v>
          </cell>
          <cell r="O204">
            <v>161.4</v>
          </cell>
          <cell r="P204">
            <v>462.4</v>
          </cell>
          <cell r="Q204">
            <v>612.79999999999995</v>
          </cell>
          <cell r="R204">
            <v>518.70000000000005</v>
          </cell>
          <cell r="S204">
            <v>199.7</v>
          </cell>
          <cell r="T204">
            <v>137.5</v>
          </cell>
          <cell r="U204">
            <v>85.6</v>
          </cell>
          <cell r="V204">
            <v>13.7</v>
          </cell>
          <cell r="W204">
            <v>52.5</v>
          </cell>
          <cell r="X204">
            <v>75</v>
          </cell>
          <cell r="Y204">
            <v>78.5</v>
          </cell>
          <cell r="Z204">
            <v>76.900000000000006</v>
          </cell>
          <cell r="AA204">
            <v>68.2</v>
          </cell>
          <cell r="AB204">
            <v>53.1</v>
          </cell>
          <cell r="AC204">
            <v>65.7</v>
          </cell>
          <cell r="AD204">
            <v>12</v>
          </cell>
          <cell r="AE204">
            <v>36.700000000000003</v>
          </cell>
          <cell r="AF204">
            <v>1898.5</v>
          </cell>
          <cell r="AG204">
            <v>17163</v>
          </cell>
          <cell r="AH204">
            <v>675</v>
          </cell>
          <cell r="AI204">
            <v>586</v>
          </cell>
          <cell r="AJ204">
            <v>2680</v>
          </cell>
          <cell r="AK204">
            <v>206</v>
          </cell>
          <cell r="AL204">
            <v>1806</v>
          </cell>
          <cell r="AM204">
            <v>9626</v>
          </cell>
          <cell r="AN204">
            <v>248167</v>
          </cell>
          <cell r="AO204">
            <v>245833</v>
          </cell>
          <cell r="AP204">
            <v>284177</v>
          </cell>
          <cell r="AQ204">
            <v>281054</v>
          </cell>
          <cell r="AR204">
            <v>123.9</v>
          </cell>
          <cell r="AS204">
            <v>134.19999999999999</v>
          </cell>
          <cell r="AT204">
            <v>145.30000000000001</v>
          </cell>
          <cell r="AU204">
            <v>73288</v>
          </cell>
          <cell r="AV204">
            <v>27</v>
          </cell>
          <cell r="AW204">
            <v>74</v>
          </cell>
          <cell r="AX204">
            <v>73390</v>
          </cell>
          <cell r="AY204">
            <v>1.4</v>
          </cell>
          <cell r="AZ204">
            <v>-175.9</v>
          </cell>
          <cell r="BA204">
            <v>86785</v>
          </cell>
          <cell r="BB204">
            <v>11217</v>
          </cell>
          <cell r="BC204">
            <v>82691</v>
          </cell>
          <cell r="BD204">
            <v>2222.5</v>
          </cell>
          <cell r="BE204">
            <v>47185</v>
          </cell>
          <cell r="BF204">
            <v>1775</v>
          </cell>
          <cell r="BG204">
            <v>9635</v>
          </cell>
          <cell r="BH204">
            <v>623</v>
          </cell>
          <cell r="BI204">
            <v>114.4</v>
          </cell>
          <cell r="BJ204">
            <v>27.68</v>
          </cell>
          <cell r="BK204">
            <v>25.39</v>
          </cell>
          <cell r="BL204">
            <v>134.9023</v>
          </cell>
          <cell r="BM204" t="str">
            <v>NA</v>
          </cell>
          <cell r="BN204">
            <v>4.5999999999999996</v>
          </cell>
          <cell r="BO204">
            <v>1323715</v>
          </cell>
          <cell r="BP204">
            <v>134222.71</v>
          </cell>
          <cell r="BQ204">
            <v>43344.058010000001</v>
          </cell>
          <cell r="BR204">
            <v>105.48</v>
          </cell>
          <cell r="BS204">
            <v>1573</v>
          </cell>
          <cell r="BT204">
            <v>1154</v>
          </cell>
          <cell r="BU204">
            <v>199</v>
          </cell>
          <cell r="BV204">
            <v>654</v>
          </cell>
          <cell r="BW204">
            <v>159</v>
          </cell>
          <cell r="BX204">
            <v>142</v>
          </cell>
          <cell r="BY204">
            <v>25606</v>
          </cell>
          <cell r="BZ204">
            <v>3099</v>
          </cell>
          <cell r="CA204">
            <v>128.5</v>
          </cell>
          <cell r="CB204">
            <v>21443</v>
          </cell>
          <cell r="CC204">
            <v>20741</v>
          </cell>
          <cell r="CD204">
            <v>107734</v>
          </cell>
          <cell r="CE204">
            <v>108278</v>
          </cell>
          <cell r="CF204">
            <v>-75147</v>
          </cell>
          <cell r="CG204">
            <v>-74755</v>
          </cell>
          <cell r="CH204" t="str">
            <v>NA</v>
          </cell>
          <cell r="CI204" t="str">
            <v>NA</v>
          </cell>
        </row>
        <row r="205">
          <cell r="A205" t="str">
            <v>Q3 2020</v>
          </cell>
          <cell r="B205" t="str">
            <v>NA</v>
          </cell>
          <cell r="C205">
            <v>134.1</v>
          </cell>
          <cell r="D205">
            <v>101.1</v>
          </cell>
          <cell r="E205">
            <v>100.45099999999999</v>
          </cell>
          <cell r="F205" t="str">
            <v>NA</v>
          </cell>
          <cell r="G205" t="str">
            <v>NA</v>
          </cell>
          <cell r="H205" t="str">
            <v>NA</v>
          </cell>
          <cell r="I205">
            <v>34.6</v>
          </cell>
          <cell r="J205">
            <v>2469.8000000000002</v>
          </cell>
          <cell r="K205">
            <v>174.7</v>
          </cell>
          <cell r="L205">
            <v>2295.1999999999998</v>
          </cell>
          <cell r="M205">
            <v>3984.1</v>
          </cell>
          <cell r="N205">
            <v>58.7</v>
          </cell>
          <cell r="O205">
            <v>183.5</v>
          </cell>
          <cell r="P205">
            <v>464.8</v>
          </cell>
          <cell r="Q205">
            <v>628.4</v>
          </cell>
          <cell r="R205">
            <v>528.1</v>
          </cell>
          <cell r="S205">
            <v>205.3</v>
          </cell>
          <cell r="T205">
            <v>135.9</v>
          </cell>
          <cell r="U205">
            <v>90.5</v>
          </cell>
          <cell r="V205">
            <v>18.2</v>
          </cell>
          <cell r="W205">
            <v>59.7</v>
          </cell>
          <cell r="X205">
            <v>75.599999999999994</v>
          </cell>
          <cell r="Y205">
            <v>80.5</v>
          </cell>
          <cell r="Z205">
            <v>77.900000000000006</v>
          </cell>
          <cell r="AA205">
            <v>69.900000000000006</v>
          </cell>
          <cell r="AB205">
            <v>52.1</v>
          </cell>
          <cell r="AC205">
            <v>67.7</v>
          </cell>
          <cell r="AD205">
            <v>12.7</v>
          </cell>
          <cell r="AE205">
            <v>36.4</v>
          </cell>
          <cell r="AF205">
            <v>1968.9</v>
          </cell>
          <cell r="AG205">
            <v>18906</v>
          </cell>
          <cell r="AH205">
            <v>1145</v>
          </cell>
          <cell r="AI205">
            <v>696</v>
          </cell>
          <cell r="AJ205">
            <v>4845</v>
          </cell>
          <cell r="AK205">
            <v>221</v>
          </cell>
          <cell r="AL205">
            <v>2235</v>
          </cell>
          <cell r="AM205">
            <v>7292</v>
          </cell>
          <cell r="AN205">
            <v>260000</v>
          </cell>
          <cell r="AO205">
            <v>258816</v>
          </cell>
          <cell r="AP205">
            <v>296272</v>
          </cell>
          <cell r="AQ205">
            <v>295878</v>
          </cell>
          <cell r="AR205">
            <v>123.6</v>
          </cell>
          <cell r="AS205">
            <v>134.6</v>
          </cell>
          <cell r="AT205">
            <v>146.5</v>
          </cell>
          <cell r="AU205">
            <v>74303</v>
          </cell>
          <cell r="AV205">
            <v>28</v>
          </cell>
          <cell r="AW205">
            <v>71</v>
          </cell>
          <cell r="AX205">
            <v>74402</v>
          </cell>
          <cell r="AY205">
            <v>0.9</v>
          </cell>
          <cell r="AZ205">
            <v>-164.4</v>
          </cell>
          <cell r="BA205">
            <v>95069</v>
          </cell>
          <cell r="BB205" t="str">
            <v>NA</v>
          </cell>
          <cell r="BC205">
            <v>98172</v>
          </cell>
          <cell r="BD205">
            <v>2295.1999999999998</v>
          </cell>
          <cell r="BE205">
            <v>54303</v>
          </cell>
          <cell r="BF205">
            <v>2193</v>
          </cell>
          <cell r="BG205">
            <v>7451</v>
          </cell>
          <cell r="BH205">
            <v>1051</v>
          </cell>
          <cell r="BI205">
            <v>114.3</v>
          </cell>
          <cell r="BJ205">
            <v>27.07</v>
          </cell>
          <cell r="BK205">
            <v>24.38</v>
          </cell>
          <cell r="BL205">
            <v>133.67760000000001</v>
          </cell>
          <cell r="BM205" t="str">
            <v>NA</v>
          </cell>
          <cell r="BN205">
            <v>2.2000000000000002</v>
          </cell>
          <cell r="BO205">
            <v>1421342</v>
          </cell>
          <cell r="BP205">
            <v>136292.54999999999</v>
          </cell>
          <cell r="BQ205">
            <v>49009.64198</v>
          </cell>
          <cell r="BR205">
            <v>105.05</v>
          </cell>
          <cell r="BS205">
            <v>3049</v>
          </cell>
          <cell r="BT205">
            <v>1935</v>
          </cell>
          <cell r="BU205">
            <v>72</v>
          </cell>
          <cell r="BV205">
            <v>551</v>
          </cell>
          <cell r="BW205">
            <v>637</v>
          </cell>
          <cell r="BX205">
            <v>675</v>
          </cell>
          <cell r="BY205">
            <v>23379</v>
          </cell>
          <cell r="BZ205">
            <v>5441</v>
          </cell>
          <cell r="CA205">
            <v>136.69999999999999</v>
          </cell>
          <cell r="CB205">
            <v>26731</v>
          </cell>
          <cell r="CC205">
            <v>25789</v>
          </cell>
          <cell r="CD205">
            <v>114121</v>
          </cell>
          <cell r="CE205">
            <v>117849</v>
          </cell>
          <cell r="CF205">
            <v>-71731</v>
          </cell>
          <cell r="CG205">
            <v>-71982</v>
          </cell>
          <cell r="CH205" t="str">
            <v>NA</v>
          </cell>
          <cell r="CI205" t="str">
            <v>NA</v>
          </cell>
        </row>
        <row r="206">
          <cell r="A206" t="str">
            <v>Q4 2020</v>
          </cell>
          <cell r="B206" t="str">
            <v>NA</v>
          </cell>
          <cell r="C206">
            <v>135.9</v>
          </cell>
          <cell r="D206">
            <v>100.6</v>
          </cell>
          <cell r="E206">
            <v>100.627</v>
          </cell>
          <cell r="F206" t="str">
            <v>NA</v>
          </cell>
          <cell r="G206" t="str">
            <v>NA</v>
          </cell>
          <cell r="H206" t="str">
            <v>NA</v>
          </cell>
          <cell r="I206">
            <v>36.799999999999997</v>
          </cell>
          <cell r="J206">
            <v>2445.1</v>
          </cell>
          <cell r="K206">
            <v>138.9</v>
          </cell>
          <cell r="L206">
            <v>2306.1999999999998</v>
          </cell>
          <cell r="M206">
            <v>3991.6</v>
          </cell>
          <cell r="N206">
            <v>49.7</v>
          </cell>
          <cell r="O206">
            <v>176.9</v>
          </cell>
          <cell r="P206">
            <v>473.7</v>
          </cell>
          <cell r="Q206">
            <v>627.20000000000005</v>
          </cell>
          <cell r="R206">
            <v>537.20000000000005</v>
          </cell>
          <cell r="S206">
            <v>209</v>
          </cell>
          <cell r="T206">
            <v>136.80000000000001</v>
          </cell>
          <cell r="U206">
            <v>95.7</v>
          </cell>
          <cell r="V206">
            <v>15.4</v>
          </cell>
          <cell r="W206">
            <v>57.6</v>
          </cell>
          <cell r="X206">
            <v>77.3</v>
          </cell>
          <cell r="Y206">
            <v>80.5</v>
          </cell>
          <cell r="Z206">
            <v>78.8</v>
          </cell>
          <cell r="AA206">
            <v>70.900000000000006</v>
          </cell>
          <cell r="AB206">
            <v>52.1</v>
          </cell>
          <cell r="AC206">
            <v>67.8</v>
          </cell>
          <cell r="AD206">
            <v>13.3</v>
          </cell>
          <cell r="AE206" t="str">
            <v>NA</v>
          </cell>
          <cell r="AF206">
            <v>1967.1</v>
          </cell>
          <cell r="AG206">
            <v>26981</v>
          </cell>
          <cell r="AH206">
            <v>1388</v>
          </cell>
          <cell r="AI206">
            <v>711</v>
          </cell>
          <cell r="AJ206">
            <v>6165</v>
          </cell>
          <cell r="AK206">
            <v>401</v>
          </cell>
          <cell r="AL206" t="str">
            <v>NA</v>
          </cell>
          <cell r="AM206" t="str">
            <v>NA</v>
          </cell>
          <cell r="AN206">
            <v>273650</v>
          </cell>
          <cell r="AO206">
            <v>271667</v>
          </cell>
          <cell r="AP206">
            <v>310761</v>
          </cell>
          <cell r="AQ206">
            <v>308824</v>
          </cell>
          <cell r="AR206">
            <v>124.8</v>
          </cell>
          <cell r="AS206">
            <v>136.30000000000001</v>
          </cell>
          <cell r="AT206">
            <v>148.80000000000001</v>
          </cell>
          <cell r="AU206">
            <v>73678</v>
          </cell>
          <cell r="AV206">
            <v>27</v>
          </cell>
          <cell r="AW206">
            <v>64</v>
          </cell>
          <cell r="AX206">
            <v>73770</v>
          </cell>
          <cell r="AY206">
            <v>0.9</v>
          </cell>
          <cell r="AZ206" t="str">
            <v>NA</v>
          </cell>
          <cell r="BA206">
            <v>94075</v>
          </cell>
          <cell r="BB206" t="str">
            <v>NA</v>
          </cell>
          <cell r="BC206">
            <v>94463</v>
          </cell>
          <cell r="BD206">
            <v>2306.1999999999998</v>
          </cell>
          <cell r="BE206">
            <v>61930</v>
          </cell>
          <cell r="BF206" t="str">
            <v>NA</v>
          </cell>
          <cell r="BG206" t="str">
            <v>NA</v>
          </cell>
          <cell r="BH206">
            <v>1267</v>
          </cell>
          <cell r="BI206">
            <v>114.1</v>
          </cell>
          <cell r="BJ206">
            <v>27.93</v>
          </cell>
          <cell r="BK206">
            <v>25.56</v>
          </cell>
          <cell r="BL206" t="str">
            <v>NA</v>
          </cell>
          <cell r="BM206" t="str">
            <v>NA</v>
          </cell>
          <cell r="BN206" t="str">
            <v>NA</v>
          </cell>
          <cell r="BO206" t="str">
            <v>NA</v>
          </cell>
          <cell r="BP206">
            <v>136166.62</v>
          </cell>
          <cell r="BQ206">
            <v>48351.697200000002</v>
          </cell>
          <cell r="BR206">
            <v>105.03</v>
          </cell>
          <cell r="BS206" t="str">
            <v>NA</v>
          </cell>
          <cell r="BT206" t="str">
            <v>NA</v>
          </cell>
          <cell r="BU206" t="str">
            <v>NA</v>
          </cell>
          <cell r="BV206" t="str">
            <v>NA</v>
          </cell>
          <cell r="BW206" t="str">
            <v>NA</v>
          </cell>
          <cell r="BX206" t="str">
            <v>NA</v>
          </cell>
          <cell r="BY206">
            <v>20823</v>
          </cell>
          <cell r="BZ206" t="str">
            <v>NA</v>
          </cell>
          <cell r="CA206">
            <v>136.4</v>
          </cell>
          <cell r="CB206">
            <v>27482</v>
          </cell>
          <cell r="CC206">
            <v>26702</v>
          </cell>
          <cell r="CD206">
            <v>133790</v>
          </cell>
          <cell r="CE206">
            <v>133881</v>
          </cell>
          <cell r="CF206">
            <v>-105192</v>
          </cell>
          <cell r="CG206">
            <v>-105314</v>
          </cell>
          <cell r="CH206" t="str">
            <v>NA</v>
          </cell>
          <cell r="CI206" t="str">
            <v>NA</v>
          </cell>
        </row>
        <row r="207">
          <cell r="A207" t="str">
            <v>Q1 2021</v>
          </cell>
          <cell r="B207" t="str">
            <v>NA</v>
          </cell>
          <cell r="C207" t="str">
            <v>NA</v>
          </cell>
          <cell r="D207" t="str">
            <v>NA</v>
          </cell>
          <cell r="E207">
            <v>100.827</v>
          </cell>
          <cell r="F207" t="str">
            <v>NA</v>
          </cell>
          <cell r="G207" t="str">
            <v>NA</v>
          </cell>
          <cell r="H207" t="str">
            <v>NA</v>
          </cell>
          <cell r="I207" t="str">
            <v>NA</v>
          </cell>
          <cell r="J207" t="str">
            <v>NA</v>
          </cell>
          <cell r="K207" t="str">
            <v>NA</v>
          </cell>
          <cell r="L207" t="str">
            <v>NA</v>
          </cell>
          <cell r="M207" t="str">
            <v>NA</v>
          </cell>
          <cell r="N207" t="str">
            <v>NA</v>
          </cell>
          <cell r="O207" t="str">
            <v>NA</v>
          </cell>
          <cell r="P207" t="str">
            <v>NA</v>
          </cell>
          <cell r="Q207" t="str">
            <v>NA</v>
          </cell>
          <cell r="R207" t="str">
            <v>NA</v>
          </cell>
          <cell r="S207" t="str">
            <v>NA</v>
          </cell>
          <cell r="T207" t="str">
            <v>NA</v>
          </cell>
          <cell r="U207" t="str">
            <v>NA</v>
          </cell>
          <cell r="V207" t="str">
            <v>NA</v>
          </cell>
          <cell r="W207" t="str">
            <v>NA</v>
          </cell>
          <cell r="X207" t="str">
            <v>NA</v>
          </cell>
          <cell r="Y207" t="str">
            <v>NA</v>
          </cell>
          <cell r="Z207" t="str">
            <v>NA</v>
          </cell>
          <cell r="AA207" t="str">
            <v>NA</v>
          </cell>
          <cell r="AB207" t="str">
            <v>NA</v>
          </cell>
          <cell r="AC207" t="str">
            <v>NA</v>
          </cell>
          <cell r="AD207" t="str">
            <v>NA</v>
          </cell>
          <cell r="AE207" t="str">
            <v>NA</v>
          </cell>
          <cell r="AF207" t="str">
            <v>NA</v>
          </cell>
          <cell r="AG207" t="str">
            <v>NA</v>
          </cell>
          <cell r="AH207" t="str">
            <v>NA</v>
          </cell>
          <cell r="AI207" t="str">
            <v>NA</v>
          </cell>
          <cell r="AJ207" t="str">
            <v>NA</v>
          </cell>
          <cell r="AK207" t="str">
            <v>NA</v>
          </cell>
          <cell r="AL207" t="str">
            <v>NA</v>
          </cell>
          <cell r="AM207" t="str">
            <v>NA</v>
          </cell>
          <cell r="AN207" t="str">
            <v>NA</v>
          </cell>
          <cell r="AO207" t="str">
            <v>NA</v>
          </cell>
          <cell r="AP207" t="str">
            <v>NA</v>
          </cell>
          <cell r="AQ207" t="str">
            <v>NA</v>
          </cell>
          <cell r="AR207" t="str">
            <v>NA</v>
          </cell>
          <cell r="AS207" t="str">
            <v>NA</v>
          </cell>
          <cell r="AT207" t="str">
            <v>NA</v>
          </cell>
          <cell r="AU207" t="str">
            <v>NA</v>
          </cell>
          <cell r="AV207" t="str">
            <v>NA</v>
          </cell>
          <cell r="AW207" t="str">
            <v>NA</v>
          </cell>
          <cell r="AX207" t="str">
            <v>NA</v>
          </cell>
          <cell r="AY207" t="str">
            <v>NA</v>
          </cell>
          <cell r="AZ207" t="str">
            <v>NA</v>
          </cell>
          <cell r="BA207" t="str">
            <v>NA</v>
          </cell>
          <cell r="BB207" t="str">
            <v>NA</v>
          </cell>
          <cell r="BC207" t="str">
            <v>NA</v>
          </cell>
          <cell r="BD207" t="str">
            <v>NA</v>
          </cell>
          <cell r="BE207" t="str">
            <v>NA</v>
          </cell>
          <cell r="BF207" t="str">
            <v>NA</v>
          </cell>
          <cell r="BG207" t="str">
            <v>NA</v>
          </cell>
          <cell r="BH207" t="str">
            <v>NA</v>
          </cell>
          <cell r="BI207" t="str">
            <v>NA</v>
          </cell>
          <cell r="BJ207" t="str">
            <v>NA</v>
          </cell>
          <cell r="BK207" t="str">
            <v>NA</v>
          </cell>
          <cell r="BL207" t="str">
            <v>NA</v>
          </cell>
          <cell r="BM207" t="str">
            <v>NA</v>
          </cell>
          <cell r="BN207" t="str">
            <v>NA</v>
          </cell>
          <cell r="BO207" t="str">
            <v>NA</v>
          </cell>
          <cell r="BP207" t="str">
            <v>NA</v>
          </cell>
          <cell r="BQ207" t="str">
            <v>NA</v>
          </cell>
          <cell r="BR207" t="str">
            <v>NA</v>
          </cell>
          <cell r="BS207" t="str">
            <v>NA</v>
          </cell>
          <cell r="BT207" t="str">
            <v>NA</v>
          </cell>
          <cell r="BU207" t="str">
            <v>NA</v>
          </cell>
          <cell r="BV207" t="str">
            <v>NA</v>
          </cell>
          <cell r="BW207" t="str">
            <v>NA</v>
          </cell>
          <cell r="BX207" t="str">
            <v>NA</v>
          </cell>
          <cell r="BY207" t="str">
            <v>NA</v>
          </cell>
          <cell r="BZ207" t="str">
            <v>NA</v>
          </cell>
          <cell r="CA207" t="str">
            <v>NA</v>
          </cell>
          <cell r="CB207" t="str">
            <v>NA</v>
          </cell>
          <cell r="CC207" t="str">
            <v>NA</v>
          </cell>
        </row>
      </sheetData>
      <sheetData sheetId="8" refreshError="1"/>
      <sheetData sheetId="9" refreshError="1"/>
      <sheetData sheetId="10" refreshError="1"/>
      <sheetData sheetId="11">
        <row r="1">
          <cell r="B1" t="str">
            <v>CACC</v>
          </cell>
          <cell r="C1" t="str">
            <v>R-PLCs</v>
          </cell>
          <cell r="D1" t="str">
            <v>IP_dep</v>
          </cell>
          <cell r="E1" t="str">
            <v>Air_dep</v>
          </cell>
          <cell r="F1" t="str">
            <v>R&amp;D_m (BOP)</v>
          </cell>
          <cell r="G1" t="str">
            <v>Net aircraft
related to
Leasing</v>
          </cell>
          <cell r="H1" t="str">
            <v>CSO's Official GFCF (q)</v>
          </cell>
          <cell r="I1" t="str">
            <v>CSO's "Modified"  GFCF (q)</v>
          </cell>
          <cell r="J1" t="str">
            <v>Nom GDP</v>
          </cell>
          <cell r="K1" t="str">
            <v>Nom GNI</v>
          </cell>
          <cell r="L1" t="str">
            <v>Nominal GNI*</v>
          </cell>
          <cell r="M1" t="str">
            <v>R&amp;D related IP exports</v>
          </cell>
          <cell r="O1" t="str">
            <v>CA *</v>
          </cell>
          <cell r="P1" t="str">
            <v>CA (% GNI*)</v>
          </cell>
          <cell r="Q1" t="str">
            <v>CA* (% GNI*)</v>
          </cell>
          <cell r="S1" t="str">
            <v>Non-IFSC, Non-NFC NIIP</v>
          </cell>
          <cell r="T1" t="str">
            <v>Adjusted NIIP 2</v>
          </cell>
          <cell r="U1" t="str">
            <v>Adjusted NIIP (% GNI*)</v>
          </cell>
          <cell r="V1" t="str">
            <v>B&amp;C</v>
          </cell>
          <cell r="Y1" t="str">
            <v>Housing B&amp;C</v>
          </cell>
          <cell r="AA1" t="str">
            <v>Non-housing B&amp;C</v>
          </cell>
          <cell r="AC1" t="str">
            <v>Adjusted Private Sector Credit</v>
          </cell>
          <cell r="AE1" t="str">
            <v>Adjusted Private Sector Credit Gap</v>
          </cell>
          <cell r="AG1" t="str">
            <v>ECB Credit Gap</v>
          </cell>
        </row>
        <row r="2">
          <cell r="B2" t="str">
            <v>CACC</v>
          </cell>
          <cell r="J2" t="str">
            <v>Nom GDP</v>
          </cell>
          <cell r="L2" t="str">
            <v>Nom GNI*</v>
          </cell>
          <cell r="P2" t="str">
            <v>CA % GNI*</v>
          </cell>
          <cell r="Q2" t="str">
            <v>CA* (% GNI*)</v>
          </cell>
          <cell r="R2" t="str">
            <v>NIIP (% GDP)</v>
          </cell>
          <cell r="U2" t="str">
            <v>Adjusted NIIP (% GNI*)</v>
          </cell>
          <cell r="W2" t="str">
            <v>B&amp;C (% GDP)</v>
          </cell>
          <cell r="X2" t="str">
            <v>B&amp;C (% GNI*)</v>
          </cell>
          <cell r="Z2" t="str">
            <v xml:space="preserve">Housing Building &amp; Construction-to-GNI* </v>
          </cell>
          <cell r="AB2" t="str">
            <v>Non-Housing Building &amp; Construction-to-GNI*</v>
          </cell>
          <cell r="AD2" t="str">
            <v>Adjusted Private Sector Credit</v>
          </cell>
          <cell r="AE2" t="str">
            <v>Adjusted Private Sector Credit Gap</v>
          </cell>
          <cell r="AG2" t="str">
            <v>ECB Credit Gap</v>
          </cell>
        </row>
        <row r="3">
          <cell r="A3">
            <v>1960</v>
          </cell>
          <cell r="B3">
            <v>-2</v>
          </cell>
          <cell r="J3">
            <v>0</v>
          </cell>
          <cell r="L3" t="e">
            <v>#DIV/0!</v>
          </cell>
          <cell r="O3">
            <v>-2</v>
          </cell>
          <cell r="P3" t="e">
            <v>#DIV/0!</v>
          </cell>
          <cell r="Q3" t="e">
            <v>#DIV/0!</v>
          </cell>
          <cell r="R3" t="str">
            <v/>
          </cell>
          <cell r="S3" t="str">
            <v>NA</v>
          </cell>
          <cell r="T3" t="str">
            <v/>
          </cell>
          <cell r="U3" t="str">
            <v>NA</v>
          </cell>
        </row>
        <row r="4">
          <cell r="A4">
            <v>1961</v>
          </cell>
          <cell r="B4">
            <v>3</v>
          </cell>
          <cell r="J4">
            <v>2.0329999999999999</v>
          </cell>
          <cell r="L4" t="e">
            <v>#DIV/0!</v>
          </cell>
          <cell r="O4">
            <v>3</v>
          </cell>
          <cell r="P4" t="e">
            <v>#DIV/0!</v>
          </cell>
          <cell r="Q4" t="e">
            <v>#DIV/0!</v>
          </cell>
          <cell r="R4" t="str">
            <v/>
          </cell>
          <cell r="S4" t="str">
            <v>NA</v>
          </cell>
          <cell r="T4" t="str">
            <v/>
          </cell>
          <cell r="U4" t="str">
            <v>NA</v>
          </cell>
        </row>
        <row r="5">
          <cell r="A5">
            <v>1962</v>
          </cell>
          <cell r="B5">
            <v>-35</v>
          </cell>
          <cell r="J5">
            <v>2.1960000000000002</v>
          </cell>
          <cell r="L5" t="e">
            <v>#DIV/0!</v>
          </cell>
          <cell r="O5">
            <v>-35</v>
          </cell>
          <cell r="P5" t="e">
            <v>#DIV/0!</v>
          </cell>
          <cell r="Q5" t="e">
            <v>#DIV/0!</v>
          </cell>
          <cell r="R5" t="str">
            <v/>
          </cell>
          <cell r="S5" t="str">
            <v>NA</v>
          </cell>
          <cell r="T5" t="str">
            <v/>
          </cell>
          <cell r="U5" t="str">
            <v>NA</v>
          </cell>
        </row>
        <row r="6">
          <cell r="A6">
            <v>1963</v>
          </cell>
          <cell r="B6">
            <v>-58</v>
          </cell>
          <cell r="J6">
            <v>2.3620000000000001</v>
          </cell>
          <cell r="L6" t="e">
            <v>#DIV/0!</v>
          </cell>
          <cell r="O6">
            <v>-58</v>
          </cell>
          <cell r="P6" t="e">
            <v>#DIV/0!</v>
          </cell>
          <cell r="Q6" t="e">
            <v>#DIV/0!</v>
          </cell>
          <cell r="R6" t="str">
            <v/>
          </cell>
          <cell r="S6" t="str">
            <v>NA</v>
          </cell>
          <cell r="T6" t="str">
            <v/>
          </cell>
          <cell r="U6" t="str">
            <v>NA</v>
          </cell>
        </row>
        <row r="7">
          <cell r="A7">
            <v>1964</v>
          </cell>
          <cell r="B7">
            <v>-82</v>
          </cell>
          <cell r="J7">
            <v>2.6880000000000002</v>
          </cell>
          <cell r="L7" t="e">
            <v>#DIV/0!</v>
          </cell>
          <cell r="O7">
            <v>-82</v>
          </cell>
          <cell r="P7" t="e">
            <v>#DIV/0!</v>
          </cell>
          <cell r="Q7" t="e">
            <v>#DIV/0!</v>
          </cell>
          <cell r="R7" t="str">
            <v/>
          </cell>
          <cell r="S7" t="str">
            <v>NA</v>
          </cell>
          <cell r="T7" t="str">
            <v/>
          </cell>
          <cell r="U7" t="str">
            <v>NA</v>
          </cell>
        </row>
        <row r="8">
          <cell r="A8">
            <v>1965</v>
          </cell>
          <cell r="B8">
            <v>-109</v>
          </cell>
          <cell r="J8">
            <v>2.8620000000000001</v>
          </cell>
          <cell r="L8" t="e">
            <v>#DIV/0!</v>
          </cell>
          <cell r="O8">
            <v>-109</v>
          </cell>
          <cell r="P8" t="e">
            <v>#DIV/0!</v>
          </cell>
          <cell r="Q8" t="e">
            <v>#DIV/0!</v>
          </cell>
          <cell r="R8" t="str">
            <v/>
          </cell>
          <cell r="S8" t="str">
            <v>NA</v>
          </cell>
          <cell r="T8" t="str">
            <v/>
          </cell>
          <cell r="U8" t="str">
            <v>NA</v>
          </cell>
        </row>
        <row r="9">
          <cell r="A9">
            <v>1966</v>
          </cell>
          <cell r="B9">
            <v>-42</v>
          </cell>
          <cell r="J9">
            <v>3.0150000000000001</v>
          </cell>
          <cell r="L9" t="e">
            <v>#DIV/0!</v>
          </cell>
          <cell r="O9">
            <v>-42</v>
          </cell>
          <cell r="P9" t="e">
            <v>#DIV/0!</v>
          </cell>
          <cell r="Q9" t="e">
            <v>#DIV/0!</v>
          </cell>
          <cell r="R9" t="str">
            <v/>
          </cell>
          <cell r="S9" t="str">
            <v>NA</v>
          </cell>
          <cell r="T9" t="str">
            <v/>
          </cell>
          <cell r="U9" t="str">
            <v>NA</v>
          </cell>
        </row>
        <row r="10">
          <cell r="A10">
            <v>1967</v>
          </cell>
          <cell r="B10">
            <v>39</v>
          </cell>
          <cell r="J10">
            <v>3.246</v>
          </cell>
          <cell r="L10" t="e">
            <v>#DIV/0!</v>
          </cell>
          <cell r="O10">
            <v>39</v>
          </cell>
          <cell r="P10" t="e">
            <v>#DIV/0!</v>
          </cell>
          <cell r="Q10" t="e">
            <v>#DIV/0!</v>
          </cell>
          <cell r="R10" t="str">
            <v/>
          </cell>
          <cell r="S10" t="str">
            <v>NA</v>
          </cell>
          <cell r="T10" t="str">
            <v/>
          </cell>
          <cell r="U10" t="str">
            <v>NA</v>
          </cell>
        </row>
        <row r="11">
          <cell r="A11">
            <v>1968</v>
          </cell>
          <cell r="B11">
            <v>-38</v>
          </cell>
          <cell r="J11">
            <v>3.3119999999999998</v>
          </cell>
          <cell r="L11" t="e">
            <v>#DIV/0!</v>
          </cell>
          <cell r="O11">
            <v>-38</v>
          </cell>
          <cell r="P11" t="e">
            <v>#DIV/0!</v>
          </cell>
          <cell r="Q11" t="e">
            <v>#DIV/0!</v>
          </cell>
          <cell r="R11" t="str">
            <v/>
          </cell>
          <cell r="S11" t="str">
            <v>NA</v>
          </cell>
          <cell r="T11" t="str">
            <v/>
          </cell>
          <cell r="U11" t="str">
            <v>NA</v>
          </cell>
        </row>
        <row r="12">
          <cell r="A12">
            <v>1969</v>
          </cell>
          <cell r="B12">
            <v>-162</v>
          </cell>
          <cell r="J12">
            <v>3.851</v>
          </cell>
          <cell r="L12" t="e">
            <v>#DIV/0!</v>
          </cell>
          <cell r="O12">
            <v>-162</v>
          </cell>
          <cell r="P12" t="e">
            <v>#DIV/0!</v>
          </cell>
          <cell r="Q12" t="e">
            <v>#DIV/0!</v>
          </cell>
          <cell r="R12" t="str">
            <v/>
          </cell>
          <cell r="S12" t="str">
            <v>NA</v>
          </cell>
          <cell r="T12" t="str">
            <v/>
          </cell>
          <cell r="U12" t="str">
            <v>NA</v>
          </cell>
        </row>
        <row r="13">
          <cell r="A13">
            <v>1970</v>
          </cell>
          <cell r="B13">
            <v>-153</v>
          </cell>
          <cell r="J13">
            <v>0</v>
          </cell>
          <cell r="K13">
            <v>2276</v>
          </cell>
          <cell r="L13">
            <v>2371.2348935842388</v>
          </cell>
          <cell r="O13">
            <v>-153</v>
          </cell>
          <cell r="P13">
            <v>-6.4523341999548993</v>
          </cell>
          <cell r="Q13">
            <v>-6.4523341999548993</v>
          </cell>
          <cell r="R13" t="str">
            <v/>
          </cell>
          <cell r="S13" t="str">
            <v>NA</v>
          </cell>
          <cell r="T13" t="str">
            <v/>
          </cell>
          <cell r="U13" t="str">
            <v>NA</v>
          </cell>
          <cell r="W13">
            <v>0.10299999999999999</v>
          </cell>
          <cell r="X13">
            <v>0</v>
          </cell>
          <cell r="Y13">
            <v>78</v>
          </cell>
          <cell r="Z13">
            <v>3.2894252784083799</v>
          </cell>
          <cell r="AA13">
            <v>173</v>
          </cell>
          <cell r="AB13">
            <v>7.295776579033971</v>
          </cell>
        </row>
        <row r="14">
          <cell r="A14">
            <v>1971</v>
          </cell>
          <cell r="B14">
            <v>-166</v>
          </cell>
          <cell r="J14">
            <v>2564</v>
          </cell>
          <cell r="K14">
            <v>2594</v>
          </cell>
          <cell r="L14">
            <v>2702.540999102599</v>
          </cell>
          <cell r="O14">
            <v>-166</v>
          </cell>
          <cell r="P14">
            <v>-6.1423674998870199</v>
          </cell>
          <cell r="Q14">
            <v>-6.1423674998870199</v>
          </cell>
          <cell r="R14" t="str">
            <v/>
          </cell>
          <cell r="S14" t="str">
            <v>NA</v>
          </cell>
          <cell r="T14" t="str">
            <v/>
          </cell>
          <cell r="U14" t="str">
            <v>NA</v>
          </cell>
          <cell r="W14">
            <v>0.111</v>
          </cell>
          <cell r="X14">
            <v>10.530978071914729</v>
          </cell>
          <cell r="Y14">
            <v>103</v>
          </cell>
          <cell r="Z14">
            <v>3.8112280270383314</v>
          </cell>
          <cell r="AA14">
            <v>206</v>
          </cell>
          <cell r="AB14">
            <v>7.6224560540766628</v>
          </cell>
        </row>
        <row r="15">
          <cell r="A15">
            <v>1972</v>
          </cell>
          <cell r="B15">
            <v>-108</v>
          </cell>
          <cell r="J15">
            <v>3116</v>
          </cell>
          <cell r="K15">
            <v>3148</v>
          </cell>
          <cell r="L15">
            <v>3279.7220760119435</v>
          </cell>
          <cell r="O15">
            <v>-108</v>
          </cell>
          <cell r="P15">
            <v>-3.2929619491211639</v>
          </cell>
          <cell r="Q15">
            <v>-3.2929619491211639</v>
          </cell>
          <cell r="R15" t="str">
            <v/>
          </cell>
          <cell r="S15" t="str">
            <v>NA</v>
          </cell>
          <cell r="T15" t="str">
            <v/>
          </cell>
          <cell r="U15" t="str">
            <v>NA</v>
          </cell>
          <cell r="W15">
            <v>0.107</v>
          </cell>
          <cell r="X15">
            <v>10.165861383151716</v>
          </cell>
          <cell r="Y15">
            <v>153</v>
          </cell>
          <cell r="Z15">
            <v>4.6650294279216489</v>
          </cell>
          <cell r="AA15">
            <v>210</v>
          </cell>
          <cell r="AB15">
            <v>6.4029815677355968</v>
          </cell>
        </row>
        <row r="16">
          <cell r="A16">
            <v>1973</v>
          </cell>
          <cell r="B16">
            <v>-186</v>
          </cell>
          <cell r="J16">
            <v>3763</v>
          </cell>
          <cell r="K16">
            <v>3811</v>
          </cell>
          <cell r="L16">
            <v>3970.4640507247509</v>
          </cell>
          <cell r="O16">
            <v>-186</v>
          </cell>
          <cell r="P16">
            <v>-4.6845909602442664</v>
          </cell>
          <cell r="Q16">
            <v>-4.6845909602442664</v>
          </cell>
          <cell r="R16" t="str">
            <v/>
          </cell>
          <cell r="S16" t="str">
            <v>NA</v>
          </cell>
          <cell r="T16" t="str">
            <v/>
          </cell>
          <cell r="U16" t="str">
            <v>NA</v>
          </cell>
          <cell r="W16">
            <v>0.11</v>
          </cell>
          <cell r="X16">
            <v>10.425229764375855</v>
          </cell>
          <cell r="Y16">
            <v>190</v>
          </cell>
          <cell r="Z16">
            <v>4.7853348518624221</v>
          </cell>
          <cell r="AA16">
            <v>260</v>
          </cell>
          <cell r="AB16">
            <v>6.5483529551801567</v>
          </cell>
        </row>
        <row r="17">
          <cell r="A17">
            <v>1974</v>
          </cell>
          <cell r="B17">
            <v>-573</v>
          </cell>
          <cell r="J17">
            <v>4181</v>
          </cell>
          <cell r="K17">
            <v>4270</v>
          </cell>
          <cell r="L17">
            <v>4448.6700332182327</v>
          </cell>
          <cell r="O17">
            <v>-573</v>
          </cell>
          <cell r="P17">
            <v>-12.880254002239036</v>
          </cell>
          <cell r="Q17">
            <v>-12.880254002239036</v>
          </cell>
          <cell r="R17" t="str">
            <v/>
          </cell>
          <cell r="S17" t="str">
            <v>NA</v>
          </cell>
          <cell r="T17" t="str">
            <v/>
          </cell>
          <cell r="U17" t="str">
            <v>NA</v>
          </cell>
          <cell r="W17">
            <v>0.11799999999999999</v>
          </cell>
          <cell r="X17">
            <v>11.09001108906919</v>
          </cell>
          <cell r="Y17">
            <v>255</v>
          </cell>
          <cell r="Z17">
            <v>5.7320502104205131</v>
          </cell>
          <cell r="AA17">
            <v>273</v>
          </cell>
          <cell r="AB17">
            <v>6.1366655193913733</v>
          </cell>
        </row>
        <row r="18">
          <cell r="A18">
            <v>1975</v>
          </cell>
          <cell r="B18">
            <v>-103</v>
          </cell>
          <cell r="J18">
            <v>5257</v>
          </cell>
          <cell r="K18">
            <v>5370</v>
          </cell>
          <cell r="L18">
            <v>5594.6974422440071</v>
          </cell>
          <cell r="O18">
            <v>-103</v>
          </cell>
          <cell r="P18">
            <v>-1.8410289575674923</v>
          </cell>
          <cell r="Q18">
            <v>-1.8410289575674923</v>
          </cell>
          <cell r="R18" t="str">
            <v/>
          </cell>
          <cell r="S18" t="str">
            <v>NA</v>
          </cell>
          <cell r="T18" t="str">
            <v/>
          </cell>
          <cell r="U18" t="str">
            <v>NA</v>
          </cell>
          <cell r="W18">
            <v>0.107</v>
          </cell>
          <cell r="X18">
            <v>10.054145122356863</v>
          </cell>
          <cell r="Y18">
            <v>266</v>
          </cell>
          <cell r="Z18">
            <v>4.754501968086922</v>
          </cell>
          <cell r="AA18">
            <v>347</v>
          </cell>
          <cell r="AB18">
            <v>6.2023014395720368</v>
          </cell>
        </row>
        <row r="19">
          <cell r="A19">
            <v>1976</v>
          </cell>
          <cell r="B19">
            <v>-397</v>
          </cell>
          <cell r="J19">
            <v>6476</v>
          </cell>
          <cell r="K19">
            <v>6523</v>
          </cell>
          <cell r="L19">
            <v>6795.9425355228414</v>
          </cell>
          <cell r="O19">
            <v>-397</v>
          </cell>
          <cell r="P19">
            <v>-5.8417209669571912</v>
          </cell>
          <cell r="Q19">
            <v>-5.8417209669571912</v>
          </cell>
          <cell r="R19" t="str">
            <v/>
          </cell>
          <cell r="S19" t="str">
            <v>NA</v>
          </cell>
          <cell r="T19" t="str">
            <v/>
          </cell>
          <cell r="U19" t="str">
            <v>NA</v>
          </cell>
          <cell r="W19">
            <v>0.106</v>
          </cell>
          <cell r="X19">
            <v>10.10096828235155</v>
          </cell>
          <cell r="Y19">
            <v>319</v>
          </cell>
          <cell r="Z19">
            <v>4.6939773009051482</v>
          </cell>
          <cell r="AA19">
            <v>422</v>
          </cell>
          <cell r="AB19">
            <v>6.2095875265892557</v>
          </cell>
        </row>
        <row r="20">
          <cell r="A20">
            <v>1977</v>
          </cell>
          <cell r="B20">
            <v>-472</v>
          </cell>
          <cell r="J20">
            <v>7883</v>
          </cell>
          <cell r="K20">
            <v>8027</v>
          </cell>
          <cell r="L20">
            <v>8362.8745565908084</v>
          </cell>
          <cell r="O20">
            <v>-472</v>
          </cell>
          <cell r="P20">
            <v>-5.6439923474400944</v>
          </cell>
          <cell r="Q20">
            <v>-5.6439923474400944</v>
          </cell>
          <cell r="R20" t="str">
            <v/>
          </cell>
          <cell r="S20" t="str">
            <v>NA</v>
          </cell>
          <cell r="T20" t="str">
            <v/>
          </cell>
          <cell r="U20" t="str">
            <v>NA</v>
          </cell>
          <cell r="W20">
            <v>0.10100000000000001</v>
          </cell>
          <cell r="X20">
            <v>9.5204465236480882</v>
          </cell>
          <cell r="Y20">
            <v>386</v>
          </cell>
          <cell r="Z20">
            <v>4.6156378095590602</v>
          </cell>
          <cell r="AA20">
            <v>491</v>
          </cell>
          <cell r="AB20">
            <v>5.8711869546463697</v>
          </cell>
        </row>
        <row r="21">
          <cell r="A21">
            <v>1978</v>
          </cell>
          <cell r="B21">
            <v>-692</v>
          </cell>
          <cell r="J21">
            <v>9316</v>
          </cell>
          <cell r="K21">
            <v>9444</v>
          </cell>
          <cell r="L21">
            <v>9839.1662280358287</v>
          </cell>
          <cell r="O21">
            <v>-692</v>
          </cell>
          <cell r="P21">
            <v>-7.0331162617032277</v>
          </cell>
          <cell r="Q21">
            <v>-7.0331162617032277</v>
          </cell>
          <cell r="R21" t="str">
            <v/>
          </cell>
          <cell r="S21" t="str">
            <v>NA</v>
          </cell>
          <cell r="T21" t="str">
            <v/>
          </cell>
          <cell r="U21" t="str">
            <v>NA</v>
          </cell>
          <cell r="W21">
            <v>0.111</v>
          </cell>
          <cell r="X21">
            <v>10.509792964504374</v>
          </cell>
          <cell r="Y21">
            <v>509</v>
          </cell>
          <cell r="Z21">
            <v>5.1732025682181257</v>
          </cell>
          <cell r="AA21">
            <v>645</v>
          </cell>
          <cell r="AB21">
            <v>6.5554335098245406</v>
          </cell>
        </row>
        <row r="22">
          <cell r="A22">
            <v>1979</v>
          </cell>
          <cell r="B22">
            <v>-1582</v>
          </cell>
          <cell r="J22">
            <v>11036</v>
          </cell>
          <cell r="K22">
            <v>11129</v>
          </cell>
          <cell r="L22">
            <v>11594.671850043491</v>
          </cell>
          <cell r="O22">
            <v>-1582</v>
          </cell>
          <cell r="P22">
            <v>-13.644198132214203</v>
          </cell>
          <cell r="Q22">
            <v>-13.644198132214203</v>
          </cell>
          <cell r="R22" t="str">
            <v/>
          </cell>
          <cell r="S22" t="str">
            <v>NA</v>
          </cell>
          <cell r="T22" t="str">
            <v/>
          </cell>
          <cell r="U22" t="str">
            <v>NA</v>
          </cell>
          <cell r="W22">
            <v>0.13600000000000001</v>
          </cell>
          <cell r="X22">
            <v>12.944704424682536</v>
          </cell>
          <cell r="Y22">
            <v>687</v>
          </cell>
          <cell r="Z22">
            <v>5.9251353456581271</v>
          </cell>
          <cell r="AA22">
            <v>932</v>
          </cell>
          <cell r="AB22">
            <v>8.038174879408114</v>
          </cell>
        </row>
        <row r="23">
          <cell r="A23">
            <v>1980</v>
          </cell>
          <cell r="B23">
            <v>-1629</v>
          </cell>
          <cell r="J23">
            <v>13097</v>
          </cell>
          <cell r="K23">
            <v>13026</v>
          </cell>
          <cell r="L23">
            <v>13571.048209063394</v>
          </cell>
          <cell r="O23">
            <v>-1629</v>
          </cell>
          <cell r="P23">
            <v>-12.003494313078011</v>
          </cell>
          <cell r="Q23">
            <v>-12.003494313078011</v>
          </cell>
          <cell r="R23" t="str">
            <v/>
          </cell>
          <cell r="S23" t="str">
            <v>NA</v>
          </cell>
          <cell r="T23" t="str">
            <v/>
          </cell>
          <cell r="U23" t="str">
            <v>NA</v>
          </cell>
          <cell r="W23">
            <v>0.13300000000000001</v>
          </cell>
          <cell r="X23">
            <v>12.835419734465871</v>
          </cell>
          <cell r="Y23">
            <v>731</v>
          </cell>
          <cell r="Z23">
            <v>5.3864667543646574</v>
          </cell>
          <cell r="AA23">
            <v>1159</v>
          </cell>
          <cell r="AB23">
            <v>8.5402393547313782</v>
          </cell>
        </row>
        <row r="24">
          <cell r="A24">
            <v>1981</v>
          </cell>
          <cell r="B24">
            <v>0</v>
          </cell>
          <cell r="J24">
            <v>15892</v>
          </cell>
          <cell r="K24">
            <v>15511</v>
          </cell>
          <cell r="L24">
            <v>16160.028310362528</v>
          </cell>
          <cell r="O24">
            <v>0</v>
          </cell>
          <cell r="P24">
            <v>0</v>
          </cell>
          <cell r="Q24">
            <v>0</v>
          </cell>
          <cell r="R24" t="str">
            <v/>
          </cell>
          <cell r="S24" t="str">
            <v>NA</v>
          </cell>
          <cell r="T24" t="str">
            <v/>
          </cell>
          <cell r="U24" t="str">
            <v>NA</v>
          </cell>
          <cell r="W24">
            <v>0.13700000000000001</v>
          </cell>
          <cell r="X24">
            <v>13.472773427035893</v>
          </cell>
          <cell r="Y24">
            <v>948</v>
          </cell>
          <cell r="Z24">
            <v>5.8663263565701813</v>
          </cell>
          <cell r="AA24">
            <v>1455</v>
          </cell>
          <cell r="AB24">
            <v>9.0036970979004369</v>
          </cell>
        </row>
        <row r="25">
          <cell r="A25">
            <v>1982</v>
          </cell>
          <cell r="B25">
            <v>-1671</v>
          </cell>
          <cell r="J25">
            <v>18893</v>
          </cell>
          <cell r="K25">
            <v>17925</v>
          </cell>
          <cell r="L25">
            <v>18675.037551624544</v>
          </cell>
          <cell r="O25">
            <v>-1671</v>
          </cell>
          <cell r="P25">
            <v>-8.9477731725077021</v>
          </cell>
          <cell r="Q25">
            <v>-8.9477731725077021</v>
          </cell>
          <cell r="R25" t="str">
            <v/>
          </cell>
          <cell r="S25" t="str">
            <v>NA</v>
          </cell>
          <cell r="T25" t="str">
            <v/>
          </cell>
          <cell r="U25" t="str">
            <v>NA</v>
          </cell>
          <cell r="W25">
            <v>0.129</v>
          </cell>
          <cell r="X25">
            <v>13.050560103361013</v>
          </cell>
          <cell r="Y25">
            <v>964</v>
          </cell>
          <cell r="Z25">
            <v>5.1619708786938503</v>
          </cell>
          <cell r="AA25">
            <v>1637</v>
          </cell>
          <cell r="AB25">
            <v>8.7657119589438111</v>
          </cell>
        </row>
        <row r="26">
          <cell r="A26">
            <v>1983</v>
          </cell>
          <cell r="B26">
            <v>-1175</v>
          </cell>
          <cell r="J26">
            <v>20780</v>
          </cell>
          <cell r="K26">
            <v>19604</v>
          </cell>
          <cell r="L26">
            <v>20424.292115037522</v>
          </cell>
          <cell r="O26">
            <v>-1175</v>
          </cell>
          <cell r="P26">
            <v>-5.7529533625055151</v>
          </cell>
          <cell r="Q26">
            <v>-5.7529533625055151</v>
          </cell>
          <cell r="R26" t="str">
            <v/>
          </cell>
          <cell r="S26" t="str">
            <v>NA</v>
          </cell>
          <cell r="T26" t="str">
            <v/>
          </cell>
          <cell r="U26" t="str">
            <v>NA</v>
          </cell>
          <cell r="W26">
            <v>0.106</v>
          </cell>
          <cell r="X26">
            <v>10.784608776615871</v>
          </cell>
          <cell r="Y26">
            <v>1021</v>
          </cell>
          <cell r="Z26">
            <v>4.998949262228197</v>
          </cell>
          <cell r="AA26">
            <v>1387</v>
          </cell>
          <cell r="AB26">
            <v>6.7909330330171489</v>
          </cell>
        </row>
        <row r="27">
          <cell r="A27">
            <v>1984</v>
          </cell>
          <cell r="B27">
            <v>-1200</v>
          </cell>
          <cell r="J27">
            <v>23013</v>
          </cell>
          <cell r="K27">
            <v>21462</v>
          </cell>
          <cell r="L27">
            <v>22360.036593191966</v>
          </cell>
          <cell r="O27">
            <v>-1200</v>
          </cell>
          <cell r="P27">
            <v>-5.366717514073156</v>
          </cell>
          <cell r="Q27">
            <v>-5.366717514073156</v>
          </cell>
          <cell r="R27" t="str">
            <v/>
          </cell>
          <cell r="S27" t="str">
            <v>NA</v>
          </cell>
          <cell r="T27" t="str">
            <v/>
          </cell>
          <cell r="U27" t="str">
            <v>NA</v>
          </cell>
          <cell r="W27">
            <v>9.9000000000000005E-2</v>
          </cell>
          <cell r="X27">
            <v>10.189102287487659</v>
          </cell>
          <cell r="Y27">
            <v>1088</v>
          </cell>
          <cell r="Z27">
            <v>4.865823879426328</v>
          </cell>
          <cell r="AA27">
            <v>1381</v>
          </cell>
          <cell r="AB27">
            <v>6.1761974057791909</v>
          </cell>
        </row>
        <row r="28">
          <cell r="A28">
            <v>1985</v>
          </cell>
          <cell r="B28">
            <v>-825</v>
          </cell>
          <cell r="J28">
            <v>24998</v>
          </cell>
          <cell r="K28">
            <v>23217</v>
          </cell>
          <cell r="L28">
            <v>24188.471232137632</v>
          </cell>
          <cell r="O28">
            <v>-825</v>
          </cell>
          <cell r="P28">
            <v>-3.4107157582736223</v>
          </cell>
          <cell r="Q28">
            <v>-3.4107157582736223</v>
          </cell>
          <cell r="R28" t="str">
            <v/>
          </cell>
          <cell r="S28" t="str">
            <v>NA</v>
          </cell>
          <cell r="T28" t="str">
            <v/>
          </cell>
          <cell r="U28" t="str">
            <v>NA</v>
          </cell>
          <cell r="W28">
            <v>8.7999999999999995E-2</v>
          </cell>
          <cell r="X28">
            <v>9.0945144027012272</v>
          </cell>
          <cell r="Y28">
            <v>1073</v>
          </cell>
          <cell r="Z28">
            <v>4.4359975862152687</v>
          </cell>
          <cell r="AA28">
            <v>1312</v>
          </cell>
          <cell r="AB28">
            <v>5.4240716058848388</v>
          </cell>
        </row>
        <row r="29">
          <cell r="A29">
            <v>1986</v>
          </cell>
          <cell r="B29">
            <v>-777</v>
          </cell>
          <cell r="J29">
            <v>26625</v>
          </cell>
          <cell r="K29">
            <v>24921</v>
          </cell>
          <cell r="L29">
            <v>25963.771873028469</v>
          </cell>
          <cell r="O29">
            <v>-777</v>
          </cell>
          <cell r="P29">
            <v>-2.9926314396836866</v>
          </cell>
          <cell r="Q29">
            <v>-2.9926314396836866</v>
          </cell>
          <cell r="R29" t="str">
            <v/>
          </cell>
          <cell r="S29" t="str">
            <v>NA</v>
          </cell>
          <cell r="T29" t="str">
            <v/>
          </cell>
          <cell r="U29" t="str">
            <v>NA</v>
          </cell>
          <cell r="W29">
            <v>8.5999999999999993E-2</v>
          </cell>
          <cell r="X29">
            <v>8.8190190978323315</v>
          </cell>
          <cell r="Y29">
            <v>1168</v>
          </cell>
          <cell r="Z29">
            <v>4.4985759608115137</v>
          </cell>
          <cell r="AA29">
            <v>1318</v>
          </cell>
          <cell r="AB29">
            <v>5.0763040379705267</v>
          </cell>
        </row>
        <row r="30">
          <cell r="A30">
            <v>1987</v>
          </cell>
          <cell r="B30">
            <v>-76</v>
          </cell>
          <cell r="J30">
            <v>28451</v>
          </cell>
          <cell r="K30">
            <v>26465</v>
          </cell>
          <cell r="L30">
            <v>27572.377618061008</v>
          </cell>
          <cell r="O30">
            <v>-76</v>
          </cell>
          <cell r="P30">
            <v>-0.27563818054710293</v>
          </cell>
          <cell r="Q30">
            <v>-0.27563818054710293</v>
          </cell>
          <cell r="R30" t="str">
            <v/>
          </cell>
          <cell r="S30" t="str">
            <v>NA</v>
          </cell>
          <cell r="T30" t="str">
            <v/>
          </cell>
          <cell r="U30" t="str">
            <v>NA</v>
          </cell>
          <cell r="W30">
            <v>7.8E-2</v>
          </cell>
          <cell r="X30">
            <v>8.0485550819757741</v>
          </cell>
          <cell r="Y30">
            <v>1156</v>
          </cell>
          <cell r="Z30">
            <v>4.19260179884804</v>
          </cell>
          <cell r="AA30">
            <v>1229</v>
          </cell>
          <cell r="AB30">
            <v>4.4573595248998625</v>
          </cell>
        </row>
        <row r="31">
          <cell r="A31">
            <v>1988</v>
          </cell>
          <cell r="B31">
            <v>79</v>
          </cell>
          <cell r="J31">
            <v>30389</v>
          </cell>
          <cell r="K31">
            <v>27968</v>
          </cell>
          <cell r="L31">
            <v>29138.267796029861</v>
          </cell>
          <cell r="O31">
            <v>79</v>
          </cell>
          <cell r="P31">
            <v>0.27112112687345086</v>
          </cell>
          <cell r="Q31">
            <v>0.27112112687345086</v>
          </cell>
          <cell r="R31" t="str">
            <v/>
          </cell>
          <cell r="S31" t="str">
            <v>NA</v>
          </cell>
          <cell r="T31" t="str">
            <v/>
          </cell>
          <cell r="U31" t="str">
            <v>NA</v>
          </cell>
          <cell r="W31">
            <v>7.4999999999999997E-2</v>
          </cell>
          <cell r="X31">
            <v>7.821930308124017</v>
          </cell>
          <cell r="Y31">
            <v>1030</v>
          </cell>
          <cell r="Z31">
            <v>3.5348703883500558</v>
          </cell>
          <cell r="AA31">
            <v>1408</v>
          </cell>
          <cell r="AB31">
            <v>4.8321335017445417</v>
          </cell>
        </row>
        <row r="32">
          <cell r="A32">
            <v>1989</v>
          </cell>
          <cell r="B32">
            <v>-442</v>
          </cell>
          <cell r="J32">
            <v>33706</v>
          </cell>
          <cell r="K32">
            <v>30728</v>
          </cell>
          <cell r="L32">
            <v>32013.754749585438</v>
          </cell>
          <cell r="O32">
            <v>-442</v>
          </cell>
          <cell r="P32">
            <v>-1.3806565442178371</v>
          </cell>
          <cell r="Q32">
            <v>-1.3806565442178371</v>
          </cell>
          <cell r="R32" t="str">
            <v/>
          </cell>
          <cell r="S32" t="str">
            <v>NA</v>
          </cell>
          <cell r="T32" t="str">
            <v/>
          </cell>
          <cell r="U32" t="str">
            <v>NA</v>
          </cell>
          <cell r="W32">
            <v>0.08</v>
          </cell>
          <cell r="X32">
            <v>8.4228795437839672</v>
          </cell>
          <cell r="Y32">
            <v>1230</v>
          </cell>
          <cell r="Z32">
            <v>3.8420985280270128</v>
          </cell>
          <cell r="AA32">
            <v>1622</v>
          </cell>
          <cell r="AB32">
            <v>5.066572205251882</v>
          </cell>
        </row>
        <row r="33">
          <cell r="A33">
            <v>1990</v>
          </cell>
          <cell r="B33">
            <v>-284</v>
          </cell>
          <cell r="J33">
            <v>36541</v>
          </cell>
          <cell r="K33">
            <v>33650</v>
          </cell>
          <cell r="L33">
            <v>35058.020285197541</v>
          </cell>
          <cell r="O33">
            <v>-284</v>
          </cell>
          <cell r="P33">
            <v>-0.81008567423275923</v>
          </cell>
          <cell r="Q33">
            <v>-0.81008567423275923</v>
          </cell>
          <cell r="R33" t="str">
            <v/>
          </cell>
          <cell r="S33" t="str">
            <v>NA</v>
          </cell>
          <cell r="T33" t="str">
            <v/>
          </cell>
          <cell r="U33" t="str">
            <v>NA</v>
          </cell>
          <cell r="W33">
            <v>9.5000000000000001E-2</v>
          </cell>
          <cell r="X33">
            <v>9.9018568982508075</v>
          </cell>
          <cell r="Y33">
            <v>1456</v>
          </cell>
          <cell r="Z33">
            <v>4.1531152876158366</v>
          </cell>
          <cell r="AA33">
            <v>2172</v>
          </cell>
          <cell r="AB33">
            <v>6.1954439592730743</v>
          </cell>
        </row>
        <row r="34">
          <cell r="A34">
            <v>1991</v>
          </cell>
          <cell r="B34">
            <v>267</v>
          </cell>
          <cell r="J34">
            <v>38018</v>
          </cell>
          <cell r="K34">
            <v>35161</v>
          </cell>
          <cell r="L34">
            <v>36632.245207959306</v>
          </cell>
          <cell r="O34">
            <v>267</v>
          </cell>
          <cell r="P34">
            <v>0.72886605362094303</v>
          </cell>
          <cell r="Q34">
            <v>0.72886605362094303</v>
          </cell>
          <cell r="R34" t="str">
            <v/>
          </cell>
          <cell r="S34" t="str">
            <v>NA</v>
          </cell>
          <cell r="T34" t="str">
            <v/>
          </cell>
          <cell r="U34" t="str">
            <v>NA</v>
          </cell>
          <cell r="W34">
            <v>9.5000000000000001E-2</v>
          </cell>
          <cell r="X34">
            <v>9.8593738371659025</v>
          </cell>
          <cell r="Y34">
            <v>1536</v>
          </cell>
          <cell r="Z34">
            <v>4.1930271848755369</v>
          </cell>
          <cell r="AA34">
            <v>2247</v>
          </cell>
          <cell r="AB34">
            <v>6.133940159124565</v>
          </cell>
        </row>
        <row r="35">
          <cell r="A35">
            <v>1992</v>
          </cell>
          <cell r="B35">
            <v>406</v>
          </cell>
          <cell r="J35">
            <v>40489</v>
          </cell>
          <cell r="K35">
            <v>36983</v>
          </cell>
          <cell r="L35">
            <v>38530.483334545635</v>
          </cell>
          <cell r="O35">
            <v>406</v>
          </cell>
          <cell r="P35">
            <v>1.0537111524785592</v>
          </cell>
          <cell r="Q35">
            <v>1.0537111524785592</v>
          </cell>
          <cell r="R35" t="str">
            <v/>
          </cell>
          <cell r="S35" t="str">
            <v>NA</v>
          </cell>
          <cell r="T35" t="str">
            <v/>
          </cell>
          <cell r="U35" t="str">
            <v>NA</v>
          </cell>
          <cell r="W35">
            <v>9.4E-2</v>
          </cell>
          <cell r="X35">
            <v>9.8778049757492905</v>
          </cell>
          <cell r="Y35">
            <v>1794</v>
          </cell>
          <cell r="Z35">
            <v>4.6560537131688058</v>
          </cell>
          <cell r="AA35">
            <v>2177</v>
          </cell>
          <cell r="AB35">
            <v>5.6500718693246883</v>
          </cell>
        </row>
        <row r="36">
          <cell r="A36">
            <v>1993</v>
          </cell>
          <cell r="B36">
            <v>1585</v>
          </cell>
          <cell r="J36">
            <v>43605</v>
          </cell>
          <cell r="K36">
            <v>39993</v>
          </cell>
          <cell r="L36">
            <v>41666.431062879798</v>
          </cell>
          <cell r="O36">
            <v>1585</v>
          </cell>
          <cell r="P36">
            <v>3.804021509804953</v>
          </cell>
          <cell r="Q36">
            <v>3.804021509804953</v>
          </cell>
          <cell r="R36" t="str">
            <v/>
          </cell>
          <cell r="S36" t="str">
            <v>NA</v>
          </cell>
          <cell r="T36" t="str">
            <v/>
          </cell>
          <cell r="U36" t="str">
            <v>NA</v>
          </cell>
          <cell r="W36">
            <v>8.2000000000000003E-2</v>
          </cell>
          <cell r="X36">
            <v>8.5815125240843457</v>
          </cell>
          <cell r="Y36">
            <v>1688</v>
          </cell>
          <cell r="Z36">
            <v>4.0512229076030035</v>
          </cell>
          <cell r="AA36">
            <v>2073</v>
          </cell>
          <cell r="AB36">
            <v>4.9752281323821244</v>
          </cell>
        </row>
        <row r="37">
          <cell r="A37">
            <v>1994</v>
          </cell>
          <cell r="B37">
            <v>1268</v>
          </cell>
          <cell r="J37">
            <v>46864</v>
          </cell>
          <cell r="K37">
            <v>43175</v>
          </cell>
          <cell r="L37">
            <v>44981.575804261629</v>
          </cell>
          <cell r="O37">
            <v>1268</v>
          </cell>
          <cell r="P37">
            <v>2.8189319234117796</v>
          </cell>
          <cell r="Q37">
            <v>2.8189319234117796</v>
          </cell>
          <cell r="R37" t="str">
            <v/>
          </cell>
          <cell r="S37" t="str">
            <v>NA</v>
          </cell>
          <cell r="T37" t="str">
            <v/>
          </cell>
          <cell r="U37" t="str">
            <v>NA</v>
          </cell>
          <cell r="W37">
            <v>0.09</v>
          </cell>
          <cell r="X37">
            <v>9.376639045180811</v>
          </cell>
          <cell r="Y37">
            <v>2203</v>
          </cell>
          <cell r="Z37">
            <v>4.8975607470632108</v>
          </cell>
          <cell r="AA37">
            <v>2196</v>
          </cell>
          <cell r="AB37">
            <v>4.881998820041221</v>
          </cell>
        </row>
        <row r="38">
          <cell r="A38">
            <v>1995</v>
          </cell>
          <cell r="B38">
            <v>1359</v>
          </cell>
          <cell r="C38">
            <v>0</v>
          </cell>
          <cell r="D38">
            <v>0</v>
          </cell>
          <cell r="E38">
            <v>0</v>
          </cell>
          <cell r="H38">
            <v>0</v>
          </cell>
          <cell r="I38">
            <v>0</v>
          </cell>
          <cell r="J38">
            <v>54767</v>
          </cell>
          <cell r="K38">
            <v>48111</v>
          </cell>
          <cell r="L38">
            <v>50124.11334149001</v>
          </cell>
          <cell r="O38">
            <v>1450</v>
          </cell>
          <cell r="P38">
            <v>2.711269904649054</v>
          </cell>
          <cell r="Q38">
            <v>2.8928192507293073</v>
          </cell>
          <cell r="R38" t="str">
            <v/>
          </cell>
          <cell r="S38" t="str">
            <v>NA</v>
          </cell>
          <cell r="T38" t="str">
            <v/>
          </cell>
          <cell r="U38" t="str">
            <v>NA</v>
          </cell>
          <cell r="V38">
            <v>5211</v>
          </cell>
          <cell r="W38">
            <v>9.5000000000000001E-2</v>
          </cell>
          <cell r="X38">
            <v>10.396193872793393</v>
          </cell>
          <cell r="Y38">
            <v>2634</v>
          </cell>
          <cell r="Z38">
            <v>5.2549557975317205</v>
          </cell>
          <cell r="AA38">
            <v>2577</v>
          </cell>
          <cell r="AB38">
            <v>5.141238075261672</v>
          </cell>
        </row>
        <row r="39">
          <cell r="A39">
            <v>1996</v>
          </cell>
          <cell r="B39">
            <v>1606</v>
          </cell>
          <cell r="C39">
            <v>0</v>
          </cell>
          <cell r="D39">
            <v>0</v>
          </cell>
          <cell r="E39">
            <v>0</v>
          </cell>
          <cell r="H39">
            <v>11819</v>
          </cell>
          <cell r="I39">
            <v>11645</v>
          </cell>
          <cell r="J39">
            <v>60144</v>
          </cell>
          <cell r="L39">
            <v>55323.943859148538</v>
          </cell>
          <cell r="O39">
            <v>1769</v>
          </cell>
          <cell r="P39">
            <v>2.9029022299798082</v>
          </cell>
          <cell r="Q39">
            <v>3.1975305385020425</v>
          </cell>
          <cell r="R39" t="str">
            <v/>
          </cell>
          <cell r="S39" t="str">
            <v>NA</v>
          </cell>
          <cell r="T39" t="str">
            <v/>
          </cell>
          <cell r="U39" t="str">
            <v>NA</v>
          </cell>
          <cell r="V39">
            <v>6602</v>
          </cell>
          <cell r="X39">
            <v>11.933350262968052</v>
          </cell>
          <cell r="Y39">
            <v>3331</v>
          </cell>
          <cell r="Z39">
            <v>6.0209012005371987</v>
          </cell>
          <cell r="AA39">
            <v>3271</v>
          </cell>
          <cell r="AB39">
            <v>5.9124490624308539</v>
          </cell>
          <cell r="AC39">
            <v>47876.099163770792</v>
          </cell>
          <cell r="AD39">
            <v>86.537755308371516</v>
          </cell>
        </row>
        <row r="40">
          <cell r="A40">
            <v>1997</v>
          </cell>
          <cell r="B40">
            <v>1629</v>
          </cell>
          <cell r="C40">
            <v>0</v>
          </cell>
          <cell r="D40">
            <v>0</v>
          </cell>
          <cell r="E40">
            <v>0</v>
          </cell>
          <cell r="H40">
            <v>14543</v>
          </cell>
          <cell r="I40">
            <v>14281</v>
          </cell>
          <cell r="J40">
            <v>69371</v>
          </cell>
          <cell r="L40">
            <v>62752.920709810271</v>
          </cell>
          <cell r="O40">
            <v>1912</v>
          </cell>
          <cell r="P40">
            <v>2.5958951098595411</v>
          </cell>
          <cell r="Q40">
            <v>3.0468701350837586</v>
          </cell>
          <cell r="R40" t="str">
            <v/>
          </cell>
          <cell r="S40" t="str">
            <v>NA</v>
          </cell>
          <cell r="T40" t="str">
            <v/>
          </cell>
          <cell r="U40" t="str">
            <v>NA</v>
          </cell>
          <cell r="V40">
            <v>8515</v>
          </cell>
          <cell r="X40">
            <v>13.569089539873538</v>
          </cell>
          <cell r="Y40">
            <v>4265</v>
          </cell>
          <cell r="Z40">
            <v>6.7964964048808731</v>
          </cell>
          <cell r="AA40">
            <v>4250</v>
          </cell>
          <cell r="AB40">
            <v>6.7725931349926638</v>
          </cell>
          <cell r="AC40">
            <v>53809.980888519807</v>
          </cell>
          <cell r="AD40">
            <v>85.748966390511924</v>
          </cell>
          <cell r="AG40">
            <v>19.23</v>
          </cell>
          <cell r="AH40">
            <v>17.395434190795168</v>
          </cell>
        </row>
        <row r="41">
          <cell r="A41">
            <v>1998</v>
          </cell>
          <cell r="B41">
            <v>630</v>
          </cell>
          <cell r="C41">
            <v>0</v>
          </cell>
          <cell r="D41">
            <v>0</v>
          </cell>
          <cell r="E41">
            <v>0</v>
          </cell>
          <cell r="H41">
            <v>18119</v>
          </cell>
          <cell r="I41">
            <v>17731</v>
          </cell>
          <cell r="J41">
            <v>80362</v>
          </cell>
          <cell r="L41">
            <v>72185.581269004833</v>
          </cell>
          <cell r="O41">
            <v>627</v>
          </cell>
          <cell r="P41">
            <v>0.87275047028056629</v>
          </cell>
          <cell r="Q41">
            <v>0.86859451566018264</v>
          </cell>
          <cell r="R41" t="str">
            <v/>
          </cell>
          <cell r="S41" t="str">
            <v>NA</v>
          </cell>
          <cell r="T41" t="str">
            <v/>
          </cell>
          <cell r="U41" t="str">
            <v>NA</v>
          </cell>
          <cell r="V41">
            <v>10590</v>
          </cell>
          <cell r="X41">
            <v>14.67051980995428</v>
          </cell>
          <cell r="Y41">
            <v>5315</v>
          </cell>
          <cell r="Z41">
            <v>7.3629662691130306</v>
          </cell>
          <cell r="AA41">
            <v>5275</v>
          </cell>
          <cell r="AB41">
            <v>7.3075535408412495</v>
          </cell>
          <cell r="AC41">
            <v>62891.59562382671</v>
          </cell>
          <cell r="AD41">
            <v>87.124872472047556</v>
          </cell>
          <cell r="AG41">
            <v>26.169999999999998</v>
          </cell>
          <cell r="AH41">
            <v>23.50733757011842</v>
          </cell>
        </row>
        <row r="42">
          <cell r="A42">
            <v>1999</v>
          </cell>
          <cell r="B42">
            <v>225</v>
          </cell>
          <cell r="C42">
            <v>0</v>
          </cell>
          <cell r="D42">
            <v>0</v>
          </cell>
          <cell r="E42">
            <v>0</v>
          </cell>
          <cell r="H42">
            <v>22486</v>
          </cell>
          <cell r="I42">
            <v>21883</v>
          </cell>
          <cell r="J42">
            <v>92669</v>
          </cell>
          <cell r="L42">
            <v>80595.720711103437</v>
          </cell>
          <cell r="O42">
            <v>226</v>
          </cell>
          <cell r="P42">
            <v>0.27917114955335637</v>
          </cell>
          <cell r="Q42">
            <v>0.28041191021803796</v>
          </cell>
          <cell r="R42" t="str">
            <v/>
          </cell>
          <cell r="S42" t="str">
            <v>NA</v>
          </cell>
          <cell r="T42" t="str">
            <v/>
          </cell>
          <cell r="U42" t="str">
            <v>NA</v>
          </cell>
          <cell r="V42">
            <v>13316</v>
          </cell>
          <cell r="X42">
            <v>16.521969010899973</v>
          </cell>
          <cell r="Y42">
            <v>6743</v>
          </cell>
          <cell r="Z42">
            <v>8.3664491619479211</v>
          </cell>
          <cell r="AA42">
            <v>6573</v>
          </cell>
          <cell r="AB42">
            <v>8.1555198489520517</v>
          </cell>
          <cell r="AC42">
            <v>71443.33311937144</v>
          </cell>
          <cell r="AD42">
            <v>88.644077488259128</v>
          </cell>
          <cell r="AG42">
            <v>25.19</v>
          </cell>
          <cell r="AH42">
            <v>21.908148406831796</v>
          </cell>
        </row>
        <row r="43">
          <cell r="A43">
            <v>2000</v>
          </cell>
          <cell r="B43">
            <v>-379</v>
          </cell>
          <cell r="C43">
            <v>0</v>
          </cell>
          <cell r="D43">
            <v>-310</v>
          </cell>
          <cell r="E43">
            <v>-49</v>
          </cell>
          <cell r="H43">
            <v>25855</v>
          </cell>
          <cell r="I43">
            <v>25164</v>
          </cell>
          <cell r="J43">
            <v>108400</v>
          </cell>
          <cell r="L43">
            <v>94127.947461896387</v>
          </cell>
          <cell r="O43">
            <v>639</v>
          </cell>
          <cell r="P43">
            <v>-0.40264343398481278</v>
          </cell>
          <cell r="Q43">
            <v>0.67886320400077926</v>
          </cell>
          <cell r="R43" t="str">
            <v/>
          </cell>
          <cell r="S43" t="str">
            <v>NA</v>
          </cell>
          <cell r="T43" t="str">
            <v/>
          </cell>
          <cell r="U43" t="str">
            <v>NA</v>
          </cell>
          <cell r="V43">
            <v>15912</v>
          </cell>
          <cell r="X43">
            <v>16.904649924977154</v>
          </cell>
          <cell r="Y43">
            <v>8157</v>
          </cell>
          <cell r="Z43">
            <v>8.6658640923855348</v>
          </cell>
          <cell r="AA43">
            <v>7755</v>
          </cell>
          <cell r="AB43">
            <v>8.238785832591617</v>
          </cell>
          <cell r="AC43">
            <v>83816.01644264067</v>
          </cell>
          <cell r="AD43">
            <v>89.044772251694909</v>
          </cell>
          <cell r="AG43">
            <v>-4.0599999999999996</v>
          </cell>
          <cell r="AH43">
            <v>-3.5254563348274846</v>
          </cell>
        </row>
        <row r="44">
          <cell r="A44">
            <v>2001</v>
          </cell>
          <cell r="B44">
            <v>-757</v>
          </cell>
          <cell r="C44">
            <v>0</v>
          </cell>
          <cell r="D44">
            <v>-532</v>
          </cell>
          <cell r="E44">
            <v>-134</v>
          </cell>
          <cell r="H44">
            <v>29151</v>
          </cell>
          <cell r="I44">
            <v>27351</v>
          </cell>
          <cell r="J44">
            <v>122010</v>
          </cell>
          <cell r="L44">
            <v>103547.38360126226</v>
          </cell>
          <cell r="O44">
            <v>226</v>
          </cell>
          <cell r="P44">
            <v>-0.73106627485155706</v>
          </cell>
          <cell r="Q44">
            <v>0.21825756686453354</v>
          </cell>
          <cell r="R44" t="str">
            <v/>
          </cell>
          <cell r="S44" t="str">
            <v>NA</v>
          </cell>
          <cell r="T44" t="str">
            <v/>
          </cell>
          <cell r="U44" t="str">
            <v>NA</v>
          </cell>
          <cell r="V44">
            <v>18167</v>
          </cell>
          <cell r="X44">
            <v>17.544624854991067</v>
          </cell>
          <cell r="Y44">
            <v>9541</v>
          </cell>
          <cell r="Z44">
            <v>9.2141391391792684</v>
          </cell>
          <cell r="AA44">
            <v>8626</v>
          </cell>
          <cell r="AB44">
            <v>8.3304857158117986</v>
          </cell>
          <cell r="AC44">
            <v>100077.3100783391</v>
          </cell>
          <cell r="AD44">
            <v>96.648806177193592</v>
          </cell>
          <cell r="AG44">
            <v>-20.095000000000002</v>
          </cell>
          <cell r="AH44">
            <v>-17.054214191192241</v>
          </cell>
        </row>
        <row r="45">
          <cell r="A45">
            <v>2002</v>
          </cell>
          <cell r="B45">
            <v>336</v>
          </cell>
          <cell r="C45">
            <v>0</v>
          </cell>
          <cell r="D45">
            <v>-908</v>
          </cell>
          <cell r="E45">
            <v>-288</v>
          </cell>
          <cell r="H45">
            <v>32033</v>
          </cell>
          <cell r="I45">
            <v>29030</v>
          </cell>
          <cell r="J45">
            <v>135956</v>
          </cell>
          <cell r="L45">
            <v>112783.23016751956</v>
          </cell>
          <cell r="O45">
            <v>347</v>
          </cell>
          <cell r="P45">
            <v>0.29791663131205887</v>
          </cell>
          <cell r="Q45">
            <v>0.30766985436096556</v>
          </cell>
          <cell r="R45">
            <v>-10.850000000000001</v>
          </cell>
          <cell r="S45" t="str">
            <v>NA</v>
          </cell>
          <cell r="T45" t="str">
            <v/>
          </cell>
          <cell r="U45" t="str">
            <v>NA</v>
          </cell>
          <cell r="V45">
            <v>20132</v>
          </cell>
          <cell r="X45">
            <v>17.850171492780859</v>
          </cell>
          <cell r="Y45">
            <v>10804</v>
          </cell>
          <cell r="Z45">
            <v>9.5794383473079883</v>
          </cell>
          <cell r="AA45">
            <v>9328</v>
          </cell>
          <cell r="AB45">
            <v>8.2707331454728727</v>
          </cell>
          <cell r="AC45">
            <v>112748.19801797738</v>
          </cell>
          <cell r="AD45">
            <v>99.968938511966584</v>
          </cell>
          <cell r="AE45">
            <v>0.15053460611954933</v>
          </cell>
          <cell r="AF45">
            <v>181.4638832314937</v>
          </cell>
          <cell r="AG45">
            <v>-22.560000000000002</v>
          </cell>
          <cell r="AH45">
            <v>-18.714802381500203</v>
          </cell>
        </row>
        <row r="46">
          <cell r="A46">
            <v>2003</v>
          </cell>
          <cell r="B46">
            <v>714</v>
          </cell>
          <cell r="C46">
            <v>0</v>
          </cell>
          <cell r="D46">
            <v>-1301</v>
          </cell>
          <cell r="E46">
            <v>-469</v>
          </cell>
          <cell r="F46">
            <v>2296</v>
          </cell>
          <cell r="H46">
            <v>36187</v>
          </cell>
          <cell r="I46">
            <v>32688</v>
          </cell>
          <cell r="J46">
            <v>145534</v>
          </cell>
          <cell r="L46">
            <v>123691.97966059941</v>
          </cell>
          <cell r="O46">
            <v>1613</v>
          </cell>
          <cell r="P46">
            <v>0.57724033681016118</v>
          </cell>
          <cell r="Q46">
            <v>1.3040457468834594</v>
          </cell>
          <cell r="R46">
            <v>-25.75</v>
          </cell>
          <cell r="S46" t="str">
            <v>NA</v>
          </cell>
          <cell r="T46" t="str">
            <v/>
          </cell>
          <cell r="U46" t="str">
            <v>NA</v>
          </cell>
          <cell r="V46">
            <v>23613</v>
          </cell>
          <cell r="X46">
            <v>19.090162567364615</v>
          </cell>
          <cell r="Y46">
            <v>13783</v>
          </cell>
          <cell r="Z46">
            <v>11.143002188031444</v>
          </cell>
          <cell r="AA46">
            <v>9830</v>
          </cell>
          <cell r="AB46">
            <v>7.9471603793331713</v>
          </cell>
          <cell r="AC46">
            <v>132363.31692510506</v>
          </cell>
          <cell r="AD46">
            <v>107.01042807164951</v>
          </cell>
          <cell r="AE46">
            <v>1.0517178606904578</v>
          </cell>
          <cell r="AF46">
            <v>1237.4343717168329</v>
          </cell>
          <cell r="AG46">
            <v>-21.65</v>
          </cell>
          <cell r="AH46">
            <v>-18.400726700647112</v>
          </cell>
        </row>
        <row r="47">
          <cell r="A47">
            <v>2004</v>
          </cell>
          <cell r="B47">
            <v>-154</v>
          </cell>
          <cell r="C47">
            <v>0</v>
          </cell>
          <cell r="D47">
            <v>-1686</v>
          </cell>
          <cell r="E47">
            <v>-630</v>
          </cell>
          <cell r="F47">
            <v>3217</v>
          </cell>
          <cell r="H47">
            <v>42079</v>
          </cell>
          <cell r="I47">
            <v>37840</v>
          </cell>
          <cell r="J47">
            <v>156189</v>
          </cell>
          <cell r="L47">
            <v>132491.48707167557</v>
          </cell>
          <cell r="O47">
            <v>481</v>
          </cell>
          <cell r="P47">
            <v>-0.11623388294878802</v>
          </cell>
          <cell r="Q47">
            <v>0.36304219284653921</v>
          </cell>
          <cell r="R47">
            <v>-25.499999999999996</v>
          </cell>
          <cell r="S47" t="str">
            <v>NA</v>
          </cell>
          <cell r="T47" t="str">
            <v/>
          </cell>
          <cell r="U47" t="str">
            <v>NA</v>
          </cell>
          <cell r="V47">
            <v>28312</v>
          </cell>
          <cell r="X47">
            <v>21.368920091208352</v>
          </cell>
          <cell r="Y47">
            <v>16958</v>
          </cell>
          <cell r="Z47">
            <v>12.799312902893163</v>
          </cell>
          <cell r="AA47">
            <v>11354</v>
          </cell>
          <cell r="AB47">
            <v>8.5696071883151888</v>
          </cell>
          <cell r="AC47">
            <v>167912.84816475818</v>
          </cell>
          <cell r="AD47">
            <v>126.73482038428648</v>
          </cell>
          <cell r="AE47">
            <v>3.9081061863206026</v>
          </cell>
          <cell r="AF47">
            <v>4607.1125822975409</v>
          </cell>
          <cell r="AG47">
            <v>-5.26</v>
          </cell>
          <cell r="AH47">
            <v>-4.4619353603455645</v>
          </cell>
        </row>
        <row r="48">
          <cell r="A48">
            <v>2005</v>
          </cell>
          <cell r="B48">
            <v>-6026</v>
          </cell>
          <cell r="C48">
            <v>0</v>
          </cell>
          <cell r="D48">
            <v>-2171</v>
          </cell>
          <cell r="E48">
            <v>-1186</v>
          </cell>
          <cell r="F48">
            <v>3831</v>
          </cell>
          <cell r="H48">
            <v>50939</v>
          </cell>
          <cell r="I48">
            <v>45098</v>
          </cell>
          <cell r="J48">
            <v>170231</v>
          </cell>
          <cell r="L48">
            <v>144060.37667111927</v>
          </cell>
          <cell r="O48">
            <v>-5069</v>
          </cell>
          <cell r="P48">
            <v>-4.1829683770416457</v>
          </cell>
          <cell r="Q48">
            <v>-3.5186635750454869</v>
          </cell>
          <cell r="R48">
            <v>-44.325000000000003</v>
          </cell>
          <cell r="S48" t="str">
            <v>NA</v>
          </cell>
          <cell r="T48" t="str">
            <v/>
          </cell>
          <cell r="U48" t="str">
            <v>NA</v>
          </cell>
          <cell r="V48">
            <v>33519</v>
          </cell>
          <cell r="X48">
            <v>23.267327751420336</v>
          </cell>
          <cell r="Y48">
            <v>20508</v>
          </cell>
          <cell r="Z48">
            <v>14.235697888544653</v>
          </cell>
          <cell r="AA48">
            <v>13011</v>
          </cell>
          <cell r="AB48">
            <v>9.0316298628756808</v>
          </cell>
          <cell r="AC48">
            <v>216370.77207689802</v>
          </cell>
          <cell r="AD48">
            <v>150.19450668996848</v>
          </cell>
          <cell r="AE48">
            <v>5.6549098200300119</v>
          </cell>
          <cell r="AF48">
            <v>6682.2048908783381</v>
          </cell>
          <cell r="AG48">
            <v>17.495000000000001</v>
          </cell>
          <cell r="AH48">
            <v>14.805389675565744</v>
          </cell>
        </row>
        <row r="49">
          <cell r="A49">
            <v>2006</v>
          </cell>
          <cell r="B49">
            <v>-9905</v>
          </cell>
          <cell r="C49">
            <v>0</v>
          </cell>
          <cell r="D49">
            <v>-2619</v>
          </cell>
          <cell r="E49">
            <v>-1723</v>
          </cell>
          <cell r="F49">
            <v>3742</v>
          </cell>
          <cell r="H49">
            <v>57491</v>
          </cell>
          <cell r="I49">
            <v>50091</v>
          </cell>
          <cell r="J49">
            <v>184914</v>
          </cell>
          <cell r="L49">
            <v>157816.21448753891</v>
          </cell>
          <cell r="O49">
            <v>-8058</v>
          </cell>
          <cell r="P49">
            <v>-6.2762879163991698</v>
          </cell>
          <cell r="Q49">
            <v>-5.1059392256783962</v>
          </cell>
          <cell r="R49">
            <v>-39.200000000000003</v>
          </cell>
          <cell r="S49" t="str">
            <v>NA</v>
          </cell>
          <cell r="T49" t="str">
            <v/>
          </cell>
          <cell r="U49" t="str">
            <v>NA</v>
          </cell>
          <cell r="V49">
            <v>38130</v>
          </cell>
          <cell r="X49">
            <v>24.161015472216086</v>
          </cell>
          <cell r="Y49">
            <v>22627</v>
          </cell>
          <cell r="Z49">
            <v>14.337563521894399</v>
          </cell>
          <cell r="AA49">
            <v>15503</v>
          </cell>
          <cell r="AB49">
            <v>9.8234519503216884</v>
          </cell>
          <cell r="AC49">
            <v>281801.10977274796</v>
          </cell>
          <cell r="AD49">
            <v>178.56283696058296</v>
          </cell>
          <cell r="AE49">
            <v>7.8182734700877194</v>
          </cell>
          <cell r="AF49">
            <v>9160.7077583397058</v>
          </cell>
          <cell r="AG49">
            <v>47.545000000000002</v>
          </cell>
          <cell r="AH49">
            <v>40.577630237894574</v>
          </cell>
        </row>
        <row r="50">
          <cell r="A50">
            <v>2007</v>
          </cell>
          <cell r="B50">
            <v>-12826</v>
          </cell>
          <cell r="C50">
            <v>0</v>
          </cell>
          <cell r="D50">
            <v>-3122</v>
          </cell>
          <cell r="E50">
            <v>-1827</v>
          </cell>
          <cell r="F50">
            <v>4381</v>
          </cell>
          <cell r="G50">
            <v>2861</v>
          </cell>
          <cell r="H50">
            <v>56490</v>
          </cell>
          <cell r="I50">
            <v>49487</v>
          </cell>
          <cell r="J50">
            <v>197130</v>
          </cell>
          <cell r="L50">
            <v>165487.70492707001</v>
          </cell>
          <cell r="O50">
            <v>-10533</v>
          </cell>
          <cell r="P50">
            <v>-7.750424725300519</v>
          </cell>
          <cell r="Q50">
            <v>-6.3648232988921229</v>
          </cell>
          <cell r="R50">
            <v>-29.450000000000003</v>
          </cell>
          <cell r="S50" t="str">
            <v>NA</v>
          </cell>
          <cell r="T50" t="str">
            <v/>
          </cell>
          <cell r="U50" t="str">
            <v>NA</v>
          </cell>
          <cell r="V50">
            <v>36724</v>
          </cell>
          <cell r="X50">
            <v>22.191376704501504</v>
          </cell>
          <cell r="Y50">
            <v>20055</v>
          </cell>
          <cell r="Z50">
            <v>12.118725079206449</v>
          </cell>
          <cell r="AA50">
            <v>16669</v>
          </cell>
          <cell r="AB50">
            <v>10.072651625295054</v>
          </cell>
          <cell r="AC50">
            <v>340635.11519618548</v>
          </cell>
          <cell r="AD50">
            <v>205.83711360690057</v>
          </cell>
          <cell r="AE50">
            <v>6.1273391741859147</v>
          </cell>
          <cell r="AF50">
            <v>7298.9251493914899</v>
          </cell>
          <cell r="AG50">
            <v>53.677500000000002</v>
          </cell>
          <cell r="AH50">
            <v>45.061463405989954</v>
          </cell>
        </row>
        <row r="51">
          <cell r="A51">
            <v>2008</v>
          </cell>
          <cell r="B51">
            <v>-11715</v>
          </cell>
          <cell r="C51">
            <v>-292</v>
          </cell>
          <cell r="D51">
            <v>-3562</v>
          </cell>
          <cell r="E51">
            <v>-1843</v>
          </cell>
          <cell r="F51">
            <v>3901</v>
          </cell>
          <cell r="G51">
            <v>1823</v>
          </cell>
          <cell r="H51">
            <v>46444</v>
          </cell>
          <cell r="I51">
            <v>40926</v>
          </cell>
          <cell r="J51">
            <v>187620</v>
          </cell>
          <cell r="L51">
            <v>156756.1926136096</v>
          </cell>
          <cell r="N51">
            <v>1548400000</v>
          </cell>
          <cell r="O51">
            <v>-11688</v>
          </cell>
          <cell r="P51">
            <v>-7.4733889645281559</v>
          </cell>
          <cell r="Q51">
            <v>-7.456164764609909</v>
          </cell>
          <cell r="R51">
            <v>-67.45</v>
          </cell>
          <cell r="S51" t="str">
            <v>NA</v>
          </cell>
          <cell r="T51" t="str">
            <v/>
          </cell>
          <cell r="U51" t="str">
            <v>NA</v>
          </cell>
          <cell r="V51">
            <v>29185</v>
          </cell>
          <cell r="X51">
            <v>18.618084244964084</v>
          </cell>
          <cell r="Y51">
            <v>14508</v>
          </cell>
          <cell r="Z51">
            <v>9.2551367560712325</v>
          </cell>
          <cell r="AA51">
            <v>14677</v>
          </cell>
          <cell r="AB51">
            <v>9.3629474888928499</v>
          </cell>
          <cell r="AC51">
            <v>380149.70655357104</v>
          </cell>
          <cell r="AD51">
            <v>242.51016831635295</v>
          </cell>
          <cell r="AE51">
            <v>6.9864439132150054</v>
          </cell>
          <cell r="AF51">
            <v>8362.008448549137</v>
          </cell>
          <cell r="AG51">
            <v>70.355000000000004</v>
          </cell>
          <cell r="AH51">
            <v>58.781483484332718</v>
          </cell>
        </row>
        <row r="52">
          <cell r="A52">
            <v>2009</v>
          </cell>
          <cell r="B52">
            <v>-7904</v>
          </cell>
          <cell r="C52">
            <v>-1594</v>
          </cell>
          <cell r="D52">
            <v>-3835.0524689925001</v>
          </cell>
          <cell r="E52">
            <v>-1927.6623814288</v>
          </cell>
          <cell r="F52">
            <v>5640</v>
          </cell>
          <cell r="G52">
            <v>3872</v>
          </cell>
          <cell r="H52">
            <v>35815</v>
          </cell>
          <cell r="I52">
            <v>26512</v>
          </cell>
          <cell r="J52">
            <v>169786</v>
          </cell>
          <cell r="L52">
            <v>134525.74532077869</v>
          </cell>
          <cell r="O52">
            <v>-5748.7148504213001</v>
          </cell>
          <cell r="P52">
            <v>-5.8754552752358231</v>
          </cell>
          <cell r="Q52">
            <v>-4.2733194577093041</v>
          </cell>
          <cell r="R52">
            <v>-114.30000000000001</v>
          </cell>
          <cell r="S52" t="str">
            <v>NA</v>
          </cell>
          <cell r="T52" t="str">
            <v/>
          </cell>
          <cell r="U52" t="str">
            <v>NA</v>
          </cell>
          <cell r="V52">
            <v>17072</v>
          </cell>
          <cell r="X52">
            <v>12.690507649142962</v>
          </cell>
          <cell r="Y52">
            <v>7594</v>
          </cell>
          <cell r="Z52">
            <v>5.6450161133781425</v>
          </cell>
          <cell r="AA52">
            <v>9478</v>
          </cell>
          <cell r="AB52">
            <v>7.0454915357648193</v>
          </cell>
          <cell r="AC52">
            <v>371671.83370026801</v>
          </cell>
          <cell r="AD52">
            <v>276.28305110966738</v>
          </cell>
          <cell r="AE52">
            <v>0.96446848763873749</v>
          </cell>
          <cell r="AF52">
            <v>1217.2632550874077</v>
          </cell>
          <cell r="AG52">
            <v>78.734999999999999</v>
          </cell>
          <cell r="AH52">
            <v>62.383733392809248</v>
          </cell>
        </row>
        <row r="53">
          <cell r="A53">
            <v>2010</v>
          </cell>
          <cell r="B53">
            <v>-2011</v>
          </cell>
          <cell r="C53">
            <v>-5260</v>
          </cell>
          <cell r="D53">
            <v>-4156.7779978844001</v>
          </cell>
          <cell r="E53">
            <v>-2163.1681321720998</v>
          </cell>
          <cell r="F53">
            <v>5230</v>
          </cell>
          <cell r="G53">
            <v>3871</v>
          </cell>
          <cell r="H53">
            <v>29412</v>
          </cell>
          <cell r="I53">
            <v>20479</v>
          </cell>
          <cell r="J53">
            <v>167674</v>
          </cell>
          <cell r="L53">
            <v>128901.12597404349</v>
          </cell>
          <cell r="O53">
            <v>-4489.9461300565017</v>
          </cell>
          <cell r="P53">
            <v>-1.5601104992713175</v>
          </cell>
          <cell r="Q53">
            <v>-3.4832481843181347</v>
          </cell>
          <cell r="R53">
            <v>-111.07500000000002</v>
          </cell>
          <cell r="S53" t="str">
            <v>NA</v>
          </cell>
          <cell r="T53" t="str">
            <v/>
          </cell>
          <cell r="U53" t="str">
            <v>NA</v>
          </cell>
          <cell r="V53">
            <v>11223</v>
          </cell>
          <cell r="X53">
            <v>8.7066733631635991</v>
          </cell>
          <cell r="Y53">
            <v>4807</v>
          </cell>
          <cell r="Z53">
            <v>3.7292149030319361</v>
          </cell>
          <cell r="AA53">
            <v>6416</v>
          </cell>
          <cell r="AB53">
            <v>4.9774584601316629</v>
          </cell>
          <cell r="AC53">
            <v>323535.79096056626</v>
          </cell>
          <cell r="AD53">
            <v>250.99531793517139</v>
          </cell>
          <cell r="AE53">
            <v>-23.96230681710615</v>
          </cell>
          <cell r="AF53">
            <v>-31170.060019960747</v>
          </cell>
          <cell r="AG53">
            <v>64.435000000000002</v>
          </cell>
          <cell r="AH53">
            <v>49.535074323613038</v>
          </cell>
        </row>
        <row r="54">
          <cell r="A54">
            <v>2011</v>
          </cell>
          <cell r="B54">
            <v>-2811</v>
          </cell>
          <cell r="C54">
            <v>-5548</v>
          </cell>
          <cell r="D54">
            <v>-4181.0194007445998</v>
          </cell>
          <cell r="E54">
            <v>-2425.2317199281001</v>
          </cell>
          <cell r="F54">
            <v>5589</v>
          </cell>
          <cell r="G54">
            <v>6567</v>
          </cell>
          <cell r="H54">
            <v>28638</v>
          </cell>
          <cell r="I54">
            <v>17059</v>
          </cell>
          <cell r="J54">
            <v>170951</v>
          </cell>
          <cell r="L54">
            <v>126467.38236072731</v>
          </cell>
          <cell r="O54">
            <v>-2809.2511206727013</v>
          </cell>
          <cell r="P54">
            <v>-2.2227075057045833</v>
          </cell>
          <cell r="Q54">
            <v>-2.2213246358335912</v>
          </cell>
          <cell r="R54">
            <v>-132.22500000000002</v>
          </cell>
          <cell r="S54" t="str">
            <v>NA</v>
          </cell>
          <cell r="T54" t="str">
            <v/>
          </cell>
          <cell r="U54" t="str">
            <v>NA</v>
          </cell>
          <cell r="V54">
            <v>9323</v>
          </cell>
          <cell r="X54">
            <v>7.3718612862624795</v>
          </cell>
          <cell r="Y54">
            <v>3248</v>
          </cell>
          <cell r="Z54">
            <v>2.5682511485337907</v>
          </cell>
          <cell r="AA54">
            <v>6075</v>
          </cell>
          <cell r="AB54">
            <v>4.8036101377286879</v>
          </cell>
          <cell r="AC54">
            <v>293444.06807726098</v>
          </cell>
          <cell r="AD54">
            <v>232.03142391313222</v>
          </cell>
          <cell r="AE54">
            <v>-48.4547338109968</v>
          </cell>
          <cell r="AF54">
            <v>-65498.194436386184</v>
          </cell>
          <cell r="AG54">
            <v>52.69</v>
          </cell>
          <cell r="AH54">
            <v>38.979393958425057</v>
          </cell>
        </row>
        <row r="55">
          <cell r="A55">
            <v>2012</v>
          </cell>
          <cell r="B55">
            <v>-5934</v>
          </cell>
          <cell r="C55">
            <v>-7097.33673</v>
          </cell>
          <cell r="D55">
            <v>-4819.5275242670004</v>
          </cell>
          <cell r="E55">
            <v>-2755.4222655837002</v>
          </cell>
          <cell r="F55">
            <v>0</v>
          </cell>
          <cell r="G55">
            <v>7270</v>
          </cell>
          <cell r="H55">
            <v>34280</v>
          </cell>
          <cell r="I55">
            <v>18996</v>
          </cell>
          <cell r="J55">
            <v>175104</v>
          </cell>
          <cell r="L55">
            <v>126476.74357084927</v>
          </cell>
          <cell r="N55">
            <v>1228600000</v>
          </cell>
          <cell r="O55">
            <v>-13336.286519850701</v>
          </cell>
          <cell r="P55">
            <v>-4.6917716510276168</v>
          </cell>
          <cell r="Q55">
            <v>-10.544457536875171</v>
          </cell>
          <cell r="R55">
            <v>-142.65839799693526</v>
          </cell>
          <cell r="S55">
            <v>-90498</v>
          </cell>
          <cell r="T55">
            <v>-97900.286519850692</v>
          </cell>
          <cell r="U55">
            <v>-71.553075644539476</v>
          </cell>
          <cell r="V55">
            <v>9358</v>
          </cell>
          <cell r="X55">
            <v>7.3989887277243742</v>
          </cell>
          <cell r="Y55">
            <v>2418</v>
          </cell>
          <cell r="Z55">
            <v>1.911813928578493</v>
          </cell>
          <cell r="AA55">
            <v>6940</v>
          </cell>
          <cell r="AB55">
            <v>5.4871747991458815</v>
          </cell>
          <cell r="AC55">
            <v>280028.86496803327</v>
          </cell>
          <cell r="AD55">
            <v>221.40739638127047</v>
          </cell>
          <cell r="AE55">
            <v>-50.956924263543726</v>
          </cell>
          <cell r="AF55">
            <v>-70548.632217473569</v>
          </cell>
          <cell r="AG55">
            <v>42.6175</v>
          </cell>
          <cell r="AH55">
            <v>30.78240713593447</v>
          </cell>
        </row>
        <row r="56">
          <cell r="A56">
            <v>2013</v>
          </cell>
          <cell r="B56">
            <v>2787</v>
          </cell>
          <cell r="C56">
            <v>-6473.7594799999997</v>
          </cell>
          <cell r="D56">
            <v>-5094.3199905341999</v>
          </cell>
          <cell r="E56">
            <v>-3059.6956550445998</v>
          </cell>
          <cell r="F56">
            <v>6013</v>
          </cell>
          <cell r="G56">
            <v>4807</v>
          </cell>
          <cell r="H56">
            <v>33181</v>
          </cell>
          <cell r="I56">
            <v>22613</v>
          </cell>
          <cell r="J56">
            <v>179616</v>
          </cell>
          <cell r="L56">
            <v>136906.07076652118</v>
          </cell>
          <cell r="M56">
            <v>49</v>
          </cell>
          <cell r="O56">
            <v>-1069.7751255787989</v>
          </cell>
          <cell r="P56">
            <v>2.035702277039952</v>
          </cell>
          <cell r="Q56">
            <v>-0.78139349087242982</v>
          </cell>
          <cell r="R56">
            <v>-145.31433025618776</v>
          </cell>
          <cell r="S56">
            <v>-63042.75</v>
          </cell>
          <cell r="T56">
            <v>-66899.525125578803</v>
          </cell>
          <cell r="U56">
            <v>-46.048177153161262</v>
          </cell>
          <cell r="V56">
            <v>10809</v>
          </cell>
          <cell r="X56">
            <v>7.8951940841495674</v>
          </cell>
          <cell r="Y56">
            <v>2568</v>
          </cell>
          <cell r="Z56">
            <v>1.8757385889625393</v>
          </cell>
          <cell r="AA56">
            <v>8241</v>
          </cell>
          <cell r="AB56">
            <v>6.019455495187028</v>
          </cell>
          <cell r="AC56">
            <v>268734.30196221569</v>
          </cell>
          <cell r="AD56">
            <v>196.2910048163705</v>
          </cell>
          <cell r="AE56">
            <v>-51.243004058461523</v>
          </cell>
          <cell r="AF56">
            <v>-67229.037875618975</v>
          </cell>
          <cell r="AG56">
            <v>3.6675000000000004</v>
          </cell>
          <cell r="AH56">
            <v>2.7954247646992276</v>
          </cell>
        </row>
        <row r="57">
          <cell r="A57">
            <v>2014</v>
          </cell>
          <cell r="B57">
            <v>2093</v>
          </cell>
          <cell r="C57">
            <v>-6851.0849760000001</v>
          </cell>
          <cell r="D57">
            <v>-5092.6223287214998</v>
          </cell>
          <cell r="E57">
            <v>-3782.7103548065002</v>
          </cell>
          <cell r="F57">
            <v>8704</v>
          </cell>
          <cell r="G57">
            <v>6696</v>
          </cell>
          <cell r="H57">
            <v>40106</v>
          </cell>
          <cell r="I57">
            <v>25920</v>
          </cell>
          <cell r="J57">
            <v>195148</v>
          </cell>
          <cell r="L57">
            <v>149057.98422477194</v>
          </cell>
          <cell r="M57">
            <v>1074</v>
          </cell>
          <cell r="O57">
            <v>692.58234047199949</v>
          </cell>
          <cell r="P57">
            <v>1.4041515527567188</v>
          </cell>
          <cell r="Q57">
            <v>0.46463954552586739</v>
          </cell>
          <cell r="R57">
            <v>-160.51750185507555</v>
          </cell>
          <cell r="S57">
            <v>-12563.5</v>
          </cell>
          <cell r="T57">
            <v>-13963.917659527997</v>
          </cell>
          <cell r="U57">
            <v>-8.4285991557854913</v>
          </cell>
          <cell r="V57">
            <v>12546</v>
          </cell>
          <cell r="X57">
            <v>8.4168587581871925</v>
          </cell>
          <cell r="Y57">
            <v>3019</v>
          </cell>
          <cell r="Z57">
            <v>2.0253863056724959</v>
          </cell>
          <cell r="AA57">
            <v>9527</v>
          </cell>
          <cell r="AB57">
            <v>6.3914724525146962</v>
          </cell>
          <cell r="AC57">
            <v>243417.17851304324</v>
          </cell>
          <cell r="AD57">
            <v>163.30368331426138</v>
          </cell>
          <cell r="AE57">
            <v>-58.618310193259376</v>
          </cell>
          <cell r="AF57">
            <v>-76743.597849440746</v>
          </cell>
          <cell r="AG57">
            <v>-1.6925000000000001</v>
          </cell>
          <cell r="AH57">
            <v>-1.292765687070462</v>
          </cell>
        </row>
        <row r="58">
          <cell r="A58">
            <v>2015</v>
          </cell>
          <cell r="B58">
            <v>11556</v>
          </cell>
          <cell r="C58">
            <v>-4662.5662460000003</v>
          </cell>
          <cell r="D58">
            <v>-30128.495781488</v>
          </cell>
          <cell r="E58">
            <v>-4606.5289814396001</v>
          </cell>
          <cell r="F58">
            <v>28158</v>
          </cell>
          <cell r="G58">
            <v>5168</v>
          </cell>
          <cell r="H58">
            <v>62815</v>
          </cell>
          <cell r="I58">
            <v>30003</v>
          </cell>
          <cell r="J58">
            <v>262853</v>
          </cell>
          <cell r="L58">
            <v>162656.72335207241</v>
          </cell>
          <cell r="M58">
            <v>154</v>
          </cell>
          <cell r="O58">
            <v>5330.4089910723997</v>
          </cell>
          <cell r="P58">
            <v>7.1045326389533257</v>
          </cell>
          <cell r="Q58">
            <v>3.2770910917310601</v>
          </cell>
          <cell r="R58">
            <v>-216.37042601058923</v>
          </cell>
          <cell r="S58">
            <v>28539.75</v>
          </cell>
          <cell r="T58">
            <v>22314.1589910724</v>
          </cell>
          <cell r="U58">
            <v>17.546000811921786</v>
          </cell>
          <cell r="V58">
            <v>14177</v>
          </cell>
          <cell r="X58">
            <v>8.7159016288024649</v>
          </cell>
          <cell r="Y58">
            <v>3349</v>
          </cell>
          <cell r="Z58">
            <v>2.0589373319361965</v>
          </cell>
          <cell r="AA58">
            <v>10828</v>
          </cell>
          <cell r="AB58">
            <v>6.6569642968662688</v>
          </cell>
          <cell r="AC58">
            <v>214763.8378214775</v>
          </cell>
          <cell r="AD58">
            <v>132.03502037639024</v>
          </cell>
          <cell r="AE58">
            <v>-77.898418272379402</v>
          </cell>
          <cell r="AF58">
            <v>-125883.71704641781</v>
          </cell>
          <cell r="AG58">
            <v>45.104999999999997</v>
          </cell>
          <cell r="AH58">
            <v>27.911538033787803</v>
          </cell>
        </row>
        <row r="59">
          <cell r="A59">
            <v>2016</v>
          </cell>
          <cell r="B59">
            <v>-11373</v>
          </cell>
          <cell r="C59">
            <v>-5780.0658800000001</v>
          </cell>
          <cell r="D59">
            <v>-35340.906146180998</v>
          </cell>
          <cell r="E59">
            <v>-4868.4716821660004</v>
          </cell>
          <cell r="F59">
            <v>58052</v>
          </cell>
          <cell r="G59">
            <v>7137</v>
          </cell>
          <cell r="H59">
            <v>96520</v>
          </cell>
          <cell r="I59">
            <v>33793</v>
          </cell>
          <cell r="J59">
            <v>270809</v>
          </cell>
          <cell r="L59">
            <v>174731.87675705299</v>
          </cell>
          <cell r="M59">
            <v>1967</v>
          </cell>
          <cell r="O59">
            <v>5859.5562916530034</v>
          </cell>
          <cell r="P59">
            <v>-6.5088295341856863</v>
          </cell>
          <cell r="Q59">
            <v>3.3534558206572256</v>
          </cell>
          <cell r="R59">
            <v>-176.74434868193254</v>
          </cell>
          <cell r="S59">
            <v>32659.5</v>
          </cell>
          <cell r="T59">
            <v>49892.056291653003</v>
          </cell>
          <cell r="U59">
            <v>18.691208843026242</v>
          </cell>
          <cell r="V59">
            <v>16927</v>
          </cell>
          <cell r="X59">
            <v>9.6874138332156079</v>
          </cell>
          <cell r="Y59">
            <v>4231</v>
          </cell>
          <cell r="Z59">
            <v>2.421424229239395</v>
          </cell>
          <cell r="AA59">
            <v>12696</v>
          </cell>
          <cell r="AB59">
            <v>7.2659896039762133</v>
          </cell>
          <cell r="AC59">
            <v>201504.82885456126</v>
          </cell>
          <cell r="AD59">
            <v>115.32230557720922</v>
          </cell>
          <cell r="AE59">
            <v>-73.427772155198326</v>
          </cell>
          <cell r="AF59">
            <v>-113802.36919921056</v>
          </cell>
          <cell r="AG59">
            <v>-13.627500000000001</v>
          </cell>
          <cell r="AH59">
            <v>-8.7927603975744528</v>
          </cell>
        </row>
        <row r="60">
          <cell r="A60">
            <v>2017</v>
          </cell>
          <cell r="B60">
            <v>1457</v>
          </cell>
          <cell r="C60">
            <v>-4456.8025680000001</v>
          </cell>
          <cell r="D60">
            <v>-42531.575419289002</v>
          </cell>
          <cell r="E60">
            <v>-6001.5857655583004</v>
          </cell>
          <cell r="F60">
            <v>55157</v>
          </cell>
          <cell r="G60">
            <v>11547</v>
          </cell>
          <cell r="H60">
            <v>96688</v>
          </cell>
          <cell r="I60">
            <v>37323</v>
          </cell>
          <cell r="J60">
            <v>300387</v>
          </cell>
          <cell r="L60">
            <v>186217.2343591527</v>
          </cell>
          <cell r="M60">
            <v>4508</v>
          </cell>
          <cell r="N60">
            <v>1014900000</v>
          </cell>
          <cell r="O60">
            <v>10663.036247152697</v>
          </cell>
          <cell r="P60">
            <v>0.78241952470946863</v>
          </cell>
          <cell r="Q60">
            <v>5.7261274896753944</v>
          </cell>
          <cell r="R60">
            <v>-178.19092076426887</v>
          </cell>
          <cell r="S60">
            <v>46386.25</v>
          </cell>
          <cell r="T60">
            <v>55592.286247152697</v>
          </cell>
          <cell r="U60">
            <v>24.909751323304455</v>
          </cell>
          <cell r="V60">
            <v>20338</v>
          </cell>
          <cell r="X60">
            <v>10.921652912519679</v>
          </cell>
          <cell r="Y60">
            <v>5650</v>
          </cell>
          <cell r="Z60">
            <v>3.0340908130463267</v>
          </cell>
          <cell r="AA60">
            <v>14688</v>
          </cell>
          <cell r="AB60">
            <v>7.8875620994733531</v>
          </cell>
          <cell r="AC60">
            <v>194638.74293332224</v>
          </cell>
          <cell r="AD60">
            <v>104.52241093750064</v>
          </cell>
          <cell r="AE60">
            <v>-60.700183480771578</v>
          </cell>
          <cell r="AF60">
            <v>-97915.459210783505</v>
          </cell>
          <cell r="AG60">
            <v>-56.717500000000001</v>
          </cell>
          <cell r="AH60">
            <v>-35.160562839820777</v>
          </cell>
        </row>
        <row r="61">
          <cell r="A61">
            <v>2018</v>
          </cell>
          <cell r="B61">
            <v>19617</v>
          </cell>
          <cell r="C61">
            <v>-5001.0097649999998</v>
          </cell>
          <cell r="D61">
            <v>-46444.172234217003</v>
          </cell>
          <cell r="E61">
            <v>-7308.5473718636003</v>
          </cell>
          <cell r="F61">
            <v>37443</v>
          </cell>
          <cell r="G61">
            <v>14576</v>
          </cell>
          <cell r="H61">
            <v>92050</v>
          </cell>
          <cell r="I61">
            <v>41470</v>
          </cell>
          <cell r="J61">
            <v>326986</v>
          </cell>
          <cell r="L61">
            <v>198701.52949981941</v>
          </cell>
          <cell r="M61">
            <v>740</v>
          </cell>
          <cell r="O61">
            <v>12142.270628919396</v>
          </cell>
          <cell r="P61">
            <v>9.8725963757706392</v>
          </cell>
          <cell r="Q61">
            <v>6.1108088395114395</v>
          </cell>
          <cell r="R61">
            <v>-166.96130471706562</v>
          </cell>
          <cell r="S61">
            <v>118170.75</v>
          </cell>
          <cell r="T61">
            <v>110696.02062891939</v>
          </cell>
          <cell r="U61">
            <v>59.471484843355171</v>
          </cell>
          <cell r="V61">
            <v>24399</v>
          </cell>
          <cell r="X61">
            <v>12.279221031372169</v>
          </cell>
          <cell r="Y61">
            <v>6877</v>
          </cell>
          <cell r="Z61">
            <v>3.460969836171417</v>
          </cell>
          <cell r="AA61">
            <v>17522</v>
          </cell>
          <cell r="AB61">
            <v>8.8182511952007516</v>
          </cell>
          <cell r="AC61">
            <v>190149.7004716185</v>
          </cell>
          <cell r="AD61">
            <v>95.696143331292944</v>
          </cell>
          <cell r="AE61">
            <v>-60.700183480771578</v>
          </cell>
          <cell r="AF61">
            <v>-99889.066005712913</v>
          </cell>
          <cell r="AG61">
            <v>-74.157499999999999</v>
          </cell>
          <cell r="AH61">
            <v>-45.063729559928738</v>
          </cell>
        </row>
        <row r="62">
          <cell r="A62">
            <v>2019</v>
          </cell>
          <cell r="B62">
            <v>-40404</v>
          </cell>
          <cell r="C62">
            <v>-4228.7782139999999</v>
          </cell>
          <cell r="D62">
            <v>-49672.196325575998</v>
          </cell>
          <cell r="E62">
            <v>-7853.8000256105997</v>
          </cell>
          <cell r="F62">
            <v>105081</v>
          </cell>
          <cell r="G62">
            <v>14195</v>
          </cell>
          <cell r="H62">
            <v>158705</v>
          </cell>
          <cell r="I62">
            <v>43708</v>
          </cell>
          <cell r="J62">
            <v>356051</v>
          </cell>
          <cell r="L62">
            <v>213708.00543831341</v>
          </cell>
          <cell r="M62">
            <v>622</v>
          </cell>
          <cell r="O62">
            <v>16495.225434813401</v>
          </cell>
          <cell r="P62">
            <v>-18.90617055600314</v>
          </cell>
          <cell r="Q62">
            <v>7.718580967980972</v>
          </cell>
          <cell r="R62">
            <v>-174.81637746245255</v>
          </cell>
          <cell r="S62">
            <v>134131.5</v>
          </cell>
          <cell r="T62">
            <v>191030.72543481342</v>
          </cell>
          <cell r="U62">
            <v>65.985241667691554</v>
          </cell>
          <cell r="V62">
            <v>28088</v>
          </cell>
          <cell r="X62">
            <v>13.143166977948129</v>
          </cell>
          <cell r="Y62">
            <v>7329</v>
          </cell>
          <cell r="Z62">
            <v>3.429445698568137</v>
          </cell>
          <cell r="AA62">
            <v>20759</v>
          </cell>
          <cell r="AB62">
            <v>9.7137212793799907</v>
          </cell>
          <cell r="AC62">
            <v>187614.21977269376</v>
          </cell>
          <cell r="AD62">
            <v>87.789982124393745</v>
          </cell>
          <cell r="AE62" t="str">
            <v/>
          </cell>
          <cell r="AF62" t="e">
            <v>#VALUE!</v>
          </cell>
          <cell r="AG62" t="str">
            <v/>
          </cell>
          <cell r="AH62" t="e">
            <v>#VALUE!</v>
          </cell>
        </row>
        <row r="63">
          <cell r="B63" t="str">
            <v>NA</v>
          </cell>
          <cell r="F63" t="str">
            <v>NA</v>
          </cell>
          <cell r="H63" t="str">
            <v>NA</v>
          </cell>
          <cell r="I63" t="str">
            <v>NA</v>
          </cell>
          <cell r="J63" t="str">
            <v>NA</v>
          </cell>
        </row>
        <row r="64">
          <cell r="B64" t="str">
            <v>NA</v>
          </cell>
          <cell r="F64" t="str">
            <v>NA</v>
          </cell>
          <cell r="J64" t="str">
            <v>NA</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sheetData>
      <sheetData sheetId="26">
        <row r="1">
          <cell r="B1" t="str">
            <v>D/F Demand-Side Forecasts</v>
          </cell>
          <cell r="O1" t="str">
            <v>Savings</v>
          </cell>
          <cell r="P1">
            <v>35.299999999999997</v>
          </cell>
          <cell r="Q1">
            <v>35.6</v>
          </cell>
        </row>
        <row r="2">
          <cell r="B2" t="str">
            <v>Version Date: 13 Oct 2020</v>
          </cell>
          <cell r="O2" t="str">
            <v>GCF</v>
          </cell>
          <cell r="P2">
            <v>28.921616320949685</v>
          </cell>
          <cell r="Q2">
            <v>21.489510101556746</v>
          </cell>
        </row>
        <row r="3">
          <cell r="C3" t="str">
            <v>Unit</v>
          </cell>
          <cell r="D3">
            <v>2018</v>
          </cell>
          <cell r="E3">
            <v>2019</v>
          </cell>
          <cell r="F3">
            <v>2020</v>
          </cell>
          <cell r="G3">
            <v>2021</v>
          </cell>
          <cell r="H3">
            <v>2022</v>
          </cell>
          <cell r="I3">
            <v>2023</v>
          </cell>
          <cell r="J3">
            <v>2024</v>
          </cell>
          <cell r="K3">
            <v>2025</v>
          </cell>
          <cell r="O3" t="str">
            <v>2019f</v>
          </cell>
          <cell r="P3" t="str">
            <v>2020f</v>
          </cell>
          <cell r="Q3" t="str">
            <v>2021f</v>
          </cell>
        </row>
        <row r="4">
          <cell r="B4" t="str">
            <v>Expenditure</v>
          </cell>
          <cell r="P4">
            <v>6.3783836790503123</v>
          </cell>
          <cell r="Q4">
            <v>14.110489898443255</v>
          </cell>
        </row>
        <row r="5">
          <cell r="B5" t="str">
            <v xml:space="preserve">PERSONAL CONSUMPTION </v>
          </cell>
          <cell r="C5" t="str">
            <v>Vol %</v>
          </cell>
          <cell r="D5">
            <v>2.75362527540798</v>
          </cell>
          <cell r="E5">
            <v>3.1806070941752473</v>
          </cell>
          <cell r="F5">
            <v>-7.5046634941940642</v>
          </cell>
          <cell r="G5">
            <v>7.0004622204322242</v>
          </cell>
          <cell r="N5" t="str">
            <v>pcRg</v>
          </cell>
        </row>
        <row r="6">
          <cell r="A6" t="str">
            <v>Personal Consumption Deflator</v>
          </cell>
          <cell r="B6" t="str">
            <v xml:space="preserve">PERSONAL CONSUMPTION </v>
          </cell>
          <cell r="C6" t="str">
            <v>Pr %</v>
          </cell>
          <cell r="D6">
            <v>2.2839305961474601</v>
          </cell>
          <cell r="E6">
            <v>2.4273408266111796</v>
          </cell>
          <cell r="F6">
            <v>1.4852111894607001</v>
          </cell>
          <cell r="G6">
            <v>1.6246788501213194</v>
          </cell>
          <cell r="N6" t="str">
            <v>pcP</v>
          </cell>
          <cell r="P6">
            <v>1.4852111894607001</v>
          </cell>
          <cell r="Q6">
            <v>1.6246788501213194</v>
          </cell>
        </row>
        <row r="7">
          <cell r="B7" t="str">
            <v xml:space="preserve">PERSONAL CONSUMPTION </v>
          </cell>
          <cell r="C7" t="str">
            <v>Val €m</v>
          </cell>
          <cell r="D7">
            <v>105626.41063249999</v>
          </cell>
          <cell r="E7">
            <v>111630.9987522</v>
          </cell>
          <cell r="F7">
            <v>104787</v>
          </cell>
          <cell r="G7">
            <v>113944.20609855035</v>
          </cell>
          <cell r="N7" t="str">
            <v>pcN</v>
          </cell>
          <cell r="P7">
            <v>-6.130912406680511</v>
          </cell>
          <cell r="Q7">
            <v>8.7388760996596417</v>
          </cell>
        </row>
        <row r="8">
          <cell r="B8" t="str">
            <v>of which: goods</v>
          </cell>
          <cell r="C8" t="str">
            <v>Vol %</v>
          </cell>
          <cell r="D8">
            <v>3.8233376455408101</v>
          </cell>
          <cell r="E8">
            <v>2.8673429328641031</v>
          </cell>
          <cell r="F8">
            <v>-8.1204109257691943</v>
          </cell>
          <cell r="G8">
            <v>7.0011762979066861</v>
          </cell>
          <cell r="N8" t="str">
            <v>pcgRg</v>
          </cell>
        </row>
        <row r="9">
          <cell r="B9" t="str">
            <v>of which: goods</v>
          </cell>
          <cell r="C9" t="str">
            <v>Pr %</v>
          </cell>
          <cell r="D9">
            <v>-0.56693082285609298</v>
          </cell>
          <cell r="E9">
            <v>-0.6297768576406737</v>
          </cell>
          <cell r="F9">
            <v>1.2316790796423227</v>
          </cell>
          <cell r="G9">
            <v>1.8172912347573122</v>
          </cell>
          <cell r="N9" t="str">
            <v>pcgP</v>
          </cell>
        </row>
        <row r="10">
          <cell r="B10" t="str">
            <v>of which: goods</v>
          </cell>
          <cell r="C10" t="str">
            <v>Val €m</v>
          </cell>
          <cell r="D10">
            <v>43308.181716499996</v>
          </cell>
          <cell r="E10">
            <v>44269.410366600001</v>
          </cell>
          <cell r="F10">
            <v>41175.532282208929</v>
          </cell>
          <cell r="G10">
            <v>44858.971583643353</v>
          </cell>
          <cell r="N10" t="str">
            <v>pcgN</v>
          </cell>
        </row>
        <row r="11">
          <cell r="B11" t="str">
            <v>of which: services</v>
          </cell>
          <cell r="C11" t="str">
            <v>Vol %</v>
          </cell>
          <cell r="D11">
            <v>2.0231164525373599</v>
          </cell>
          <cell r="E11">
            <v>3.3983106693516119</v>
          </cell>
          <cell r="F11">
            <v>-7.1</v>
          </cell>
          <cell r="G11">
            <v>7</v>
          </cell>
          <cell r="N11" t="str">
            <v>pcsRg</v>
          </cell>
        </row>
        <row r="12">
          <cell r="B12" t="str">
            <v>of which: services</v>
          </cell>
          <cell r="C12" t="str">
            <v>Pr %</v>
          </cell>
          <cell r="D12">
            <v>4.3249810743533201</v>
          </cell>
          <cell r="E12">
            <v>4.5403076414033627</v>
          </cell>
          <cell r="F12">
            <v>1.65</v>
          </cell>
          <cell r="G12">
            <v>1.5</v>
          </cell>
          <cell r="N12" t="str">
            <v>pcsP</v>
          </cell>
        </row>
        <row r="13">
          <cell r="B13" t="str">
            <v>of which: services</v>
          </cell>
          <cell r="C13" t="str">
            <v>Val €m</v>
          </cell>
          <cell r="D13">
            <v>62318.228915999993</v>
          </cell>
          <cell r="E13">
            <v>67361.5883856</v>
          </cell>
          <cell r="F13">
            <v>63611.467717791071</v>
          </cell>
          <cell r="G13">
            <v>69085.234514906988</v>
          </cell>
          <cell r="N13" t="str">
            <v>pcsN</v>
          </cell>
        </row>
        <row r="14">
          <cell r="B14" t="str">
            <v xml:space="preserve">PUBLIC CONSUMPTION </v>
          </cell>
          <cell r="C14" t="str">
            <v>Vol %</v>
          </cell>
          <cell r="D14">
            <v>5.7769316615243298</v>
          </cell>
          <cell r="E14">
            <v>6.3271892260907237</v>
          </cell>
          <cell r="F14">
            <v>15.180025722468335</v>
          </cell>
          <cell r="G14">
            <v>-1.6021999432661325</v>
          </cell>
          <cell r="N14" t="str">
            <v>GCRg</v>
          </cell>
        </row>
        <row r="15">
          <cell r="B15" t="str">
            <v xml:space="preserve">PUBLIC CONSUMPTION </v>
          </cell>
          <cell r="C15" t="str">
            <v>Pr %</v>
          </cell>
          <cell r="D15">
            <v>0.80048101145873096</v>
          </cell>
          <cell r="E15">
            <v>1.6428403917922774</v>
          </cell>
          <cell r="F15">
            <v>4.4843617184473272</v>
          </cell>
          <cell r="G15">
            <v>3.6722498985673591</v>
          </cell>
          <cell r="N15" t="str">
            <v>GCP</v>
          </cell>
        </row>
        <row r="16">
          <cell r="B16" t="str">
            <v xml:space="preserve">PUBLIC CONSUMPTION </v>
          </cell>
          <cell r="C16" t="str">
            <v>Val €m</v>
          </cell>
          <cell r="D16">
            <v>32226.704979499998</v>
          </cell>
          <cell r="E16">
            <v>34829</v>
          </cell>
          <cell r="F16">
            <v>41914.999999999985</v>
          </cell>
          <cell r="G16">
            <v>42758.000000000007</v>
          </cell>
          <cell r="N16" t="str">
            <v>GCN</v>
          </cell>
          <cell r="O16">
            <v>8.0749646051477164</v>
          </cell>
          <cell r="P16">
            <v>20.345114703264478</v>
          </cell>
          <cell r="Q16">
            <v>2.0112131695097846</v>
          </cell>
        </row>
        <row r="17">
          <cell r="B17" t="str">
            <v>INVESTMENT (GDFCF)</v>
          </cell>
          <cell r="C17" t="str">
            <v>Vol %</v>
          </cell>
          <cell r="D17">
            <v>-5.5471821088864903</v>
          </cell>
          <cell r="E17">
            <v>74.808625336927221</v>
          </cell>
          <cell r="F17">
            <v>-39.920117556567384</v>
          </cell>
          <cell r="G17">
            <v>-25.67369669664248</v>
          </cell>
          <cell r="N17" t="str">
            <v>iRg</v>
          </cell>
        </row>
        <row r="18">
          <cell r="B18" t="str">
            <v>INVESTMENT (GDFCF)</v>
          </cell>
          <cell r="C18" t="str">
            <v>Pr %</v>
          </cell>
          <cell r="D18">
            <v>-1.3262294994952899</v>
          </cell>
          <cell r="E18">
            <v>0.14000678446972614</v>
          </cell>
          <cell r="F18">
            <v>8.9107063142601639E-2</v>
          </cell>
          <cell r="G18">
            <v>1.4921750685461754</v>
          </cell>
          <cell r="N18" t="str">
            <v>iP</v>
          </cell>
        </row>
        <row r="19">
          <cell r="A19" t="str">
            <v>Total Investment-to-GNI*</v>
          </cell>
          <cell r="B19" t="str">
            <v>INVESTMENT (GDFCF)</v>
          </cell>
          <cell r="C19" t="str">
            <v>Val €m</v>
          </cell>
          <cell r="D19">
            <v>92750</v>
          </cell>
          <cell r="E19">
            <v>162362</v>
          </cell>
          <cell r="F19">
            <v>97633.819909453538</v>
          </cell>
          <cell r="G19">
            <v>73650.444883571879</v>
          </cell>
          <cell r="N19" t="str">
            <v>iN</v>
          </cell>
          <cell r="P19">
            <v>-36.642415161027195</v>
          </cell>
          <cell r="Q19">
            <v>-26.56055181613991</v>
          </cell>
        </row>
        <row r="20">
          <cell r="B20" t="str">
            <v>Investment in Building and Construction</v>
          </cell>
          <cell r="C20" t="str">
            <v>Vol %</v>
          </cell>
          <cell r="D20">
            <v>13.226899336334499</v>
          </cell>
          <cell r="E20">
            <v>7.808655432128031</v>
          </cell>
          <cell r="F20">
            <v>-17.912368029476365</v>
          </cell>
          <cell r="G20">
            <v>7.4830846119065653</v>
          </cell>
          <cell r="N20" t="str">
            <v>BCRg</v>
          </cell>
        </row>
        <row r="21">
          <cell r="B21" t="str">
            <v>Investment in Building and Construction</v>
          </cell>
          <cell r="C21" t="str">
            <v>Pr %</v>
          </cell>
          <cell r="D21">
            <v>5.9532223656061296</v>
          </cell>
          <cell r="E21">
            <v>6.3772603189826471</v>
          </cell>
          <cell r="F21">
            <v>3.5945389426136565</v>
          </cell>
          <cell r="G21">
            <v>1.3963114287669054</v>
          </cell>
          <cell r="N21" t="str">
            <v>BCP</v>
          </cell>
        </row>
        <row r="22">
          <cell r="A22" t="str">
            <v>Total Building &amp; Construction-to-GNI*</v>
          </cell>
          <cell r="B22" t="str">
            <v>Investment in Building and Construction</v>
          </cell>
          <cell r="C22" t="str">
            <v>Val €m</v>
          </cell>
          <cell r="D22">
            <v>24399</v>
          </cell>
          <cell r="E22">
            <v>28226</v>
          </cell>
          <cell r="F22">
            <v>24002.911650000002</v>
          </cell>
          <cell r="G22">
            <v>26159.305198755494</v>
          </cell>
          <cell r="N22" t="str">
            <v>BCN</v>
          </cell>
          <cell r="P22">
            <v>-17.211712120380042</v>
          </cell>
          <cell r="Q22">
            <v>8.9838832063338092</v>
          </cell>
        </row>
        <row r="23">
          <cell r="B23" t="str">
            <v>of which:Housing</v>
          </cell>
          <cell r="C23" t="str">
            <v>Vol %</v>
          </cell>
          <cell r="D23">
            <v>19.8953792502179</v>
          </cell>
          <cell r="E23">
            <v>-0.49582428280885438</v>
          </cell>
          <cell r="F23">
            <v>-10.223985536359992</v>
          </cell>
          <cell r="G23">
            <v>3.5103448943885951</v>
          </cell>
          <cell r="N23" t="str">
            <v>HBRg</v>
          </cell>
        </row>
        <row r="24">
          <cell r="A24" t="str">
            <v>Residential Property Cost Index</v>
          </cell>
          <cell r="B24" t="str">
            <v>of which:Housing</v>
          </cell>
          <cell r="C24" t="str">
            <v>Pr %</v>
          </cell>
          <cell r="D24">
            <v>1.51918691150956</v>
          </cell>
          <cell r="E24">
            <v>5.8421394066195953</v>
          </cell>
          <cell r="F24">
            <v>1.6430225663172315</v>
          </cell>
          <cell r="G24">
            <v>1.7108015604808902</v>
          </cell>
          <cell r="N24" t="str">
            <v>HBP</v>
          </cell>
          <cell r="P24">
            <v>1.6430225663172315</v>
          </cell>
          <cell r="Q24">
            <v>1.7108015604808902</v>
          </cell>
        </row>
        <row r="25">
          <cell r="A25" t="str">
            <v>Housing Building &amp; Construction-to-GNI*</v>
          </cell>
          <cell r="B25" t="str">
            <v>of which:Housing</v>
          </cell>
          <cell r="C25" t="str">
            <v>Val €m</v>
          </cell>
          <cell r="D25">
            <v>6877</v>
          </cell>
          <cell r="E25">
            <v>7467</v>
          </cell>
          <cell r="F25">
            <v>6813.7162499999995</v>
          </cell>
          <cell r="G25">
            <v>7173.562334126249</v>
          </cell>
          <cell r="N25" t="str">
            <v>HBN</v>
          </cell>
          <cell r="P25">
            <v>-11.163343608692299</v>
          </cell>
          <cell r="Q25">
            <v>5.2812014901009396</v>
          </cell>
        </row>
        <row r="26">
          <cell r="B26" t="str">
            <v>of which:Other Budiling and Construction</v>
          </cell>
          <cell r="C26" t="str">
            <v>Vol %</v>
          </cell>
          <cell r="D26">
            <v>10.808246901087699</v>
          </cell>
          <cell r="E26">
            <v>11.168931723584642</v>
          </cell>
          <cell r="F26">
            <v>-20.677874656775373</v>
          </cell>
          <cell r="G26">
            <v>9.0578599600460663</v>
          </cell>
          <cell r="N26" t="str">
            <v>OBRg</v>
          </cell>
        </row>
        <row r="27">
          <cell r="B27" t="str">
            <v>of which:Other Budiling and Construction</v>
          </cell>
          <cell r="C27" t="str">
            <v>Pr %</v>
          </cell>
          <cell r="D27">
            <v>7.6586496453244504</v>
          </cell>
          <cell r="E27">
            <v>6.5710686120766804</v>
          </cell>
          <cell r="F27">
            <v>4.3890096729841455</v>
          </cell>
          <cell r="G27">
            <v>1.2779903005372573</v>
          </cell>
          <cell r="N27" t="str">
            <v>OBP</v>
          </cell>
        </row>
        <row r="28">
          <cell r="A28" t="str">
            <v>Non-Housing Building &amp; Construction-to-GNI*</v>
          </cell>
          <cell r="B28" t="str">
            <v>of which:Other Budiling and Construction</v>
          </cell>
          <cell r="C28" t="str">
            <v>Val €m</v>
          </cell>
          <cell r="D28">
            <v>17522</v>
          </cell>
          <cell r="E28">
            <v>20759</v>
          </cell>
          <cell r="F28">
            <v>17189.195400000001</v>
          </cell>
          <cell r="G28">
            <v>18985.742864629246</v>
          </cell>
          <cell r="N28" t="str">
            <v>OBN</v>
          </cell>
          <cell r="P28">
            <v>-19.387306690290572</v>
          </cell>
          <cell r="Q28">
            <v>10.451608832308956</v>
          </cell>
        </row>
        <row r="29">
          <cell r="B29" t="str">
            <v>Investment in Machinery and Equipment</v>
          </cell>
          <cell r="C29" t="str">
            <v>Vol %</v>
          </cell>
          <cell r="D29">
            <v>15.537383177570099</v>
          </cell>
          <cell r="E29">
            <v>-1.2080098690441021</v>
          </cell>
          <cell r="F29">
            <v>-41.993176007816679</v>
          </cell>
          <cell r="G29">
            <v>30.560170418782274</v>
          </cell>
          <cell r="N29" t="str">
            <v>MNE_TOTRg</v>
          </cell>
        </row>
        <row r="30">
          <cell r="B30" t="str">
            <v>Investment in Machinery and Equipment</v>
          </cell>
          <cell r="C30" t="str">
            <v>Pr %</v>
          </cell>
          <cell r="D30">
            <v>0.36980247136286698</v>
          </cell>
          <cell r="E30">
            <v>0.33328335654587704</v>
          </cell>
          <cell r="F30">
            <v>-3.5982958950760091</v>
          </cell>
          <cell r="G30">
            <v>1.7223606066232078</v>
          </cell>
          <cell r="N30" t="str">
            <v>MNE_TOTP</v>
          </cell>
        </row>
        <row r="31">
          <cell r="B31" t="str">
            <v>Investment in Machinery and Equipment</v>
          </cell>
          <cell r="C31" t="str">
            <v>Val €m</v>
          </cell>
          <cell r="D31">
            <v>25714</v>
          </cell>
          <cell r="E31">
            <v>25488.037554292176</v>
          </cell>
          <cell r="F31">
            <v>14252.800192708635</v>
          </cell>
          <cell r="G31">
            <v>18928.985353867542</v>
          </cell>
          <cell r="N31" t="str">
            <v>MNE_TOTN</v>
          </cell>
        </row>
        <row r="32">
          <cell r="B32" t="str">
            <v>Aircraft</v>
          </cell>
          <cell r="C32" t="str">
            <v>Vol %</v>
          </cell>
          <cell r="D32">
            <v>14.4785783165725</v>
          </cell>
          <cell r="E32">
            <v>0.33914926857296912</v>
          </cell>
          <cell r="F32">
            <v>-53.261762763463658</v>
          </cell>
          <cell r="G32">
            <v>52.779605218522498</v>
          </cell>
          <cell r="N32" t="str">
            <v>PlanesRg</v>
          </cell>
        </row>
        <row r="33">
          <cell r="B33" t="str">
            <v>Aircraft</v>
          </cell>
          <cell r="C33" t="str">
            <v>Pr %</v>
          </cell>
          <cell r="D33">
            <v>1.0420810838197101</v>
          </cell>
          <cell r="E33">
            <v>1.0474583169026275</v>
          </cell>
          <cell r="F33">
            <v>-4.9999999999999929</v>
          </cell>
          <cell r="G33">
            <v>0.92040485363598101</v>
          </cell>
          <cell r="N33" t="str">
            <v>PlanesP</v>
          </cell>
        </row>
        <row r="34">
          <cell r="B34" t="str">
            <v>Aircraft</v>
          </cell>
          <cell r="C34" t="str">
            <v>Val €m</v>
          </cell>
          <cell r="D34">
            <v>16622</v>
          </cell>
          <cell r="E34">
            <v>16853.072400634726</v>
          </cell>
          <cell r="F34">
            <v>7482.987512241195</v>
          </cell>
          <cell r="G34">
            <v>11537.703869333189</v>
          </cell>
          <cell r="N34" t="str">
            <v>PlanesN</v>
          </cell>
        </row>
        <row r="35">
          <cell r="B35" t="str">
            <v>Other M&amp;E</v>
          </cell>
          <cell r="C35" t="str">
            <v>Vol %</v>
          </cell>
          <cell r="D35">
            <v>17.523907986559799</v>
          </cell>
          <cell r="E35">
            <v>-4.0355648357469409</v>
          </cell>
          <cell r="F35">
            <v>-20</v>
          </cell>
          <cell r="G35">
            <v>6</v>
          </cell>
          <cell r="N35" t="str">
            <v>UMRg</v>
          </cell>
        </row>
        <row r="36">
          <cell r="B36" t="str">
            <v>Other M&amp;E</v>
          </cell>
          <cell r="C36" t="str">
            <v>Pr %</v>
          </cell>
          <cell r="D36">
            <v>-0.86752667086528101</v>
          </cell>
          <cell r="E36">
            <v>-1.0328985511278366</v>
          </cell>
          <cell r="F36">
            <v>-2</v>
          </cell>
          <cell r="G36">
            <v>3</v>
          </cell>
          <cell r="N36" t="str">
            <v>UMP</v>
          </cell>
        </row>
        <row r="37">
          <cell r="B37" t="str">
            <v>Other M&amp;E</v>
          </cell>
          <cell r="C37" t="str">
            <v>Val €m</v>
          </cell>
          <cell r="D37">
            <v>9092</v>
          </cell>
          <cell r="E37">
            <v>8634.9651536574493</v>
          </cell>
          <cell r="F37">
            <v>6769.8126804674403</v>
          </cell>
          <cell r="G37">
            <v>7391.2814845343519</v>
          </cell>
          <cell r="N37" t="str">
            <v>UMN</v>
          </cell>
        </row>
        <row r="38">
          <cell r="B38" t="str">
            <v>Intangibles</v>
          </cell>
          <cell r="C38" t="str">
            <v>Vol %</v>
          </cell>
          <cell r="D38">
            <v>-21.612031402254001</v>
          </cell>
          <cell r="E38">
            <v>158.89513712887262</v>
          </cell>
          <cell r="F38">
            <v>-45.220189485810835</v>
          </cell>
          <cell r="G38">
            <v>-52.575014647214857</v>
          </cell>
          <cell r="N38" t="str">
            <v>IntangiblesRg</v>
          </cell>
        </row>
        <row r="39">
          <cell r="B39" t="str">
            <v>Intangibles</v>
          </cell>
          <cell r="C39" t="str">
            <v>Pr %</v>
          </cell>
          <cell r="D39">
            <v>-4.5833247855869397</v>
          </cell>
          <cell r="E39">
            <v>-1.4498672074984342</v>
          </cell>
          <cell r="F39">
            <v>-0.35899857324767082</v>
          </cell>
          <cell r="G39">
            <v>1.427892167312006</v>
          </cell>
          <cell r="N39" t="str">
            <v>IntangiblesP</v>
          </cell>
        </row>
        <row r="40">
          <cell r="B40" t="str">
            <v>Intangibles</v>
          </cell>
          <cell r="C40" t="str">
            <v>Val €m</v>
          </cell>
          <cell r="D40">
            <v>42637</v>
          </cell>
          <cell r="E40">
            <v>108784.68196634337</v>
          </cell>
          <cell r="F40">
            <v>59378.108066744906</v>
          </cell>
          <cell r="G40">
            <v>28562.154330948852</v>
          </cell>
          <cell r="N40" t="str">
            <v>IntangiblesN</v>
          </cell>
        </row>
        <row r="41">
          <cell r="B41" t="str">
            <v>STOCKs (change in €m)</v>
          </cell>
          <cell r="C41" t="str">
            <v>Vol %</v>
          </cell>
          <cell r="D41">
            <v>1351.7236338176001</v>
          </cell>
          <cell r="E41">
            <v>1736.2876727752</v>
          </cell>
          <cell r="F41">
            <v>1736.2876727752</v>
          </cell>
          <cell r="G41">
            <v>1736.2876727752</v>
          </cell>
          <cell r="N41" t="str">
            <v>scR</v>
          </cell>
        </row>
        <row r="42">
          <cell r="B42" t="str">
            <v>STOCKs (change in €m)</v>
          </cell>
          <cell r="C42" t="str">
            <v>Pr %</v>
          </cell>
          <cell r="E42">
            <v>0</v>
          </cell>
          <cell r="F42">
            <v>0</v>
          </cell>
          <cell r="G42">
            <v>0</v>
          </cell>
          <cell r="N42" t="str">
            <v>scP</v>
          </cell>
        </row>
        <row r="43">
          <cell r="B43" t="str">
            <v>STOCKs (change in €m)</v>
          </cell>
          <cell r="C43" t="str">
            <v>Val €m</v>
          </cell>
          <cell r="D43">
            <v>1351.7236338175999</v>
          </cell>
          <cell r="E43">
            <v>1487</v>
          </cell>
          <cell r="F43">
            <v>1487</v>
          </cell>
          <cell r="G43">
            <v>1487</v>
          </cell>
          <cell r="N43" t="str">
            <v>scN</v>
          </cell>
        </row>
        <row r="44">
          <cell r="B44" t="str">
            <v>EXPORTS of Goods &amp; Services</v>
          </cell>
          <cell r="C44" t="str">
            <v>Vol %</v>
          </cell>
          <cell r="D44">
            <v>11.1219791426419</v>
          </cell>
          <cell r="E44">
            <v>10.549440107227337</v>
          </cell>
          <cell r="F44">
            <v>1.930607284563135</v>
          </cell>
          <cell r="G44">
            <v>0.98050877180309026</v>
          </cell>
          <cell r="N44" t="str">
            <v>xtRg</v>
          </cell>
        </row>
        <row r="45">
          <cell r="B45" t="str">
            <v>EXPORTS of Goods &amp; Services</v>
          </cell>
          <cell r="C45" t="str">
            <v>Pr %</v>
          </cell>
          <cell r="D45">
            <v>6.0613643630702499E-2</v>
          </cell>
          <cell r="E45">
            <v>1.5340941221710924</v>
          </cell>
          <cell r="F45">
            <v>-0.69970377712259557</v>
          </cell>
          <cell r="G45">
            <v>0.81073835396818783</v>
          </cell>
          <cell r="N45" t="str">
            <v>xtP</v>
          </cell>
        </row>
        <row r="46">
          <cell r="B46" t="str">
            <v>EXPORTS of Goods &amp; Services</v>
          </cell>
          <cell r="C46" t="str">
            <v>Val €m</v>
          </cell>
          <cell r="D46">
            <v>399898</v>
          </cell>
          <cell r="E46">
            <v>448867</v>
          </cell>
          <cell r="F46">
            <v>454331.48430400004</v>
          </cell>
          <cell r="G46">
            <v>462505.80040642607</v>
          </cell>
          <cell r="N46" t="str">
            <v>xtN</v>
          </cell>
        </row>
        <row r="47">
          <cell r="B47" t="str">
            <v>Exports of Goods</v>
          </cell>
          <cell r="C47" t="str">
            <v>Vol %</v>
          </cell>
          <cell r="D47">
            <v>11.0893367518493</v>
          </cell>
          <cell r="E47">
            <v>8.1667399724748577</v>
          </cell>
          <cell r="F47">
            <v>4.8018571673472676</v>
          </cell>
          <cell r="G47">
            <v>0.60823773737523901</v>
          </cell>
          <cell r="N47" t="str">
            <v>xgRg</v>
          </cell>
        </row>
        <row r="48">
          <cell r="B48" t="str">
            <v>Exports of Goods</v>
          </cell>
          <cell r="C48" t="str">
            <v>Pr %</v>
          </cell>
          <cell r="D48">
            <v>-3.7847277497134399</v>
          </cell>
          <cell r="E48">
            <v>-0.53127130781255305</v>
          </cell>
          <cell r="F48">
            <v>-3.5999999999999921</v>
          </cell>
          <cell r="G48">
            <v>-1.000000000000012</v>
          </cell>
          <cell r="N48" t="str">
            <v>xgP</v>
          </cell>
        </row>
        <row r="49">
          <cell r="B49" t="str">
            <v>Exports of Goods</v>
          </cell>
          <cell r="C49" t="str">
            <v>Val €m</v>
          </cell>
          <cell r="D49">
            <v>211444</v>
          </cell>
          <cell r="E49">
            <v>227497</v>
          </cell>
          <cell r="F49">
            <v>229837.92208400002</v>
          </cell>
          <cell r="G49">
            <v>228923.52423030484</v>
          </cell>
          <cell r="N49" t="str">
            <v>xgN</v>
          </cell>
        </row>
        <row r="50">
          <cell r="B50" t="str">
            <v>Exports of Services</v>
          </cell>
          <cell r="C50" t="str">
            <v>Vol %</v>
          </cell>
          <cell r="D50">
            <v>11.1613146780549</v>
          </cell>
          <cell r="E50">
            <v>13.222855444830039</v>
          </cell>
          <cell r="F50">
            <v>-1.0201120296336448</v>
          </cell>
          <cell r="G50">
            <v>1.3616422001243791</v>
          </cell>
          <cell r="N50" t="str">
            <v>xsRg</v>
          </cell>
        </row>
        <row r="51">
          <cell r="B51" t="str">
            <v>Exports of Services</v>
          </cell>
          <cell r="C51" t="str">
            <v>Pr %</v>
          </cell>
          <cell r="D51">
            <v>4.75866799315334</v>
          </cell>
          <cell r="E51">
            <v>3.7478968754247166</v>
          </cell>
          <cell r="F51">
            <v>2.456182077076674</v>
          </cell>
          <cell r="G51">
            <v>2.6508043502622369</v>
          </cell>
          <cell r="N51" t="str">
            <v>xsP</v>
          </cell>
        </row>
        <row r="52">
          <cell r="B52" t="str">
            <v>Exports of Services</v>
          </cell>
          <cell r="C52" t="str">
            <v>Val €m</v>
          </cell>
          <cell r="D52">
            <v>188454</v>
          </cell>
          <cell r="E52">
            <v>221370</v>
          </cell>
          <cell r="F52">
            <v>224493.56221999999</v>
          </cell>
          <cell r="G52">
            <v>233582.2761761212</v>
          </cell>
          <cell r="N52" t="str">
            <v>xsN</v>
          </cell>
        </row>
        <row r="53">
          <cell r="B53" t="str">
            <v>IMPORTS of Goods &amp; Services</v>
          </cell>
          <cell r="C53" t="str">
            <v>Vol %</v>
          </cell>
          <cell r="D53">
            <v>4.0721794498677504</v>
          </cell>
          <cell r="E53">
            <v>32.377324085832448</v>
          </cell>
          <cell r="F53">
            <v>-12.524033825667713</v>
          </cell>
          <cell r="G53">
            <v>-5.6396837860876676</v>
          </cell>
          <cell r="N53" t="str">
            <v>mtRg</v>
          </cell>
        </row>
        <row r="54">
          <cell r="B54" t="str">
            <v>IMPORTS of Goods &amp; Services</v>
          </cell>
          <cell r="C54" t="str">
            <v>Pr %</v>
          </cell>
          <cell r="D54">
            <v>0.39442873172881299</v>
          </cell>
          <cell r="E54">
            <v>-0.36117099063224245</v>
          </cell>
          <cell r="F54">
            <v>-0.48334803362459766</v>
          </cell>
          <cell r="G54">
            <v>1.4480344999294958</v>
          </cell>
          <cell r="N54" t="str">
            <v>mtP</v>
          </cell>
        </row>
        <row r="55">
          <cell r="B55" t="str">
            <v>IMPORTS of Goods &amp; Services</v>
          </cell>
          <cell r="C55" t="str">
            <v>Val €m</v>
          </cell>
          <cell r="D55">
            <v>307111</v>
          </cell>
          <cell r="E55">
            <v>405077</v>
          </cell>
          <cell r="F55">
            <v>352632.29981600004</v>
          </cell>
          <cell r="G55">
            <v>337563.21489757183</v>
          </cell>
          <cell r="N55" t="str">
            <v>mtN</v>
          </cell>
        </row>
        <row r="56">
          <cell r="B56" t="str">
            <v>Imports of Goods</v>
          </cell>
          <cell r="C56" t="str">
            <v>Vol %</v>
          </cell>
          <cell r="D56">
            <v>12.285314487964801</v>
          </cell>
          <cell r="E56">
            <v>8.8406052076002837</v>
          </cell>
          <cell r="F56">
            <v>-3.9347260362455283</v>
          </cell>
          <cell r="G56">
            <v>5.6144765305640609</v>
          </cell>
          <cell r="N56" t="str">
            <v>mgRg</v>
          </cell>
        </row>
        <row r="57">
          <cell r="B57" t="str">
            <v>Imports of Goods</v>
          </cell>
          <cell r="C57" t="str">
            <v>Pr %</v>
          </cell>
          <cell r="D57">
            <v>2.7201191373071598</v>
          </cell>
          <cell r="E57">
            <v>-2.6805679032301466</v>
          </cell>
          <cell r="F57">
            <v>-1.0748795370238429</v>
          </cell>
          <cell r="G57">
            <v>1.180837923985778</v>
          </cell>
          <cell r="N57" t="str">
            <v>mgP</v>
          </cell>
        </row>
        <row r="58">
          <cell r="B58" t="str">
            <v>Imports of Goods</v>
          </cell>
          <cell r="C58" t="str">
            <v>Val €m</v>
          </cell>
          <cell r="D58">
            <v>102312</v>
          </cell>
          <cell r="E58">
            <v>108372</v>
          </cell>
          <cell r="F58">
            <v>102988.82463039999</v>
          </cell>
          <cell r="G58">
            <v>110055.51851219812</v>
          </cell>
          <cell r="N58" t="str">
            <v>mgN</v>
          </cell>
        </row>
        <row r="59">
          <cell r="B59" t="str">
            <v>Imports of Services</v>
          </cell>
          <cell r="C59" t="str">
            <v>Vol %</v>
          </cell>
          <cell r="D59">
            <v>0.40329641676204397</v>
          </cell>
          <cell r="E59">
            <v>44.135684918798049</v>
          </cell>
          <cell r="F59">
            <v>-15.661292934059084</v>
          </cell>
          <cell r="G59">
            <v>-10.28251589837234</v>
          </cell>
          <cell r="N59" t="str">
            <v>msRg</v>
          </cell>
        </row>
        <row r="60">
          <cell r="B60" t="str">
            <v>Imports of Services</v>
          </cell>
          <cell r="C60" t="str">
            <v>Pr %</v>
          </cell>
          <cell r="D60">
            <v>-0.61070908833197302</v>
          </cell>
          <cell r="E60">
            <v>0.51375949416576638</v>
          </cell>
          <cell r="F60">
            <v>-0.23724918093777081</v>
          </cell>
          <cell r="G60">
            <v>1.5777963817389384</v>
          </cell>
          <cell r="N60" t="str">
            <v>msP</v>
          </cell>
        </row>
        <row r="61">
          <cell r="B61" t="str">
            <v>Imports of Services</v>
          </cell>
          <cell r="C61" t="str">
            <v>Val €m</v>
          </cell>
          <cell r="D61">
            <v>204799</v>
          </cell>
          <cell r="E61">
            <v>296705</v>
          </cell>
          <cell r="F61">
            <v>249643.47518560002</v>
          </cell>
          <cell r="G61">
            <v>227507.69638537371</v>
          </cell>
          <cell r="N61" t="str">
            <v>msN</v>
          </cell>
        </row>
        <row r="62">
          <cell r="B62" t="str">
            <v>Net Exports (contribution)</v>
          </cell>
          <cell r="C62" t="str">
            <v>Vol %</v>
          </cell>
          <cell r="E62">
            <v>-17.507469317907972</v>
          </cell>
          <cell r="F62">
            <v>16.682349687169953</v>
          </cell>
          <cell r="G62">
            <v>6.9653355426275176</v>
          </cell>
          <cell r="N62" t="str">
            <v>NXRgc</v>
          </cell>
        </row>
        <row r="63">
          <cell r="B63" t="str">
            <v>Net Exports (contribution)</v>
          </cell>
          <cell r="C63" t="str">
            <v>Pr %</v>
          </cell>
          <cell r="E63">
            <v>0</v>
          </cell>
          <cell r="F63">
            <v>0</v>
          </cell>
          <cell r="G63">
            <v>0</v>
          </cell>
        </row>
        <row r="64">
          <cell r="B64" t="str">
            <v>Net Exports (contribution)</v>
          </cell>
          <cell r="C64" t="str">
            <v>Val €m</v>
          </cell>
          <cell r="E64">
            <v>0</v>
          </cell>
          <cell r="F64">
            <v>0</v>
          </cell>
          <cell r="G64">
            <v>0</v>
          </cell>
        </row>
        <row r="65">
          <cell r="B65" t="str">
            <v>Domestic Demand ex stocks (contribution)</v>
          </cell>
          <cell r="C65" t="str">
            <v>Vol %</v>
          </cell>
          <cell r="E65">
            <v>22.870445191011843</v>
          </cell>
          <cell r="F65">
            <v>-19.071815678006061</v>
          </cell>
          <cell r="G65">
            <v>-5.2656694540781377</v>
          </cell>
          <cell r="N65" t="str">
            <v>DDRgc</v>
          </cell>
        </row>
        <row r="66">
          <cell r="B66" t="str">
            <v>Domestic Demand ex stocks (contribution)</v>
          </cell>
          <cell r="C66" t="str">
            <v>Pr %</v>
          </cell>
          <cell r="E66">
            <v>0</v>
          </cell>
          <cell r="F66">
            <v>0</v>
          </cell>
          <cell r="G66">
            <v>0</v>
          </cell>
        </row>
        <row r="67">
          <cell r="B67" t="str">
            <v>Domestic Demand ex stocks (contribution)</v>
          </cell>
          <cell r="C67" t="str">
            <v>Val €m</v>
          </cell>
          <cell r="E67">
            <v>0</v>
          </cell>
          <cell r="F67">
            <v>0</v>
          </cell>
          <cell r="G67">
            <v>0</v>
          </cell>
        </row>
        <row r="68">
          <cell r="B68" t="str">
            <v>Stocks (contribution)</v>
          </cell>
          <cell r="C68" t="str">
            <v>Vol %</v>
          </cell>
          <cell r="E68">
            <v>0.11743550222026497</v>
          </cell>
          <cell r="F68">
            <v>0</v>
          </cell>
          <cell r="G68">
            <v>0</v>
          </cell>
          <cell r="N68" t="str">
            <v>SCRgc</v>
          </cell>
        </row>
        <row r="69">
          <cell r="B69" t="str">
            <v>Stocks (contribution)</v>
          </cell>
          <cell r="C69" t="str">
            <v>Pr %</v>
          </cell>
          <cell r="E69">
            <v>0</v>
          </cell>
          <cell r="F69">
            <v>0</v>
          </cell>
          <cell r="G69">
            <v>0</v>
          </cell>
        </row>
        <row r="70">
          <cell r="B70" t="str">
            <v>Stocks (contribution)</v>
          </cell>
          <cell r="C70" t="str">
            <v>Val €m</v>
          </cell>
          <cell r="E70">
            <v>0</v>
          </cell>
          <cell r="F70">
            <v>0</v>
          </cell>
          <cell r="G70">
            <v>0</v>
          </cell>
        </row>
        <row r="71">
          <cell r="B71" t="str">
            <v>STATISCAL DISCREPANCY</v>
          </cell>
          <cell r="C71" t="str">
            <v>Vol %</v>
          </cell>
          <cell r="E71">
            <v>0</v>
          </cell>
          <cell r="F71">
            <v>0</v>
          </cell>
          <cell r="G71">
            <v>0</v>
          </cell>
        </row>
        <row r="72">
          <cell r="B72" t="str">
            <v>STATISCAL DISCREPANCY</v>
          </cell>
          <cell r="C72" t="str">
            <v>Pr %</v>
          </cell>
          <cell r="E72">
            <v>0</v>
          </cell>
          <cell r="F72">
            <v>0</v>
          </cell>
          <cell r="G72">
            <v>0</v>
          </cell>
        </row>
        <row r="73">
          <cell r="B73" t="str">
            <v>STATISCAL DISCREPANCY</v>
          </cell>
          <cell r="C73" t="str">
            <v>Val €m</v>
          </cell>
          <cell r="D73">
            <v>2245.0047348999601</v>
          </cell>
          <cell r="E73">
            <v>1953</v>
          </cell>
          <cell r="F73">
            <v>1953</v>
          </cell>
          <cell r="G73">
            <v>1953</v>
          </cell>
          <cell r="N73" t="str">
            <v>STATN</v>
          </cell>
        </row>
        <row r="74">
          <cell r="B74" t="str">
            <v>GROSS DOMESTIC PRODUCT</v>
          </cell>
          <cell r="C74" t="str">
            <v>Vol %</v>
          </cell>
          <cell r="D74">
            <v>8.6817355231006292</v>
          </cell>
          <cell r="E74">
            <v>5.5653758876526904</v>
          </cell>
          <cell r="F74">
            <v>-2.3894659908361149</v>
          </cell>
          <cell r="G74">
            <v>1.6996660885493897</v>
          </cell>
          <cell r="N74" t="str">
            <v>yeRg</v>
          </cell>
        </row>
        <row r="75">
          <cell r="B75" t="str">
            <v>GROSS DOMESTIC PRODUCT</v>
          </cell>
          <cell r="C75" t="str">
            <v>Pr %</v>
          </cell>
          <cell r="D75">
            <v>0.129129816634976</v>
          </cell>
          <cell r="E75">
            <v>3.1478344837003513</v>
          </cell>
          <cell r="F75">
            <v>0.55553991308892048</v>
          </cell>
          <cell r="G75">
            <v>0.93421064753285155</v>
          </cell>
          <cell r="N75" t="str">
            <v>yeP</v>
          </cell>
        </row>
        <row r="76">
          <cell r="B76" t="str">
            <v>GROSS DOMESTIC PRODUCT</v>
          </cell>
          <cell r="C76" t="str">
            <v>Val €m</v>
          </cell>
          <cell r="D76">
            <v>326986.84398071759</v>
          </cell>
          <cell r="E76">
            <v>356051.99875220004</v>
          </cell>
          <cell r="F76">
            <v>349475.00439745351</v>
          </cell>
          <cell r="G76">
            <v>358735.23649097653</v>
          </cell>
          <cell r="N76" t="str">
            <v>yeN</v>
          </cell>
          <cell r="O76">
            <v>8.8887841534066148</v>
          </cell>
          <cell r="P76">
            <v>-1.8472005150359738</v>
          </cell>
          <cell r="Q76">
            <v>2.6497551976539802</v>
          </cell>
          <cell r="W76">
            <v>380975.63866485405</v>
          </cell>
          <cell r="X76">
            <v>367997.17963051854</v>
          </cell>
        </row>
        <row r="77">
          <cell r="B77" t="str">
            <v>Net Factor Income</v>
          </cell>
          <cell r="C77" t="str">
            <v>Vol %</v>
          </cell>
          <cell r="D77">
            <v>13.199563307435835</v>
          </cell>
          <cell r="E77">
            <v>13.422676327408588</v>
          </cell>
          <cell r="F77">
            <v>-0.52071038443958217</v>
          </cell>
          <cell r="G77">
            <v>1.9431158994951847</v>
          </cell>
          <cell r="N77" t="str">
            <v>FIRg</v>
          </cell>
          <cell r="X77">
            <v>2575.9802574136297</v>
          </cell>
          <cell r="Y77">
            <v>-2025</v>
          </cell>
        </row>
        <row r="78">
          <cell r="B78" t="str">
            <v>Net Factor Income</v>
          </cell>
          <cell r="C78" t="str">
            <v>Pr %</v>
          </cell>
          <cell r="D78">
            <v>6.0613643630702499E-2</v>
          </cell>
          <cell r="E78">
            <v>1.5340941221710924</v>
          </cell>
          <cell r="F78">
            <v>-0.69970377712259557</v>
          </cell>
          <cell r="G78">
            <v>1.7</v>
          </cell>
          <cell r="N78" t="str">
            <v>FIP</v>
          </cell>
          <cell r="Y78">
            <v>4600.9802574136302</v>
          </cell>
        </row>
        <row r="79">
          <cell r="B79" t="str">
            <v>Net Factor Income</v>
          </cell>
          <cell r="C79" t="str">
            <v>Val €m</v>
          </cell>
          <cell r="D79">
            <v>-70663.808770999996</v>
          </cell>
          <cell r="E79">
            <v>-81721.044888999997</v>
          </cell>
          <cell r="F79">
            <v>-80726.687133450017</v>
          </cell>
          <cell r="G79">
            <v>-83694.3203301225</v>
          </cell>
          <cell r="N79" t="str">
            <v>FIN</v>
          </cell>
        </row>
        <row r="80">
          <cell r="B80" t="str">
            <v>GROSS NATIONAL PRODUCT</v>
          </cell>
          <cell r="C80" t="str">
            <v>Vol %</v>
          </cell>
          <cell r="D80">
            <v>7.6216083076761754</v>
          </cell>
          <cell r="E80">
            <v>3.3992400184143401</v>
          </cell>
          <cell r="F80">
            <v>-2.9461536655090104</v>
          </cell>
          <cell r="G80">
            <v>1.6265385731067061</v>
          </cell>
          <cell r="N80" t="str">
            <v>YNRg</v>
          </cell>
        </row>
        <row r="81">
          <cell r="B81" t="str">
            <v>GROSS NATIONAL PRODUCT</v>
          </cell>
          <cell r="C81" t="str">
            <v>Pr %</v>
          </cell>
          <cell r="D81">
            <v>0.32155735903098837</v>
          </cell>
          <cell r="E81">
            <v>3.5066543678437867</v>
          </cell>
          <cell r="F81">
            <v>0.93881189110660568</v>
          </cell>
          <cell r="G81">
            <v>0.70346608789246812</v>
          </cell>
          <cell r="N81" t="str">
            <v>YNP</v>
          </cell>
        </row>
        <row r="82">
          <cell r="B82" t="str">
            <v>GROSS NATIONAL PRODUCT</v>
          </cell>
          <cell r="C82" t="str">
            <v>Val €m</v>
          </cell>
          <cell r="D82">
            <v>256323.03520971758</v>
          </cell>
          <cell r="E82">
            <v>274330.95386320003</v>
          </cell>
          <cell r="F82">
            <v>268748.3172640035</v>
          </cell>
          <cell r="G82">
            <v>275040.91616085405</v>
          </cell>
          <cell r="N82" t="str">
            <v>YNN</v>
          </cell>
        </row>
        <row r="83">
          <cell r="B83" t="str">
            <v>Modified GNI</v>
          </cell>
          <cell r="C83" t="str">
            <v>Val €m</v>
          </cell>
          <cell r="D83">
            <v>198701.52949981941</v>
          </cell>
          <cell r="E83">
            <v>213708</v>
          </cell>
          <cell r="F83">
            <v>202832.7389240035</v>
          </cell>
          <cell r="G83">
            <v>208345.31706025405</v>
          </cell>
          <cell r="N83" t="str">
            <v>MIN</v>
          </cell>
        </row>
        <row r="84">
          <cell r="B84" t="str">
            <v>Modified GNI</v>
          </cell>
          <cell r="C84" t="str">
            <v>Val %</v>
          </cell>
          <cell r="D84">
            <v>6.7041566714435064</v>
          </cell>
          <cell r="E84">
            <v>7.5520125615242932</v>
          </cell>
          <cell r="F84">
            <v>-5.0888413517493509</v>
          </cell>
          <cell r="G84">
            <v>2.7177950490112841</v>
          </cell>
          <cell r="N84" t="str">
            <v>MINg</v>
          </cell>
        </row>
        <row r="85">
          <cell r="B85" t="str">
            <v>'Underlying' Investment</v>
          </cell>
          <cell r="C85" t="str">
            <v>Vol %</v>
          </cell>
          <cell r="E85">
            <v>4.6135554239533576</v>
          </cell>
          <cell r="F85">
            <v>-18.401411906759236</v>
          </cell>
          <cell r="G85">
            <v>7.1568149939140255</v>
          </cell>
        </row>
        <row r="86">
          <cell r="B86" t="str">
            <v>'Underlying' Investment</v>
          </cell>
          <cell r="C86" t="str">
            <v>Pr %</v>
          </cell>
          <cell r="E86">
            <v>4.5435621593361786</v>
          </cell>
          <cell r="F86">
            <v>2.3096501798549607</v>
          </cell>
          <cell r="G86">
            <v>1.7453045029911962</v>
          </cell>
        </row>
        <row r="87">
          <cell r="B87" t="str">
            <v>'Underlying' Investment</v>
          </cell>
          <cell r="C87" t="str">
            <v>Val €m</v>
          </cell>
          <cell r="E87">
            <v>36860.965153657453</v>
          </cell>
          <cell r="F87">
            <v>30772.724330467441</v>
          </cell>
          <cell r="G87">
            <v>33550.586683289846</v>
          </cell>
        </row>
        <row r="88">
          <cell r="B88" t="str">
            <v>Net Exports</v>
          </cell>
          <cell r="C88" t="str">
            <v>Vol %</v>
          </cell>
          <cell r="D88">
            <v>43.235687900264999</v>
          </cell>
          <cell r="E88">
            <v>-61.697569458265598</v>
          </cell>
          <cell r="F88">
            <v>135.64247430920301</v>
          </cell>
          <cell r="G88">
            <v>23.935400088451185</v>
          </cell>
          <cell r="N88" t="str">
            <v>NXRg</v>
          </cell>
        </row>
        <row r="89">
          <cell r="B89" t="str">
            <v>Net Exports</v>
          </cell>
          <cell r="C89" t="str">
            <v>Pr %</v>
          </cell>
          <cell r="D89">
            <v>-1.43047015403938</v>
          </cell>
          <cell r="E89">
            <v>23.214403306884755</v>
          </cell>
          <cell r="F89">
            <v>-1.4426651621095465</v>
          </cell>
          <cell r="G89">
            <v>-0.87170296554250903</v>
          </cell>
          <cell r="N89" t="str">
            <v>NXP</v>
          </cell>
        </row>
        <row r="90">
          <cell r="B90" t="str">
            <v>Net Exports</v>
          </cell>
          <cell r="C90" t="str">
            <v>Val €m</v>
          </cell>
          <cell r="D90">
            <v>92787</v>
          </cell>
          <cell r="E90">
            <v>43790</v>
          </cell>
          <cell r="F90">
            <v>101699.184488</v>
          </cell>
          <cell r="G90">
            <v>124942.58550885424</v>
          </cell>
          <cell r="N90" t="str">
            <v>NXN</v>
          </cell>
        </row>
        <row r="91">
          <cell r="E91">
            <v>8.8887841534066148</v>
          </cell>
          <cell r="F91">
            <v>-1.8472005150359738</v>
          </cell>
          <cell r="G91">
            <v>2.6497551976539802</v>
          </cell>
        </row>
        <row r="92">
          <cell r="B92" t="str">
            <v>Prices</v>
          </cell>
        </row>
        <row r="94">
          <cell r="A94" t="str">
            <v>Inflation (HICP)</v>
          </cell>
          <cell r="B94" t="str">
            <v>HICP</v>
          </cell>
          <cell r="D94">
            <v>0.71630851241044624</v>
          </cell>
          <cell r="E94">
            <v>0.9</v>
          </cell>
          <cell r="F94">
            <v>-0.3</v>
          </cell>
          <cell r="G94">
            <v>0.4</v>
          </cell>
          <cell r="N94" t="str">
            <v>HICPg</v>
          </cell>
          <cell r="P94">
            <v>-0.3</v>
          </cell>
          <cell r="Q94">
            <v>0.4</v>
          </cell>
        </row>
        <row r="95">
          <cell r="A95" t="str">
            <v>Inflation (HICP ex food and energy)</v>
          </cell>
          <cell r="B95" t="str">
            <v>Core HICP</v>
          </cell>
          <cell r="E95">
            <v>0.9</v>
          </cell>
          <cell r="F95">
            <v>0.1</v>
          </cell>
          <cell r="G95">
            <v>0.2</v>
          </cell>
          <cell r="P95">
            <v>0.1</v>
          </cell>
          <cell r="Q95">
            <v>0.2</v>
          </cell>
        </row>
        <row r="96">
          <cell r="B96" t="str">
            <v>Personal Consumption Deflator</v>
          </cell>
          <cell r="D96">
            <v>2.2839305961474601</v>
          </cell>
          <cell r="E96">
            <v>2.4273408266111796</v>
          </cell>
          <cell r="F96">
            <v>1.4852111894607001</v>
          </cell>
          <cell r="G96">
            <v>1.6246788501213194</v>
          </cell>
          <cell r="N96" t="str">
            <v>PCP</v>
          </cell>
        </row>
        <row r="97">
          <cell r="B97" t="str">
            <v>GDP Deflator</v>
          </cell>
          <cell r="D97">
            <v>0.129129816634976</v>
          </cell>
          <cell r="E97">
            <v>3.1478344837003513</v>
          </cell>
          <cell r="F97">
            <v>0.55553991308892048</v>
          </cell>
          <cell r="G97">
            <v>0.93421064753285155</v>
          </cell>
          <cell r="N97" t="str">
            <v>YEP</v>
          </cell>
        </row>
        <row r="98">
          <cell r="A98" t="str">
            <v>Employment Rate (15-64)</v>
          </cell>
          <cell r="O98">
            <v>69.599999999999994</v>
          </cell>
          <cell r="P98">
            <v>60.724338828713336</v>
          </cell>
          <cell r="Q98">
            <v>65.822255993668136</v>
          </cell>
        </row>
        <row r="99">
          <cell r="B99" t="str">
            <v>Labour Market/Population</v>
          </cell>
        </row>
        <row r="100">
          <cell r="A100" t="str">
            <v>Total Employment</v>
          </cell>
          <cell r="B100" t="str">
            <v>Total Employment (persons)</v>
          </cell>
          <cell r="C100" t="str">
            <v>∆ Persons</v>
          </cell>
          <cell r="D100">
            <v>63.400000000000091</v>
          </cell>
          <cell r="E100">
            <v>65000</v>
          </cell>
          <cell r="F100">
            <v>-319000</v>
          </cell>
          <cell r="G100">
            <v>153000</v>
          </cell>
          <cell r="N100" t="str">
            <v>EMPc</v>
          </cell>
          <cell r="O100">
            <v>2322.5</v>
          </cell>
          <cell r="P100">
            <v>2003.5</v>
          </cell>
          <cell r="Q100">
            <v>2156.5</v>
          </cell>
        </row>
        <row r="101">
          <cell r="B101" t="str">
            <v xml:space="preserve">Total Employment </v>
          </cell>
          <cell r="C101" t="str">
            <v>% Y-Y</v>
          </cell>
          <cell r="D101">
            <v>2.8895016293325471</v>
          </cell>
          <cell r="E101">
            <v>2.8758416017009294</v>
          </cell>
          <cell r="F101">
            <v>-13.73226369798487</v>
          </cell>
          <cell r="G101">
            <v>7.6254829896300853</v>
          </cell>
          <cell r="N101" t="str">
            <v>EMPg</v>
          </cell>
          <cell r="P101">
            <v>-13.73226369798487</v>
          </cell>
          <cell r="Q101">
            <v>7.6254829896300853</v>
          </cell>
        </row>
        <row r="102">
          <cell r="A102" t="str">
            <v xml:space="preserve">   Agri</v>
          </cell>
          <cell r="B102" t="str">
            <v>Agriculture</v>
          </cell>
          <cell r="C102" t="str">
            <v>∆ Persons</v>
          </cell>
          <cell r="D102">
            <v>-3.0691258450037822</v>
          </cell>
          <cell r="E102">
            <v>-5000</v>
          </cell>
          <cell r="F102">
            <v>-5000</v>
          </cell>
          <cell r="G102">
            <v>-6000</v>
          </cell>
          <cell r="N102" t="str">
            <v>AGRI</v>
          </cell>
          <cell r="O102">
            <v>102.75</v>
          </cell>
          <cell r="P102">
            <v>97.75</v>
          </cell>
          <cell r="Q102">
            <v>91.75</v>
          </cell>
        </row>
        <row r="103">
          <cell r="A103" t="str">
            <v xml:space="preserve">   Industry</v>
          </cell>
          <cell r="B103" t="str">
            <v>Industry</v>
          </cell>
          <cell r="C103" t="str">
            <v>∆ Persons</v>
          </cell>
          <cell r="D103">
            <v>11.282177677435527</v>
          </cell>
          <cell r="E103">
            <v>11000</v>
          </cell>
          <cell r="F103">
            <v>-41000</v>
          </cell>
          <cell r="G103">
            <v>18000</v>
          </cell>
          <cell r="N103" t="str">
            <v>INDU</v>
          </cell>
          <cell r="O103">
            <v>434.71000000000004</v>
          </cell>
          <cell r="P103">
            <v>393.71000000000004</v>
          </cell>
          <cell r="Q103">
            <v>411.71000000000004</v>
          </cell>
        </row>
        <row r="104">
          <cell r="A104" t="str">
            <v xml:space="preserve">   Services</v>
          </cell>
          <cell r="B104" t="str">
            <v>Services</v>
          </cell>
          <cell r="C104" t="str">
            <v>∆ Persons</v>
          </cell>
          <cell r="D104">
            <v>55.111948167568016</v>
          </cell>
          <cell r="E104">
            <v>60000</v>
          </cell>
          <cell r="F104">
            <v>-274000</v>
          </cell>
          <cell r="G104">
            <v>141000</v>
          </cell>
          <cell r="N104" t="str">
            <v>SERV</v>
          </cell>
          <cell r="O104">
            <v>1785.04</v>
          </cell>
          <cell r="P104">
            <v>1511.04</v>
          </cell>
          <cell r="Q104">
            <v>1652.04</v>
          </cell>
        </row>
        <row r="105">
          <cell r="A105" t="str">
            <v>LF</v>
          </cell>
          <cell r="B105" t="str">
            <v>Labour Force (persons)</v>
          </cell>
          <cell r="C105" t="str">
            <v>∆ Persons</v>
          </cell>
          <cell r="D105">
            <v>43025.000000000087</v>
          </cell>
          <cell r="E105">
            <v>48000</v>
          </cell>
          <cell r="F105">
            <v>-64000</v>
          </cell>
          <cell r="G105">
            <v>22000</v>
          </cell>
          <cell r="N105" t="str">
            <v>LFc</v>
          </cell>
          <cell r="O105">
            <v>2443.4</v>
          </cell>
          <cell r="P105">
            <v>2379.4</v>
          </cell>
          <cell r="Q105">
            <v>2401.4</v>
          </cell>
          <cell r="W105">
            <v>2.0208768267223398</v>
          </cell>
          <cell r="X105">
            <v>-2.6193009740525519</v>
          </cell>
          <cell r="Y105">
            <v>0.92460284105235768</v>
          </cell>
        </row>
        <row r="106">
          <cell r="B106" t="str">
            <v xml:space="preserve">Labour Force </v>
          </cell>
          <cell r="C106" t="str">
            <v>% Y-Y</v>
          </cell>
          <cell r="D106">
            <v>2352</v>
          </cell>
          <cell r="E106">
            <v>2.0318465992531056</v>
          </cell>
          <cell r="F106">
            <v>-2.6268289452935392</v>
          </cell>
          <cell r="G106">
            <v>0.92839816731763514</v>
          </cell>
          <cell r="O106">
            <v>4921.5</v>
          </cell>
          <cell r="P106">
            <v>4977.40113585565</v>
          </cell>
          <cell r="Q106">
            <v>5012.9976091406916</v>
          </cell>
        </row>
        <row r="107">
          <cell r="A107" t="str">
            <v>Net Migration (% labour force)</v>
          </cell>
          <cell r="B107" t="str">
            <v>Migration</v>
          </cell>
          <cell r="C107" t="str">
            <v>'000s</v>
          </cell>
          <cell r="D107">
            <v>29.8</v>
          </cell>
          <cell r="E107">
            <v>33.700000000000003</v>
          </cell>
          <cell r="F107">
            <v>6.7</v>
          </cell>
          <cell r="G107">
            <v>8.4957499999999992</v>
          </cell>
          <cell r="N107" t="str">
            <v>MIGLF</v>
          </cell>
          <cell r="O107">
            <v>1.3792256691495457</v>
          </cell>
          <cell r="P107">
            <v>0.28158359250231152</v>
          </cell>
          <cell r="Q107">
            <v>0.35378320979428662</v>
          </cell>
        </row>
        <row r="108">
          <cell r="B108" t="str">
            <v>Unemployment (QNHS basis)</v>
          </cell>
          <cell r="C108" t="str">
            <v>Persons</v>
          </cell>
          <cell r="D108">
            <v>137.47500000000002</v>
          </cell>
          <cell r="E108">
            <v>121000</v>
          </cell>
          <cell r="F108">
            <v>376000</v>
          </cell>
          <cell r="G108">
            <v>245000</v>
          </cell>
          <cell r="N108" t="str">
            <v>UNEMP</v>
          </cell>
        </row>
        <row r="109">
          <cell r="A109" t="str">
            <v>Unemployment Rate</v>
          </cell>
          <cell r="B109" t="str">
            <v>Unemployment (% labour force)</v>
          </cell>
          <cell r="C109" t="str">
            <v>% LF</v>
          </cell>
          <cell r="D109">
            <v>5.7400235905679491</v>
          </cell>
          <cell r="E109">
            <v>4.9728073692543253</v>
          </cell>
          <cell r="F109">
            <v>15.870294712186292</v>
          </cell>
          <cell r="G109">
            <v>10.258492690822482</v>
          </cell>
          <cell r="N109" t="str">
            <v>UNEMPLF</v>
          </cell>
          <cell r="P109">
            <v>15.870294712186292</v>
          </cell>
          <cell r="Q109">
            <v>10.258492690822482</v>
          </cell>
        </row>
        <row r="110">
          <cell r="A110" t="str">
            <v>Population</v>
          </cell>
          <cell r="B110" t="str">
            <v>Population</v>
          </cell>
          <cell r="C110" t="str">
            <v>% Y-Y</v>
          </cell>
          <cell r="D110">
            <v>64.5</v>
          </cell>
          <cell r="E110">
            <v>1.3217491558922934</v>
          </cell>
          <cell r="F110">
            <v>1.1358556508310524</v>
          </cell>
          <cell r="G110">
            <v>0.71516183472968287</v>
          </cell>
          <cell r="N110" t="str">
            <v>POPc</v>
          </cell>
          <cell r="P110">
            <v>1.1358556508310524</v>
          </cell>
          <cell r="Q110">
            <v>0.71516183472968287</v>
          </cell>
          <cell r="Z110">
            <v>2019</v>
          </cell>
          <cell r="AA110">
            <v>2020</v>
          </cell>
          <cell r="AB110">
            <v>2021</v>
          </cell>
        </row>
        <row r="111">
          <cell r="A111" t="str">
            <v xml:space="preserve">   Construction</v>
          </cell>
          <cell r="P111">
            <v>6.1582231095582731</v>
          </cell>
          <cell r="Q111">
            <v>6.2082077440296768</v>
          </cell>
          <cell r="Y111" t="str">
            <v>Share of △labour income if 90% of △emp earn €35k a year</v>
          </cell>
          <cell r="Z111">
            <v>30.176860722181285</v>
          </cell>
          <cell r="AA111">
            <v>92.058473644213834</v>
          </cell>
          <cell r="AB111">
            <v>61.189395934441983</v>
          </cell>
        </row>
        <row r="112">
          <cell r="A112" t="str">
            <v>Euro Area Wage Growth Forecast</v>
          </cell>
          <cell r="B112" t="str">
            <v>INCOME</v>
          </cell>
          <cell r="E112">
            <v>104384.61538461539</v>
          </cell>
          <cell r="F112">
            <v>34217.382445141026</v>
          </cell>
          <cell r="G112">
            <v>51479.508040492743</v>
          </cell>
          <cell r="O112">
            <v>43150.484391819162</v>
          </cell>
          <cell r="P112">
            <v>44572.825056151742</v>
          </cell>
          <cell r="Q112">
            <v>45062.842443865244</v>
          </cell>
          <cell r="Y112" t="str">
            <v>Residual share</v>
          </cell>
          <cell r="Z112">
            <v>69.823139277818711</v>
          </cell>
          <cell r="AA112">
            <v>7.9415263557861682</v>
          </cell>
          <cell r="AB112">
            <v>38.810604065558017</v>
          </cell>
        </row>
        <row r="113">
          <cell r="A113" t="str">
            <v>PDI</v>
          </cell>
          <cell r="B113" t="str">
            <v>Personal Disposable Income (value)</v>
          </cell>
          <cell r="C113" t="str">
            <v>Val €m</v>
          </cell>
          <cell r="D113">
            <v>4.9062035486480804</v>
          </cell>
          <cell r="E113">
            <v>110823</v>
          </cell>
          <cell r="F113">
            <v>112030.27681446038</v>
          </cell>
          <cell r="G113">
            <v>116406.51613880713</v>
          </cell>
          <cell r="N113" t="str">
            <v>PDIag</v>
          </cell>
          <cell r="P113">
            <v>1.0893738794838459</v>
          </cell>
          <cell r="Q113">
            <v>3.9063005544425211</v>
          </cell>
          <cell r="Y113" t="str">
            <v xml:space="preserve">      Required earnings in €</v>
          </cell>
          <cell r="Z113">
            <v>728846.15384615387</v>
          </cell>
          <cell r="AA113">
            <v>27173.824451410241</v>
          </cell>
          <cell r="AB113">
            <v>199795.08040492743</v>
          </cell>
        </row>
        <row r="114">
          <cell r="B114" t="str">
            <v>of which: labour income (ESA 2010 method)</v>
          </cell>
          <cell r="C114" t="str">
            <v>Val €m</v>
          </cell>
          <cell r="D114">
            <v>93432</v>
          </cell>
          <cell r="E114">
            <v>100217</v>
          </cell>
          <cell r="F114">
            <v>89301.655000000013</v>
          </cell>
          <cell r="G114">
            <v>97178.019730195403</v>
          </cell>
        </row>
        <row r="115">
          <cell r="B115" t="str">
            <v>of which: Income and wealth taxes (ESA 2010 method)</v>
          </cell>
          <cell r="C115" t="str">
            <v>Val €m</v>
          </cell>
          <cell r="E115">
            <v>-25712</v>
          </cell>
          <cell r="F115">
            <v>-24168.371185539625</v>
          </cell>
          <cell r="G115">
            <v>-26265.208247388258</v>
          </cell>
        </row>
        <row r="116">
          <cell r="B116" t="str">
            <v>of which: transfers (ESA 2010 method)</v>
          </cell>
          <cell r="C116" t="str">
            <v>Val €m</v>
          </cell>
          <cell r="E116">
            <v>7279</v>
          </cell>
          <cell r="F116">
            <v>17349.322999999997</v>
          </cell>
          <cell r="G116">
            <v>14880.385555999994</v>
          </cell>
        </row>
        <row r="117">
          <cell r="B117" t="str">
            <v>of which: capital income (ESA 2010 method)</v>
          </cell>
          <cell r="C117" t="str">
            <v>Val €m</v>
          </cell>
          <cell r="E117">
            <v>29039</v>
          </cell>
          <cell r="F117">
            <v>29547.67</v>
          </cell>
          <cell r="G117">
            <v>30613.319099999997</v>
          </cell>
        </row>
        <row r="118">
          <cell r="A118" t="str">
            <v>Relative hourly wage growth (Ireland / Euro Area)</v>
          </cell>
          <cell r="B118" t="str">
            <v>Personal Disposable Income (yoy)</v>
          </cell>
          <cell r="C118" t="str">
            <v>% Y-Y</v>
          </cell>
          <cell r="E118">
            <v>7.2785177727871133</v>
          </cell>
          <cell r="F118">
            <v>1.0893738794838399</v>
          </cell>
          <cell r="G118">
            <v>3.9063005544425171</v>
          </cell>
        </row>
        <row r="119">
          <cell r="B119" t="str">
            <v>Real PDI (HICP-deflated)</v>
          </cell>
          <cell r="C119" t="str">
            <v>% Y-Y</v>
          </cell>
          <cell r="D119">
            <v>4.1600959150735362</v>
          </cell>
          <cell r="E119">
            <v>6.3216231643083542</v>
          </cell>
          <cell r="F119">
            <v>1.3935545431131846</v>
          </cell>
          <cell r="G119">
            <v>3.4923312295244147</v>
          </cell>
          <cell r="N119" t="str">
            <v>RPDIag</v>
          </cell>
        </row>
        <row r="120">
          <cell r="B120" t="str">
            <v xml:space="preserve">Non-agri wage bill </v>
          </cell>
          <cell r="C120" t="str">
            <v>% Y-Y</v>
          </cell>
          <cell r="D120">
            <v>6.3904166524328474</v>
          </cell>
          <cell r="E120">
            <v>7.3283759025757078</v>
          </cell>
          <cell r="F120">
            <v>-10.971985139070172</v>
          </cell>
          <cell r="G120">
            <v>8.8768256264680687</v>
          </cell>
          <cell r="N120" t="str">
            <v>WAG</v>
          </cell>
        </row>
        <row r="121">
          <cell r="B121" t="str">
            <v xml:space="preserve">Non-agri wages per head </v>
          </cell>
          <cell r="C121" t="str">
            <v>% Y-Y</v>
          </cell>
          <cell r="D121">
            <v>2.4133722295889299</v>
          </cell>
          <cell r="E121">
            <v>3.5090457362469176</v>
          </cell>
          <cell r="F121">
            <v>2.9225605328668629</v>
          </cell>
          <cell r="G121">
            <v>1.1626824819532258</v>
          </cell>
          <cell r="N121" t="str">
            <v>WAGPHD</v>
          </cell>
        </row>
        <row r="122">
          <cell r="A122" t="str">
            <v>Wage Inflation 1</v>
          </cell>
          <cell r="B122" t="str">
            <v>Non-agri hourly pay growth</v>
          </cell>
          <cell r="C122" t="str">
            <v>% Y-Y</v>
          </cell>
          <cell r="D122">
            <v>2.7050679604653425</v>
          </cell>
          <cell r="E122">
            <v>3.5799909355178099</v>
          </cell>
          <cell r="F122">
            <v>3.962182356431184</v>
          </cell>
          <cell r="G122">
            <v>0.72954543657594551</v>
          </cell>
          <cell r="N122" t="str">
            <v>WAGPHR</v>
          </cell>
          <cell r="P122">
            <v>3.962182356431184</v>
          </cell>
          <cell r="Q122">
            <v>0.72954543657594551</v>
          </cell>
        </row>
        <row r="123">
          <cell r="A123" t="str">
            <v>Savings Ratio (% disposable income)</v>
          </cell>
          <cell r="B123" t="str">
            <v xml:space="preserve">Savings ratio </v>
          </cell>
          <cell r="C123" t="str">
            <v>% Y-Y</v>
          </cell>
          <cell r="D123">
            <v>11.562938495278418</v>
          </cell>
          <cell r="E123">
            <v>12.188150783680559</v>
          </cell>
          <cell r="F123">
            <v>19.06517720816451</v>
          </cell>
          <cell r="G123">
            <v>15.868332933289697</v>
          </cell>
          <cell r="N123" t="str">
            <v>PHNPDIa</v>
          </cell>
          <cell r="P123">
            <v>19.06517720816451</v>
          </cell>
          <cell r="Q123">
            <v>15.868332933289697</v>
          </cell>
        </row>
        <row r="124">
          <cell r="A124" t="str">
            <v>CA % GNI*</v>
          </cell>
          <cell r="C124" t="str">
            <v>% PDI</v>
          </cell>
          <cell r="O124">
            <v>-18.907574821719354</v>
          </cell>
          <cell r="P124">
            <v>9.0126246803033414</v>
          </cell>
          <cell r="Q124">
            <v>18.408415356301195</v>
          </cell>
        </row>
        <row r="125">
          <cell r="B125" t="str">
            <v>EXTERNAL BALANCE</v>
          </cell>
          <cell r="D125">
            <v>6.1113121069007335</v>
          </cell>
          <cell r="N125" t="str">
            <v>ACAMIN</v>
          </cell>
          <cell r="O125">
            <v>7.7166255529975327</v>
          </cell>
          <cell r="P125">
            <v>6.4970175021585055</v>
          </cell>
          <cell r="Q125">
            <v>2.6448921386894244</v>
          </cell>
        </row>
        <row r="126">
          <cell r="B126" t="str">
            <v>Current Account (% of GNP)</v>
          </cell>
          <cell r="C126" t="str">
            <v>% GNP</v>
          </cell>
          <cell r="D126">
            <v>7.6528662500435969</v>
          </cell>
          <cell r="E126">
            <v>-14.729289360525339</v>
          </cell>
          <cell r="F126">
            <v>6.8021090044787806</v>
          </cell>
          <cell r="G126">
            <v>13.944496649881696</v>
          </cell>
          <cell r="N126" t="str">
            <v>CANYNN</v>
          </cell>
          <cell r="P126">
            <v>6.8021090044787806</v>
          </cell>
          <cell r="Q126">
            <v>13.944496649881696</v>
          </cell>
        </row>
        <row r="127">
          <cell r="A127" t="str">
            <v>Current Account (CA)</v>
          </cell>
          <cell r="B127" t="str">
            <v>Current Account (% of GDP)</v>
          </cell>
          <cell r="C127" t="str">
            <v>% GDP</v>
          </cell>
          <cell r="D127">
            <v>5.9997819725533343</v>
          </cell>
          <cell r="E127">
            <v>-11.348623274580149</v>
          </cell>
          <cell r="F127">
            <v>5.2308615088276067</v>
          </cell>
          <cell r="G127">
            <v>10.691191563731135</v>
          </cell>
          <cell r="N127" t="str">
            <v>CANYEN</v>
          </cell>
          <cell r="P127">
            <v>5.2308615088276067</v>
          </cell>
          <cell r="Q127">
            <v>10.691191563731135</v>
          </cell>
        </row>
        <row r="128">
          <cell r="B128" t="str">
            <v>Trade Balance (% of GDP)</v>
          </cell>
          <cell r="C128" t="str">
            <v>% GDP</v>
          </cell>
          <cell r="D128">
            <v>28.376576028777471</v>
          </cell>
          <cell r="E128">
            <v>12.29876539198319</v>
          </cell>
          <cell r="F128">
            <v>29.100560328583271</v>
          </cell>
          <cell r="G128">
            <v>34.82863482578383</v>
          </cell>
          <cell r="N128" t="str">
            <v>NXNYEN</v>
          </cell>
        </row>
        <row r="129">
          <cell r="B129" t="str">
            <v>Imports of Goods &amp; Services (volume)</v>
          </cell>
          <cell r="C129" t="str">
            <v>% Y-Y</v>
          </cell>
          <cell r="D129">
            <v>4.0721794498677504</v>
          </cell>
          <cell r="E129">
            <v>32.377324085832448</v>
          </cell>
          <cell r="F129">
            <v>-12.524033825667713</v>
          </cell>
          <cell r="G129">
            <v>-5.6396837860876676</v>
          </cell>
          <cell r="N129" t="str">
            <v>MTRg</v>
          </cell>
        </row>
        <row r="130">
          <cell r="B130" t="str">
            <v>Final Demand (volume)</v>
          </cell>
          <cell r="C130" t="str">
            <v>% Y-Y</v>
          </cell>
          <cell r="D130">
            <v>-0.64512555988053277</v>
          </cell>
          <cell r="E130">
            <v>18.573058225663818</v>
          </cell>
          <cell r="F130">
            <v>-7.8031605342165573</v>
          </cell>
          <cell r="G130">
            <v>-1.9920520970301614</v>
          </cell>
          <cell r="N130" t="str">
            <v>FDRg</v>
          </cell>
        </row>
        <row r="131">
          <cell r="B131" t="str">
            <v>Terms-of-Trade (Goods)</v>
          </cell>
          <cell r="C131" t="str">
            <v>% Y-Y</v>
          </cell>
          <cell r="D131">
            <v>-6.3325928178933459</v>
          </cell>
          <cell r="E131">
            <v>2.2084968532085414</v>
          </cell>
          <cell r="F131">
            <v>-2.5525573799237367</v>
          </cell>
          <cell r="G131">
            <v>-2.155386305086926</v>
          </cell>
          <cell r="N131" t="str">
            <v>TTG</v>
          </cell>
        </row>
        <row r="132">
          <cell r="B132" t="str">
            <v>Terms-of-Trade (Services)</v>
          </cell>
          <cell r="C132" t="str">
            <v>% Y-Y</v>
          </cell>
          <cell r="D132">
            <v>5.4023698451147295</v>
          </cell>
          <cell r="E132">
            <v>3.217606621754765</v>
          </cell>
          <cell r="F132">
            <v>2.6998365982304096</v>
          </cell>
          <cell r="G132">
            <v>1.0563410575386234</v>
          </cell>
          <cell r="N132" t="str">
            <v>TTS</v>
          </cell>
        </row>
        <row r="133">
          <cell r="A133" t="str">
            <v>Terms of Trade</v>
          </cell>
          <cell r="B133" t="str">
            <v>Terms-of-Trade (Goods and Services)</v>
          </cell>
          <cell r="C133" t="str">
            <v>% Y-Y</v>
          </cell>
          <cell r="D133">
            <v>-0.33250359837210253</v>
          </cell>
          <cell r="E133">
            <v>1.902135072889255</v>
          </cell>
          <cell r="F133">
            <v>-0.21740657389790474</v>
          </cell>
          <cell r="G133">
            <v>-0.6281995990388034</v>
          </cell>
          <cell r="N133" t="str">
            <v>TTT</v>
          </cell>
          <cell r="P133">
            <v>-0.21740657389790474</v>
          </cell>
          <cell r="Q133">
            <v>-0.6281995990388034</v>
          </cell>
        </row>
        <row r="134">
          <cell r="B134" t="str">
            <v>Net current transfers</v>
          </cell>
          <cell r="C134" t="str">
            <v>% GDP</v>
          </cell>
          <cell r="D134">
            <v>-1.1376631345126187</v>
          </cell>
          <cell r="E134">
            <v>-1.0026625359529571</v>
          </cell>
          <cell r="F134">
            <v>-1.0989887550389816</v>
          </cell>
          <cell r="G134">
            <v>-1.1432883953966329</v>
          </cell>
          <cell r="N134" t="str">
            <v>SINYEN</v>
          </cell>
        </row>
        <row r="135">
          <cell r="P135">
            <v>13178.078547999976</v>
          </cell>
          <cell r="Q135">
            <v>5510.5089122542149</v>
          </cell>
        </row>
        <row r="136">
          <cell r="B136" t="str">
            <v>PRODUCTIVITY &amp; PROFITABILITY</v>
          </cell>
        </row>
        <row r="137">
          <cell r="B137" t="str">
            <v>GNP per person employed</v>
          </cell>
          <cell r="C137" t="str">
            <v>% Y-Y</v>
          </cell>
          <cell r="D137">
            <v>4.2790167532031909</v>
          </cell>
          <cell r="E137">
            <v>0.50876708133267279</v>
          </cell>
          <cell r="F137">
            <v>12.50306371169254</v>
          </cell>
          <cell r="G137">
            <v>-5.5739070802603425</v>
          </cell>
          <cell r="N137" t="str">
            <v>YNREMPg</v>
          </cell>
        </row>
        <row r="138">
          <cell r="B138" t="str">
            <v>GDP per person employed</v>
          </cell>
          <cell r="C138" t="str">
            <v>% Y-Y</v>
          </cell>
          <cell r="D138">
            <v>5.4688708516503981</v>
          </cell>
          <cell r="E138">
            <v>2.6143497288359407</v>
          </cell>
          <cell r="F138">
            <v>13.148365997965561</v>
          </cell>
          <cell r="G138">
            <v>-5.5059607970833984</v>
          </cell>
          <cell r="N138" t="str">
            <v>YEREMPg</v>
          </cell>
        </row>
        <row r="139">
          <cell r="B139" t="str">
            <v>Real Wages Growth (CPI)</v>
          </cell>
        </row>
        <row r="140">
          <cell r="A140" t="str">
            <v>Real Wage Inflation 1</v>
          </cell>
          <cell r="B140" t="str">
            <v>Real Wages Growth (HICP)</v>
          </cell>
          <cell r="C140" t="str">
            <v>% Y-Y</v>
          </cell>
          <cell r="E140">
            <v>2.6560861600771313</v>
          </cell>
          <cell r="F140">
            <v>4.2750073785668752</v>
          </cell>
          <cell r="G140">
            <v>0.32823250654974157</v>
          </cell>
          <cell r="P140">
            <v>4.2750073785668752</v>
          </cell>
          <cell r="Q140">
            <v>0.32823250654974157</v>
          </cell>
        </row>
        <row r="141">
          <cell r="B141" t="str">
            <v>Nominal Unit Labour Costs (GDP-based)</v>
          </cell>
          <cell r="C141" t="str">
            <v>% Y-Y</v>
          </cell>
          <cell r="E141">
            <v>0.87190145410973585</v>
          </cell>
          <cell r="F141">
            <v>-9.0375193445414563</v>
          </cell>
          <cell r="G141">
            <v>7.0572105238473126</v>
          </cell>
        </row>
        <row r="143">
          <cell r="A143" t="str">
            <v>Adjusted Private Sector Credit</v>
          </cell>
          <cell r="B143" t="str">
            <v>Memo Items</v>
          </cell>
          <cell r="P143">
            <v>0.80097773993925703</v>
          </cell>
          <cell r="Q143">
            <v>1.2400693901252424</v>
          </cell>
        </row>
        <row r="144">
          <cell r="B144" t="str">
            <v>population</v>
          </cell>
          <cell r="C144" t="str">
            <v>% Y-Y</v>
          </cell>
          <cell r="D144">
            <v>4857</v>
          </cell>
          <cell r="E144">
            <v>1.3217491558922934</v>
          </cell>
          <cell r="F144">
            <v>1.1358556508310524</v>
          </cell>
          <cell r="G144">
            <v>0.71516183472968287</v>
          </cell>
          <cell r="N144" t="str">
            <v>POP</v>
          </cell>
        </row>
        <row r="145">
          <cell r="B145" t="str">
            <v>GDP/capita</v>
          </cell>
          <cell r="C145" t="str">
            <v>% Y-Y</v>
          </cell>
          <cell r="D145">
            <v>7.0753193084450494</v>
          </cell>
          <cell r="E145">
            <v>4.1882683304560908</v>
          </cell>
          <cell r="F145">
            <v>-3.4857287941857606</v>
          </cell>
          <cell r="G145">
            <v>0.97751345069101436</v>
          </cell>
          <cell r="N145" t="str">
            <v>YERPOPg</v>
          </cell>
        </row>
        <row r="146">
          <cell r="B146" t="str">
            <v>GNP/capita</v>
          </cell>
          <cell r="C146" t="str">
            <v>% Y-Y</v>
          </cell>
          <cell r="D146">
            <v>5.8673419546257044</v>
          </cell>
          <cell r="E146">
            <v>2.0503898519612429</v>
          </cell>
          <cell r="F146">
            <v>-4.0361643158812965</v>
          </cell>
          <cell r="G146">
            <v>0.90490520173374112</v>
          </cell>
          <cell r="N146" t="str">
            <v>YNRPOPg</v>
          </cell>
        </row>
        <row r="147">
          <cell r="A147" t="str">
            <v>Housing Completions</v>
          </cell>
          <cell r="B147" t="str">
            <v>Implied housing output (nearest 1,000)</v>
          </cell>
          <cell r="C147" t="str">
            <v>Units</v>
          </cell>
          <cell r="D147">
            <v>17.943999999999999</v>
          </cell>
          <cell r="E147">
            <v>21000</v>
          </cell>
          <cell r="F147">
            <v>18000</v>
          </cell>
          <cell r="G147">
            <v>20000</v>
          </cell>
          <cell r="N147" t="str">
            <v>COMPS</v>
          </cell>
          <cell r="P147">
            <v>18</v>
          </cell>
          <cell r="Q147">
            <v>20</v>
          </cell>
        </row>
        <row r="148">
          <cell r="B148" t="str">
            <v xml:space="preserve">Investment </v>
          </cell>
          <cell r="C148" t="str">
            <v>% GDP</v>
          </cell>
          <cell r="D148">
            <v>28.365122507001445</v>
          </cell>
          <cell r="E148">
            <v>46.567055188877966</v>
          </cell>
          <cell r="F148">
            <v>28.921616684871175</v>
          </cell>
          <cell r="G148">
            <v>21.490123321087708</v>
          </cell>
          <cell r="N148" t="str">
            <v>INYEN</v>
          </cell>
        </row>
        <row r="149">
          <cell r="B149" t="str">
            <v>Underlying investment (%GDP)</v>
          </cell>
          <cell r="C149" t="str">
            <v>% GDP</v>
          </cell>
          <cell r="E149">
            <v>10.352691540235227</v>
          </cell>
          <cell r="F149">
            <v>8.8054149633746075</v>
          </cell>
          <cell r="G149">
            <v>9.3524647903200222</v>
          </cell>
        </row>
        <row r="150">
          <cell r="B150" t="str">
            <v>Underlying Net Exports (contribution)</v>
          </cell>
          <cell r="C150" t="str">
            <v>Vol %</v>
          </cell>
          <cell r="E150">
            <v>3.2286106021684873</v>
          </cell>
          <cell r="F150">
            <v>0.34516215249708893</v>
          </cell>
          <cell r="G150">
            <v>-0.83738493886527987</v>
          </cell>
          <cell r="N150" t="str">
            <v>UNXRgc</v>
          </cell>
        </row>
        <row r="151">
          <cell r="B151" t="str">
            <v>Underlying Domestic Demand inc stocks (contribution)</v>
          </cell>
          <cell r="C151" t="str">
            <v>Vol %</v>
          </cell>
          <cell r="E151">
            <v>2.2518007731556544</v>
          </cell>
          <cell r="F151">
            <v>-2.7346281433331932</v>
          </cell>
          <cell r="G151">
            <v>2.5370510274146651</v>
          </cell>
          <cell r="N151" t="str">
            <v>UDDRgc</v>
          </cell>
        </row>
        <row r="152">
          <cell r="A152" t="str">
            <v>Rent Forecast</v>
          </cell>
          <cell r="B152" t="str">
            <v>Underlying Domestic Demand excl stocks (contribution)</v>
          </cell>
          <cell r="E152">
            <v>2.1343652709353895</v>
          </cell>
          <cell r="F152">
            <v>-2.7346281433331932</v>
          </cell>
          <cell r="G152">
            <v>2.5370510274146651</v>
          </cell>
          <cell r="P152">
            <v>5.5</v>
          </cell>
          <cell r="Q152">
            <v>5.5</v>
          </cell>
        </row>
        <row r="153">
          <cell r="A153" t="str">
            <v>Residential Property Prices</v>
          </cell>
          <cell r="P153">
            <v>3.5000112989822973</v>
          </cell>
          <cell r="Q153">
            <v>3.5001746901359487</v>
          </cell>
        </row>
        <row r="154">
          <cell r="A154" t="str">
            <v>Construction Employment</v>
          </cell>
          <cell r="B154" t="str">
            <v>Construction employment</v>
          </cell>
          <cell r="C154" t="str">
            <v>∆ Persons</v>
          </cell>
          <cell r="E154">
            <v>3.5999999999999943</v>
          </cell>
          <cell r="F154">
            <v>-23.6</v>
          </cell>
          <cell r="G154">
            <v>10.5</v>
          </cell>
          <cell r="O154">
            <v>146.97999999999999</v>
          </cell>
          <cell r="P154">
            <v>123.38</v>
          </cell>
          <cell r="Q154">
            <v>133.88</v>
          </cell>
        </row>
        <row r="155">
          <cell r="A155" t="str">
            <v>Modified Current Account (% GNI*)</v>
          </cell>
          <cell r="B155" t="str">
            <v>Modified Current Account (% of GNI*)</v>
          </cell>
          <cell r="D155">
            <v>6.7041566714435064</v>
          </cell>
          <cell r="E155">
            <v>7.7166255529975327</v>
          </cell>
          <cell r="F155">
            <v>6.4970175021585055</v>
          </cell>
          <cell r="G155">
            <v>2.6448921386894244</v>
          </cell>
          <cell r="O155">
            <v>7.7166255529975327</v>
          </cell>
          <cell r="P155">
            <v>6.4970175021585055</v>
          </cell>
          <cell r="Q155">
            <v>2.6448921386894244</v>
          </cell>
        </row>
        <row r="156">
          <cell r="B156" t="str">
            <v>Modified Domestic Demand excl stocks (contribution)</v>
          </cell>
          <cell r="E156">
            <v>1.9264441580040739</v>
          </cell>
          <cell r="F156">
            <v>-3.2433130442592848</v>
          </cell>
          <cell r="G156">
            <v>2.582034803708793</v>
          </cell>
        </row>
        <row r="157">
          <cell r="B157" t="str">
            <v>Modified Net Exports (contribution)</v>
          </cell>
          <cell r="E157">
            <v>3.5539672173200678</v>
          </cell>
          <cell r="F157">
            <v>0.85384705342318057</v>
          </cell>
          <cell r="G157">
            <v>-0.88236871515940773</v>
          </cell>
        </row>
        <row r="158">
          <cell r="A158" t="str">
            <v>Price-to-Income Ratio 5</v>
          </cell>
          <cell r="P158">
            <v>0</v>
          </cell>
          <cell r="Q158">
            <v>0</v>
          </cell>
        </row>
        <row r="159">
          <cell r="A159" t="str">
            <v>Residential Property Price-to-Cost Ratio 4</v>
          </cell>
          <cell r="P159">
            <v>1.826971183834547</v>
          </cell>
          <cell r="Q159">
            <v>1.7592754183448633</v>
          </cell>
        </row>
        <row r="160">
          <cell r="A160" t="str">
            <v>Price-to-Rent Ratio 6</v>
          </cell>
          <cell r="P160">
            <v>-1.8957238872205684</v>
          </cell>
          <cell r="Q160">
            <v>-1.8955690140891379</v>
          </cell>
        </row>
        <row r="161">
          <cell r="A161" t="str">
            <v>Underlying Investment-to-GNI* 3</v>
          </cell>
          <cell r="B161" t="str">
            <v>Underlying Investment</v>
          </cell>
          <cell r="C161" t="str">
            <v>Val €m</v>
          </cell>
          <cell r="E161">
            <v>36724.245633021899</v>
          </cell>
          <cell r="F161">
            <v>30772.724330467441</v>
          </cell>
          <cell r="G161">
            <v>33550.586683289846</v>
          </cell>
          <cell r="P161">
            <v>15.171477984132155</v>
          </cell>
          <cell r="Q161">
            <v>16.103355312558776</v>
          </cell>
        </row>
        <row r="162">
          <cell r="C162" t="str">
            <v>% Y-Y</v>
          </cell>
          <cell r="F162">
            <v>-16.20597292052458</v>
          </cell>
          <cell r="G162">
            <v>9.0270277112647577</v>
          </cell>
        </row>
        <row r="163">
          <cell r="A163" t="str">
            <v>Nom GNI</v>
          </cell>
          <cell r="B163" t="str">
            <v>Nom GNI*</v>
          </cell>
          <cell r="C163" t="str">
            <v>Val €m</v>
          </cell>
          <cell r="D163">
            <v>198701.52949981941</v>
          </cell>
          <cell r="E163">
            <v>213708</v>
          </cell>
          <cell r="F163">
            <v>202832.7389240035</v>
          </cell>
          <cell r="G163">
            <v>208345.31706025405</v>
          </cell>
          <cell r="N163" t="str">
            <v>MIN</v>
          </cell>
        </row>
        <row r="164">
          <cell r="B164" t="str">
            <v>Rent Index</v>
          </cell>
          <cell r="D164">
            <v>6.7041566714435064</v>
          </cell>
          <cell r="E164">
            <v>7.5522672311358452</v>
          </cell>
          <cell r="F164">
            <v>-5.0888413517493518</v>
          </cell>
          <cell r="G164">
            <v>2.7177950490112845</v>
          </cell>
          <cell r="N164" t="str">
            <v>MINg</v>
          </cell>
          <cell r="O164">
            <v>113.48785858376749</v>
          </cell>
          <cell r="P164">
            <v>115.56124905724383</v>
          </cell>
          <cell r="Q164">
            <v>117.5942897050402</v>
          </cell>
        </row>
        <row r="165">
          <cell r="E165">
            <v>3.9085534046098047</v>
          </cell>
          <cell r="F165">
            <v>-5.9715912342604422</v>
          </cell>
          <cell r="G165">
            <v>2.000257825644991</v>
          </cell>
        </row>
        <row r="166">
          <cell r="B166" t="str">
            <v>Underlying Imports</v>
          </cell>
          <cell r="C166" t="str">
            <v>UMTP</v>
          </cell>
          <cell r="E166">
            <v>-1.5685552909661116E-2</v>
          </cell>
          <cell r="F166">
            <v>-0.53880999370928828</v>
          </cell>
          <cell r="G166">
            <v>1.4022893576846274</v>
          </cell>
          <cell r="N166" t="str">
            <v>UMTP</v>
          </cell>
        </row>
        <row r="167">
          <cell r="B167" t="str">
            <v>Underlying Imports</v>
          </cell>
          <cell r="C167" t="str">
            <v>UMTN</v>
          </cell>
          <cell r="D167">
            <v>247852</v>
          </cell>
          <cell r="E167">
            <v>279439</v>
          </cell>
          <cell r="F167">
            <v>285771.20423701394</v>
          </cell>
          <cell r="G167">
            <v>297463.3566972898</v>
          </cell>
          <cell r="N167" t="str">
            <v>UMTN</v>
          </cell>
        </row>
        <row r="168">
          <cell r="B168" t="str">
            <v>Imports</v>
          </cell>
          <cell r="C168" t="str">
            <v>MTR</v>
          </cell>
          <cell r="D168">
            <v>307110.02461299999</v>
          </cell>
          <cell r="E168">
            <v>406544.12142232998</v>
          </cell>
          <cell r="F168">
            <v>355628.39813913376</v>
          </cell>
          <cell r="G168">
            <v>335572.08103055775</v>
          </cell>
          <cell r="N168" t="str">
            <v>MTR</v>
          </cell>
        </row>
        <row r="169">
          <cell r="B169" t="str">
            <v>Planes</v>
          </cell>
          <cell r="C169" t="str">
            <v>PlanesR</v>
          </cell>
          <cell r="D169">
            <v>-16620</v>
          </cell>
          <cell r="E169">
            <v>-16675.999999999996</v>
          </cell>
          <cell r="F169">
            <v>-7794.0684415647984</v>
          </cell>
          <cell r="G169">
            <v>-11907.746995484147</v>
          </cell>
          <cell r="N169" t="str">
            <v>PlanesR</v>
          </cell>
        </row>
        <row r="170">
          <cell r="B170" t="str">
            <v>Intangibles</v>
          </cell>
          <cell r="C170" t="str">
            <v>IntangiblesR</v>
          </cell>
          <cell r="D170">
            <v>-42636</v>
          </cell>
          <cell r="E170">
            <v>-110383</v>
          </cell>
          <cell r="F170">
            <v>-60467.598239877429</v>
          </cell>
          <cell r="G170">
            <v>-28676.749608442839</v>
          </cell>
          <cell r="N170" t="str">
            <v>IntangiblesR</v>
          </cell>
        </row>
        <row r="171">
          <cell r="B171" t="str">
            <v>Imports</v>
          </cell>
          <cell r="C171" t="str">
            <v>MTRg</v>
          </cell>
          <cell r="E171">
            <v>32.377324085832448</v>
          </cell>
          <cell r="F171">
            <v>-12.524033825667713</v>
          </cell>
          <cell r="G171">
            <v>-5.6396837860876676</v>
          </cell>
        </row>
        <row r="172">
          <cell r="B172" t="str">
            <v>Planes</v>
          </cell>
          <cell r="C172" t="str">
            <v>PlanesRg</v>
          </cell>
          <cell r="E172">
            <v>0.33914926857296912</v>
          </cell>
          <cell r="F172">
            <v>-53.261762763463658</v>
          </cell>
          <cell r="G172">
            <v>52.779605218522498</v>
          </cell>
        </row>
        <row r="173">
          <cell r="B173" t="str">
            <v>Intangibles</v>
          </cell>
          <cell r="C173" t="str">
            <v>IntangiblesRg</v>
          </cell>
          <cell r="E173">
            <v>158.89513712887262</v>
          </cell>
          <cell r="F173">
            <v>-45.220189485810835</v>
          </cell>
          <cell r="G173">
            <v>-52.575014647214857</v>
          </cell>
        </row>
        <row r="174">
          <cell r="B174" t="str">
            <v>Underlying Imports</v>
          </cell>
          <cell r="C174" t="str">
            <v>UMTRg</v>
          </cell>
          <cell r="E174">
            <v>12.761986358187594</v>
          </cell>
          <cell r="F174">
            <v>2.8200463750095883</v>
          </cell>
          <cell r="G174">
            <v>2.6519607646583898</v>
          </cell>
          <cell r="N174" t="str">
            <v>UMTRg</v>
          </cell>
        </row>
        <row r="176">
          <cell r="B176" t="str">
            <v>Underlying Goods Imports</v>
          </cell>
          <cell r="C176" t="str">
            <v>UMGP</v>
          </cell>
          <cell r="E176">
            <v>-3.3373791483538473</v>
          </cell>
          <cell r="F176">
            <v>-0.37885709403269185</v>
          </cell>
          <cell r="G176">
            <v>1.2223365532789909</v>
          </cell>
          <cell r="N176" t="str">
            <v>UMGP</v>
          </cell>
        </row>
        <row r="177">
          <cell r="B177" t="str">
            <v>Underlying Goods Imports</v>
          </cell>
          <cell r="C177" t="str">
            <v>UMGN</v>
          </cell>
          <cell r="D177">
            <v>85690</v>
          </cell>
          <cell r="E177">
            <v>91519</v>
          </cell>
          <cell r="F177">
            <v>95505.837118158801</v>
          </cell>
          <cell r="G177">
            <v>98517.814642864934</v>
          </cell>
          <cell r="N177" t="str">
            <v>UMGN</v>
          </cell>
        </row>
        <row r="178">
          <cell r="B178" t="str">
            <v>Goods Imports</v>
          </cell>
          <cell r="C178" t="str">
            <v>MGR</v>
          </cell>
          <cell r="D178">
            <v>102312</v>
          </cell>
          <cell r="E178">
            <v>111357</v>
          </cell>
          <cell r="F178">
            <v>106975.40712781806</v>
          </cell>
          <cell r="G178">
            <v>112981.51625448476</v>
          </cell>
          <cell r="N178" t="str">
            <v>MGR</v>
          </cell>
        </row>
        <row r="179">
          <cell r="B179" t="str">
            <v>Planes</v>
          </cell>
          <cell r="C179" t="str">
            <v>PlanesR</v>
          </cell>
          <cell r="D179">
            <v>-16620</v>
          </cell>
          <cell r="E179">
            <v>-16675.999999999996</v>
          </cell>
          <cell r="F179">
            <v>-7794.0684415647984</v>
          </cell>
          <cell r="G179">
            <v>-11907.746995484147</v>
          </cell>
        </row>
        <row r="180">
          <cell r="B180" t="str">
            <v>Goods Imports</v>
          </cell>
          <cell r="C180" t="str">
            <v>MGRg</v>
          </cell>
          <cell r="E180">
            <v>8.8406052076002837</v>
          </cell>
          <cell r="F180">
            <v>-3.9347260362455283</v>
          </cell>
          <cell r="G180">
            <v>5.6144765305640609</v>
          </cell>
        </row>
        <row r="181">
          <cell r="B181" t="str">
            <v>Planes</v>
          </cell>
          <cell r="C181" t="str">
            <v>PlanesRg</v>
          </cell>
          <cell r="E181">
            <v>0.33914926857296912</v>
          </cell>
          <cell r="F181">
            <v>-53.261762763463658</v>
          </cell>
          <cell r="G181">
            <v>52.779605218522498</v>
          </cell>
        </row>
        <row r="182">
          <cell r="B182" t="str">
            <v>Underlying Goods Imports</v>
          </cell>
          <cell r="C182" t="str">
            <v>UMGRg</v>
          </cell>
          <cell r="E182">
            <v>10.489894039116843</v>
          </cell>
          <cell r="F182">
            <v>4.753159225455228</v>
          </cell>
          <cell r="G182">
            <v>1.908051048528181</v>
          </cell>
          <cell r="N182" t="str">
            <v>UMGRg</v>
          </cell>
        </row>
        <row r="184">
          <cell r="B184" t="str">
            <v>Underlying Services Imports</v>
          </cell>
          <cell r="C184" t="str">
            <v>UMSP</v>
          </cell>
          <cell r="E184">
            <v>1.686110690244802</v>
          </cell>
          <cell r="F184">
            <v>-0.73151294109603526</v>
          </cell>
          <cell r="G184">
            <v>1.2365515664476856</v>
          </cell>
          <cell r="N184" t="str">
            <v>UMSP</v>
          </cell>
        </row>
        <row r="185">
          <cell r="B185" t="str">
            <v>Underlying Services Imports</v>
          </cell>
          <cell r="C185" t="str">
            <v>UMSN</v>
          </cell>
          <cell r="D185">
            <v>162162</v>
          </cell>
          <cell r="E185">
            <v>187920</v>
          </cell>
          <cell r="F185">
            <v>190265.36711885512</v>
          </cell>
          <cell r="G185">
            <v>198945.54205442485</v>
          </cell>
          <cell r="N185" t="str">
            <v>UMSN</v>
          </cell>
        </row>
        <row r="186">
          <cell r="B186" t="str">
            <v>Services Imports</v>
          </cell>
          <cell r="C186" t="str">
            <v>MSR</v>
          </cell>
          <cell r="D186">
            <v>204798</v>
          </cell>
          <cell r="E186">
            <v>295187</v>
          </cell>
          <cell r="F186">
            <v>248956.89922673898</v>
          </cell>
          <cell r="G186">
            <v>223357.86648365474</v>
          </cell>
          <cell r="N186" t="str">
            <v>MSR</v>
          </cell>
        </row>
        <row r="187">
          <cell r="B187" t="str">
            <v>Intangibles</v>
          </cell>
          <cell r="C187" t="str">
            <v>IntangiblesR</v>
          </cell>
          <cell r="D187">
            <v>-42636</v>
          </cell>
          <cell r="E187">
            <v>-110383</v>
          </cell>
          <cell r="F187">
            <v>-60467.598239877429</v>
          </cell>
          <cell r="G187">
            <v>-28676.749608442839</v>
          </cell>
        </row>
        <row r="188">
          <cell r="B188" t="str">
            <v>Services Imports</v>
          </cell>
          <cell r="C188" t="str">
            <v>MSRg</v>
          </cell>
          <cell r="E188">
            <v>44.135684918798049</v>
          </cell>
          <cell r="F188">
            <v>-15.661292934059084</v>
          </cell>
          <cell r="G188">
            <v>-10.28251589837234</v>
          </cell>
        </row>
        <row r="189">
          <cell r="B189" t="str">
            <v>Intangibles</v>
          </cell>
          <cell r="C189" t="str">
            <v>IntangiblesRg</v>
          </cell>
          <cell r="E189">
            <v>158.89513712887262</v>
          </cell>
          <cell r="F189">
            <v>-45.220189485810835</v>
          </cell>
          <cell r="G189">
            <v>-52.575014647214857</v>
          </cell>
        </row>
        <row r="190">
          <cell r="B190" t="str">
            <v>Underlying Services Imports</v>
          </cell>
          <cell r="C190" t="str">
            <v>UMSRg</v>
          </cell>
          <cell r="E190">
            <v>13.96258062924729</v>
          </cell>
          <cell r="F190">
            <v>1.9941673269309845</v>
          </cell>
          <cell r="G190">
            <v>3.2849694152040865</v>
          </cell>
          <cell r="N190" t="str">
            <v>UMSRg</v>
          </cell>
        </row>
        <row r="192">
          <cell r="B192" t="str">
            <v>Underlying investment</v>
          </cell>
          <cell r="E192">
            <v>4.7054559525838036</v>
          </cell>
          <cell r="F192">
            <v>0.8330335091048191</v>
          </cell>
          <cell r="G192">
            <v>-0.11667202029939094</v>
          </cell>
          <cell r="N192" t="str">
            <v>UIP</v>
          </cell>
        </row>
        <row r="193">
          <cell r="B193" t="str">
            <v>Underlying investment</v>
          </cell>
          <cell r="D193">
            <v>33491</v>
          </cell>
          <cell r="E193">
            <v>36724</v>
          </cell>
          <cell r="F193">
            <v>30772.724330467441</v>
          </cell>
          <cell r="G193">
            <v>33550.586683289846</v>
          </cell>
          <cell r="N193" t="str">
            <v>UIN</v>
          </cell>
        </row>
        <row r="194">
          <cell r="B194" t="str">
            <v>investment</v>
          </cell>
          <cell r="C194" t="str">
            <v>IR</v>
          </cell>
          <cell r="D194">
            <v>92748.77693742371</v>
          </cell>
          <cell r="E194">
            <v>162134.48688567002</v>
          </cell>
          <cell r="F194">
            <v>97410.209121173204</v>
          </cell>
          <cell r="G194">
            <v>72401.407479838032</v>
          </cell>
          <cell r="N194" t="str">
            <v>IR</v>
          </cell>
        </row>
        <row r="195">
          <cell r="B195" t="str">
            <v>Planes</v>
          </cell>
          <cell r="C195" t="str">
            <v>PlanesR</v>
          </cell>
          <cell r="D195">
            <v>-16620</v>
          </cell>
          <cell r="E195">
            <v>-16675.999999999996</v>
          </cell>
          <cell r="F195">
            <v>-7794.0684415647984</v>
          </cell>
          <cell r="G195">
            <v>-11907.746995484147</v>
          </cell>
        </row>
        <row r="196">
          <cell r="B196" t="str">
            <v>Intangibles</v>
          </cell>
          <cell r="C196" t="str">
            <v>IntangiblesR</v>
          </cell>
          <cell r="D196">
            <v>-42636</v>
          </cell>
          <cell r="E196">
            <v>-110383</v>
          </cell>
          <cell r="F196">
            <v>-60467.598239877429</v>
          </cell>
          <cell r="G196">
            <v>-28676.749608442839</v>
          </cell>
        </row>
        <row r="197">
          <cell r="B197" t="str">
            <v>investment</v>
          </cell>
          <cell r="C197" t="str">
            <v>IRg</v>
          </cell>
          <cell r="E197">
            <v>74.808625336927221</v>
          </cell>
          <cell r="F197">
            <v>-39.920117556567384</v>
          </cell>
          <cell r="G197">
            <v>-25.67369669664248</v>
          </cell>
        </row>
        <row r="198">
          <cell r="B198" t="str">
            <v>Planes</v>
          </cell>
          <cell r="C198" t="str">
            <v>PlanesRg</v>
          </cell>
          <cell r="E198">
            <v>0.33914926857296912</v>
          </cell>
          <cell r="F198">
            <v>-53.261762763463658</v>
          </cell>
          <cell r="G198">
            <v>52.779605218522498</v>
          </cell>
        </row>
        <row r="199">
          <cell r="B199" t="str">
            <v>Intangibles</v>
          </cell>
          <cell r="C199" t="str">
            <v>IntangiblesRg</v>
          </cell>
          <cell r="E199">
            <v>158.89513712887262</v>
          </cell>
          <cell r="F199">
            <v>-45.220189485810835</v>
          </cell>
          <cell r="G199">
            <v>-52.575014647214857</v>
          </cell>
        </row>
        <row r="200">
          <cell r="B200" t="str">
            <v>Underlying investment</v>
          </cell>
          <cell r="E200">
            <v>4.725526196897234</v>
          </cell>
          <cell r="F200">
            <v>-16.897682604544194</v>
          </cell>
          <cell r="G200">
            <v>9.1543803320434325</v>
          </cell>
          <cell r="N200" t="str">
            <v>UIRg</v>
          </cell>
        </row>
        <row r="202">
          <cell r="B202" t="str">
            <v>Underlying net exports</v>
          </cell>
          <cell r="E202">
            <v>4.1979585438648659</v>
          </cell>
          <cell r="F202">
            <v>-0.910277123468195</v>
          </cell>
          <cell r="G202">
            <v>-0.12781939189819846</v>
          </cell>
          <cell r="N202" t="str">
            <v>UNXP</v>
          </cell>
        </row>
        <row r="203">
          <cell r="B203" t="str">
            <v>Underlying net exports</v>
          </cell>
          <cell r="D203">
            <v>152046</v>
          </cell>
          <cell r="E203">
            <v>169428</v>
          </cell>
          <cell r="F203">
            <v>168560.2800669861</v>
          </cell>
          <cell r="G203">
            <v>165042.44370913631</v>
          </cell>
          <cell r="N203" t="str">
            <v>UNXN</v>
          </cell>
        </row>
        <row r="204">
          <cell r="B204" t="str">
            <v>Exports</v>
          </cell>
          <cell r="C204" t="str">
            <v>XTR</v>
          </cell>
          <cell r="D204">
            <v>399897.47603399999</v>
          </cell>
          <cell r="E204">
            <v>442084.42992454703</v>
          </cell>
          <cell r="F204">
            <v>450619.34413258976</v>
          </cell>
          <cell r="G204">
            <v>455037.70632925135</v>
          </cell>
        </row>
        <row r="205">
          <cell r="B205" t="str">
            <v>Imports</v>
          </cell>
          <cell r="C205" t="str">
            <v>MTR</v>
          </cell>
          <cell r="D205">
            <v>-307110.02461299999</v>
          </cell>
          <cell r="E205">
            <v>-406544.12142232998</v>
          </cell>
          <cell r="F205">
            <v>-355628.39813913376</v>
          </cell>
          <cell r="G205">
            <v>-335572.08103055775</v>
          </cell>
        </row>
        <row r="206">
          <cell r="B206" t="str">
            <v>Planes</v>
          </cell>
          <cell r="C206" t="str">
            <v>PlanesR</v>
          </cell>
          <cell r="D206">
            <v>16620</v>
          </cell>
          <cell r="E206">
            <v>16675.999999999996</v>
          </cell>
          <cell r="F206">
            <v>7794.0684415647984</v>
          </cell>
          <cell r="G206">
            <v>11907.746995484147</v>
          </cell>
        </row>
        <row r="207">
          <cell r="B207" t="str">
            <v>Intangibles</v>
          </cell>
          <cell r="C207" t="str">
            <v>IntangiblesR</v>
          </cell>
          <cell r="D207">
            <v>42636</v>
          </cell>
          <cell r="E207">
            <v>110383</v>
          </cell>
          <cell r="F207">
            <v>60467.598239877429</v>
          </cell>
          <cell r="G207">
            <v>28676.749608442839</v>
          </cell>
        </row>
        <row r="208">
          <cell r="B208" t="str">
            <v>Exports</v>
          </cell>
          <cell r="C208" t="str">
            <v>XTRg</v>
          </cell>
          <cell r="E208">
            <v>10.549440107227337</v>
          </cell>
          <cell r="F208">
            <v>1.930607284563135</v>
          </cell>
          <cell r="G208">
            <v>0.98050877180309026</v>
          </cell>
        </row>
        <row r="209">
          <cell r="B209" t="str">
            <v>Imports</v>
          </cell>
          <cell r="C209" t="str">
            <v>MTRg</v>
          </cell>
          <cell r="E209">
            <v>32.377324085832448</v>
          </cell>
          <cell r="F209">
            <v>-12.524033825667713</v>
          </cell>
          <cell r="G209">
            <v>-5.6396837860876676</v>
          </cell>
        </row>
        <row r="210">
          <cell r="B210" t="str">
            <v>Planes</v>
          </cell>
          <cell r="C210" t="str">
            <v>PlanesRg</v>
          </cell>
          <cell r="E210">
            <v>0.33914926857296912</v>
          </cell>
          <cell r="F210">
            <v>-53.261762763463658</v>
          </cell>
          <cell r="G210">
            <v>52.779605218522498</v>
          </cell>
        </row>
        <row r="211">
          <cell r="B211" t="str">
            <v>Intangibles</v>
          </cell>
          <cell r="C211" t="str">
            <v>IntangiblesRg</v>
          </cell>
          <cell r="E211">
            <v>158.89513712887262</v>
          </cell>
          <cell r="F211">
            <v>-45.220189485810835</v>
          </cell>
          <cell r="G211">
            <v>-52.575014647214857</v>
          </cell>
        </row>
        <row r="212">
          <cell r="B212" t="str">
            <v>Underlying net exports</v>
          </cell>
          <cell r="E212">
            <v>6.9426581563111656</v>
          </cell>
          <cell r="F212">
            <v>0.40178779276436316</v>
          </cell>
          <cell r="G212">
            <v>-1.9616781133268146</v>
          </cell>
          <cell r="N212" t="str">
            <v>UNXRg</v>
          </cell>
        </row>
        <row r="213">
          <cell r="C213" t="str">
            <v>Check</v>
          </cell>
          <cell r="F213">
            <v>-14610.950134399725</v>
          </cell>
          <cell r="G213">
            <v>-11407.029339558852</v>
          </cell>
        </row>
        <row r="214">
          <cell r="B214" t="str">
            <v>Underlying Domestic Demand (excluding Stocks)</v>
          </cell>
          <cell r="D214">
            <v>171344.11561260003</v>
          </cell>
          <cell r="E214">
            <v>183183.99875219999</v>
          </cell>
          <cell r="F214">
            <v>177474.72433046743</v>
          </cell>
          <cell r="G214">
            <v>190252.79278184019</v>
          </cell>
          <cell r="N214" t="str">
            <v>UDDN</v>
          </cell>
        </row>
        <row r="215">
          <cell r="B215" t="str">
            <v xml:space="preserve">PERSONAL CONSUMPTION </v>
          </cell>
          <cell r="C215" t="str">
            <v>PCR</v>
          </cell>
          <cell r="D215">
            <v>105626.41063279999</v>
          </cell>
          <cell r="E215">
            <v>108985.9717428</v>
          </cell>
          <cell r="F215">
            <v>100806.94130762543</v>
          </cell>
          <cell r="G215">
            <v>107863.89314943903</v>
          </cell>
          <cell r="N215" t="str">
            <v>PCR</v>
          </cell>
        </row>
        <row r="216">
          <cell r="B216" t="str">
            <v xml:space="preserve">PUBLIC CONSUMPTION </v>
          </cell>
          <cell r="C216" t="str">
            <v>GCR</v>
          </cell>
          <cell r="D216">
            <v>32226.704979499998</v>
          </cell>
          <cell r="E216">
            <v>34265.297236600003</v>
          </cell>
          <cell r="F216">
            <v>39466.778170996113</v>
          </cell>
          <cell r="G216">
            <v>38834.441473531442</v>
          </cell>
          <cell r="N216" t="str">
            <v>GCR</v>
          </cell>
        </row>
        <row r="217">
          <cell r="B217" t="str">
            <v>Underlying Investment</v>
          </cell>
          <cell r="C217" t="str">
            <v>UIR</v>
          </cell>
          <cell r="D217">
            <v>33492.77693742371</v>
          </cell>
          <cell r="E217">
            <v>35075.48688567002</v>
          </cell>
          <cell r="F217">
            <v>29148.542439730976</v>
          </cell>
          <cell r="G217">
            <v>31816.910875911042</v>
          </cell>
          <cell r="N217" t="str">
            <v>UIR</v>
          </cell>
        </row>
        <row r="218">
          <cell r="B218" t="str">
            <v>STOCKs (change in €m)</v>
          </cell>
          <cell r="C218" t="str">
            <v>SCR</v>
          </cell>
          <cell r="D218">
            <v>1351.7236338176001</v>
          </cell>
          <cell r="E218">
            <v>1736.2876727752</v>
          </cell>
          <cell r="F218">
            <v>1736.2876727752</v>
          </cell>
          <cell r="G218">
            <v>1736.2876727752</v>
          </cell>
          <cell r="N218" t="str">
            <v>SCR</v>
          </cell>
        </row>
        <row r="219">
          <cell r="B219" t="str">
            <v xml:space="preserve">PERSONAL CONSUMPTION </v>
          </cell>
          <cell r="C219" t="str">
            <v>PCRg</v>
          </cell>
          <cell r="E219">
            <v>3.1806070941752473</v>
          </cell>
          <cell r="F219">
            <v>-7.5046634941940642</v>
          </cell>
          <cell r="G219">
            <v>7.0004622204322242</v>
          </cell>
        </row>
        <row r="220">
          <cell r="B220" t="str">
            <v xml:space="preserve">PUBLIC CONSUMPTION </v>
          </cell>
          <cell r="C220" t="str">
            <v>GCRg</v>
          </cell>
          <cell r="E220">
            <v>6.3271892260907237</v>
          </cell>
          <cell r="F220">
            <v>15.180025722468335</v>
          </cell>
          <cell r="G220">
            <v>-1.6021999432661325</v>
          </cell>
        </row>
        <row r="221">
          <cell r="B221" t="str">
            <v>Underlying Investment</v>
          </cell>
          <cell r="C221" t="str">
            <v>UIRg</v>
          </cell>
          <cell r="E221">
            <v>4.725526196897234</v>
          </cell>
          <cell r="F221">
            <v>-16.897682604544194</v>
          </cell>
          <cell r="G221">
            <v>9.1543803320434325</v>
          </cell>
        </row>
        <row r="222">
          <cell r="B222" t="str">
            <v>STOCKs (change in €m)</v>
          </cell>
          <cell r="C222" t="str">
            <v>SCRg</v>
          </cell>
        </row>
        <row r="223">
          <cell r="A223" t="str">
            <v>Underlying Domestic Demand Volume 4QSGrowth</v>
          </cell>
          <cell r="B223" t="str">
            <v>Underlying Domestic Demand</v>
          </cell>
          <cell r="E223">
            <v>4.0741351960453365</v>
          </cell>
          <cell r="F223">
            <v>-4.9933583457633324</v>
          </cell>
          <cell r="G223">
            <v>5.3670535840862676</v>
          </cell>
          <cell r="N223" t="str">
            <v>UDDRg</v>
          </cell>
          <cell r="P223">
            <v>-4.9933583457633324</v>
          </cell>
          <cell r="Q223">
            <v>5.3670535840862676</v>
          </cell>
        </row>
        <row r="224">
          <cell r="B224" t="str">
            <v>Underlying Domestic Demand Deflator</v>
          </cell>
          <cell r="E224">
            <v>2.7248533665552799</v>
          </cell>
          <cell r="F224">
            <v>1.9753039607879552</v>
          </cell>
          <cell r="G224">
            <v>1.7395223789512748</v>
          </cell>
          <cell r="N224" t="str">
            <v>UDDP</v>
          </cell>
        </row>
        <row r="226">
          <cell r="B226" t="str">
            <v>Underlying Domestic Demand (bottom-up alt)</v>
          </cell>
          <cell r="D226">
            <v>171345.19064536563</v>
          </cell>
          <cell r="E226">
            <v>183183.7178256858</v>
          </cell>
          <cell r="F226">
            <v>177474.72433046743</v>
          </cell>
          <cell r="G226">
            <v>190252.79278184019</v>
          </cell>
        </row>
        <row r="227">
          <cell r="B227" t="str">
            <v xml:space="preserve">PERSONAL CONSUMPTION </v>
          </cell>
          <cell r="C227" t="str">
            <v>PCR</v>
          </cell>
          <cell r="D227">
            <v>105626.41063279999</v>
          </cell>
          <cell r="E227">
            <v>108985.9717428</v>
          </cell>
          <cell r="F227">
            <v>100806.94130762543</v>
          </cell>
          <cell r="G227">
            <v>107863.89314943903</v>
          </cell>
        </row>
        <row r="228">
          <cell r="B228" t="str">
            <v xml:space="preserve">PUBLIC CONSUMPTION </v>
          </cell>
          <cell r="C228" t="str">
            <v>GCR</v>
          </cell>
          <cell r="D228">
            <v>32226.704979499998</v>
          </cell>
          <cell r="E228">
            <v>34265.297236600003</v>
          </cell>
          <cell r="F228">
            <v>39466.778170996113</v>
          </cell>
          <cell r="G228">
            <v>38834.441473531442</v>
          </cell>
        </row>
        <row r="229">
          <cell r="B229" t="str">
            <v>Building and construction</v>
          </cell>
          <cell r="C229" t="str">
            <v>BCR</v>
          </cell>
          <cell r="D229">
            <v>24399.075032765602</v>
          </cell>
          <cell r="E229">
            <v>26348.607237959601</v>
          </cell>
          <cell r="F229">
            <v>21628.947738855029</v>
          </cell>
          <cell r="G229">
            <v>23247.460198818604</v>
          </cell>
        </row>
        <row r="230">
          <cell r="B230" t="str">
            <v>Underlying machinery and equipment</v>
          </cell>
          <cell r="C230" t="str">
            <v>UMR</v>
          </cell>
          <cell r="D230">
            <v>9094</v>
          </cell>
          <cell r="E230">
            <v>8727</v>
          </cell>
          <cell r="F230">
            <v>6981.6</v>
          </cell>
          <cell r="G230">
            <v>7400.496000000001</v>
          </cell>
        </row>
        <row r="231">
          <cell r="B231" t="str">
            <v xml:space="preserve">PERSONAL CONSUMPTION </v>
          </cell>
          <cell r="C231" t="str">
            <v>PCRg</v>
          </cell>
          <cell r="E231">
            <v>3.1806070941752473</v>
          </cell>
          <cell r="F231">
            <v>-7.5046634941940642</v>
          </cell>
          <cell r="G231">
            <v>7.0004622204322242</v>
          </cell>
        </row>
        <row r="232">
          <cell r="B232" t="str">
            <v xml:space="preserve">PUBLIC CONSUMPTION </v>
          </cell>
          <cell r="C232" t="str">
            <v>GCRg</v>
          </cell>
          <cell r="E232">
            <v>6.3271892260907237</v>
          </cell>
          <cell r="F232">
            <v>15.180025722468335</v>
          </cell>
          <cell r="G232">
            <v>-1.6021999432661325</v>
          </cell>
        </row>
        <row r="233">
          <cell r="B233" t="str">
            <v>Building and construction</v>
          </cell>
          <cell r="C233" t="str">
            <v>BCRg</v>
          </cell>
          <cell r="E233">
            <v>7.808655432128031</v>
          </cell>
          <cell r="F233">
            <v>-17.912368029476365</v>
          </cell>
          <cell r="G233">
            <v>7.4830846119065653</v>
          </cell>
        </row>
        <row r="234">
          <cell r="B234" t="str">
            <v>Underlying machinery and equipment</v>
          </cell>
          <cell r="C234" t="str">
            <v>UMRg</v>
          </cell>
          <cell r="E234">
            <v>-4.0355648357469409</v>
          </cell>
          <cell r="F234">
            <v>-20</v>
          </cell>
          <cell r="G234">
            <v>6</v>
          </cell>
        </row>
        <row r="235">
          <cell r="B235" t="str">
            <v>Underlying Domestic Demand</v>
          </cell>
          <cell r="E235">
            <v>4.074024374871632</v>
          </cell>
          <cell r="F235">
            <v>-5.2951126606252892</v>
          </cell>
          <cell r="G235">
            <v>5.0105458274664061</v>
          </cell>
        </row>
        <row r="236">
          <cell r="B236" t="str">
            <v>Underlying Domestic Demand Deflator</v>
          </cell>
          <cell r="E236">
            <v>2.7241607113471789</v>
          </cell>
          <cell r="F236">
            <v>2.3003805925825072</v>
          </cell>
          <cell r="G236">
            <v>2.0849251058592033</v>
          </cell>
        </row>
        <row r="238">
          <cell r="B238" t="str">
            <v>Real Underlying Components of GDP</v>
          </cell>
        </row>
        <row r="239">
          <cell r="C239" t="str">
            <v>YER</v>
          </cell>
          <cell r="D239">
            <v>326986.07233970001</v>
          </cell>
          <cell r="E239">
            <v>345183.50541089999</v>
          </cell>
          <cell r="F239">
            <v>336935.46294313058</v>
          </cell>
          <cell r="G239">
            <v>342662.24074707186</v>
          </cell>
          <cell r="N239" t="str">
            <v>YER</v>
          </cell>
        </row>
        <row r="240">
          <cell r="C240" t="str">
            <v>PCR</v>
          </cell>
          <cell r="D240">
            <v>105626.41063279999</v>
          </cell>
          <cell r="E240">
            <v>108985.9717428</v>
          </cell>
          <cell r="F240">
            <v>100806.94130762543</v>
          </cell>
          <cell r="G240">
            <v>107863.89314943903</v>
          </cell>
          <cell r="N240" t="str">
            <v>PCRgc</v>
          </cell>
        </row>
        <row r="241">
          <cell r="C241" t="str">
            <v>GCR</v>
          </cell>
          <cell r="D241">
            <v>32226.704979499998</v>
          </cell>
          <cell r="E241">
            <v>34265.297236600003</v>
          </cell>
          <cell r="F241">
            <v>39466.778170996113</v>
          </cell>
          <cell r="G241">
            <v>38834.441473531442</v>
          </cell>
          <cell r="N241" t="str">
            <v>GCRgc</v>
          </cell>
        </row>
        <row r="242">
          <cell r="C242" t="str">
            <v>UIR</v>
          </cell>
          <cell r="D242">
            <v>33492.77693742371</v>
          </cell>
          <cell r="E242">
            <v>35075.48688567002</v>
          </cell>
          <cell r="F242">
            <v>29148.542439730976</v>
          </cell>
          <cell r="G242">
            <v>31816.910875911042</v>
          </cell>
        </row>
        <row r="243">
          <cell r="C243" t="str">
            <v>SCR</v>
          </cell>
          <cell r="D243">
            <v>1351.7236338176001</v>
          </cell>
          <cell r="E243">
            <v>1736.2876727752</v>
          </cell>
          <cell r="F243">
            <v>1736.2876727752</v>
          </cell>
          <cell r="G243">
            <v>1736.2876727752</v>
          </cell>
        </row>
        <row r="244">
          <cell r="C244" t="str">
            <v>XTR</v>
          </cell>
          <cell r="D244">
            <v>399897.47603399999</v>
          </cell>
          <cell r="E244">
            <v>442084.42992454703</v>
          </cell>
          <cell r="F244">
            <v>450619.34413258976</v>
          </cell>
          <cell r="G244">
            <v>455037.70632925135</v>
          </cell>
          <cell r="N244" t="str">
            <v>XTRgc</v>
          </cell>
        </row>
        <row r="245">
          <cell r="C245" t="str">
            <v>UMTR</v>
          </cell>
          <cell r="D245">
            <v>247854.02461299999</v>
          </cell>
          <cell r="E245">
            <v>279485.12142232998</v>
          </cell>
          <cell r="F245">
            <v>287366.73145769152</v>
          </cell>
          <cell r="G245">
            <v>294987.58442663075</v>
          </cell>
          <cell r="N245" t="str">
            <v>UMTR</v>
          </cell>
        </row>
        <row r="246">
          <cell r="C246" t="str">
            <v>StatR</v>
          </cell>
          <cell r="D246">
            <v>2245.0047349000001</v>
          </cell>
          <cell r="E246">
            <v>2521.1533708000002</v>
          </cell>
          <cell r="F246">
            <v>2524.3006771046785</v>
          </cell>
          <cell r="G246">
            <v>2360.5856727945502</v>
          </cell>
        </row>
        <row r="247">
          <cell r="C247" t="str">
            <v>UNXR</v>
          </cell>
          <cell r="D247">
            <v>152043.45142100001</v>
          </cell>
          <cell r="E247">
            <v>162599.30850221706</v>
          </cell>
          <cell r="F247">
            <v>163252.61267489824</v>
          </cell>
          <cell r="G247">
            <v>160050.12190262057</v>
          </cell>
          <cell r="N247" t="str">
            <v>UNXR</v>
          </cell>
        </row>
        <row r="248">
          <cell r="C248" t="str">
            <v>Check</v>
          </cell>
          <cell r="D248">
            <v>2245.0047351586982</v>
          </cell>
          <cell r="E248">
            <v>2521.1533708377392</v>
          </cell>
          <cell r="F248">
            <v>2524.3006771046203</v>
          </cell>
          <cell r="G248">
            <v>2360.5856727946084</v>
          </cell>
        </row>
        <row r="250">
          <cell r="B250" t="str">
            <v>Real Underlying Growth Contributions</v>
          </cell>
        </row>
        <row r="251">
          <cell r="B251" t="str">
            <v>GDP</v>
          </cell>
          <cell r="E251">
            <v>5.5652012763084846</v>
          </cell>
          <cell r="F251">
            <v>-2.3894659908361149</v>
          </cell>
          <cell r="G251">
            <v>1.6996660885493897</v>
          </cell>
        </row>
        <row r="252">
          <cell r="B252" t="str">
            <v>C</v>
          </cell>
          <cell r="E252">
            <v>1.0432641613779199</v>
          </cell>
          <cell r="F252">
            <v>-2.3685693333912301</v>
          </cell>
          <cell r="G252">
            <v>2.0362407907968034</v>
          </cell>
          <cell r="N252" t="str">
            <v>PCRgc</v>
          </cell>
        </row>
        <row r="253">
          <cell r="B253" t="str">
            <v>G</v>
          </cell>
          <cell r="E253">
            <v>0.6330559772121398</v>
          </cell>
          <cell r="F253">
            <v>1.5062993501584674</v>
          </cell>
          <cell r="G253">
            <v>-0.18245693123001336</v>
          </cell>
          <cell r="N253" t="str">
            <v>GCRgc</v>
          </cell>
        </row>
        <row r="254">
          <cell r="B254" t="str">
            <v>UI</v>
          </cell>
          <cell r="E254">
            <v>0.49148817741305262</v>
          </cell>
          <cell r="F254">
            <v>-1.7163866752459469</v>
          </cell>
          <cell r="G254">
            <v>0.76994158050370964</v>
          </cell>
          <cell r="N254" t="str">
            <v>UIRgc</v>
          </cell>
        </row>
        <row r="255">
          <cell r="B255" t="str">
            <v>Stocks</v>
          </cell>
          <cell r="E255">
            <v>0.11942092031158349</v>
          </cell>
          <cell r="F255">
            <v>0</v>
          </cell>
          <cell r="G255">
            <v>0</v>
          </cell>
        </row>
        <row r="256">
          <cell r="B256" t="str">
            <v>X</v>
          </cell>
          <cell r="E256">
            <v>13.100561540822934</v>
          </cell>
          <cell r="F256">
            <v>2.471629885292586</v>
          </cell>
          <cell r="G256">
            <v>1.2748917004150555</v>
          </cell>
          <cell r="N256" t="str">
            <v>XTRgc</v>
          </cell>
        </row>
        <row r="257">
          <cell r="B257" t="str">
            <v>UM</v>
          </cell>
          <cell r="E257">
            <v>9.8225895007605182</v>
          </cell>
          <cell r="F257">
            <v>2.2824392176390624</v>
          </cell>
          <cell r="G257">
            <v>2.1989510519361812</v>
          </cell>
          <cell r="N257" t="str">
            <v>UMRgc</v>
          </cell>
        </row>
        <row r="258">
          <cell r="C258" t="str">
            <v>Check</v>
          </cell>
          <cell r="E258">
            <v>-6.8627770133389276E-11</v>
          </cell>
          <cell r="F258">
            <v>-1.0929035454410041E-11</v>
          </cell>
          <cell r="G258">
            <v>1.5543122344752192E-14</v>
          </cell>
        </row>
        <row r="260">
          <cell r="B260" t="str">
            <v>Real Underlying Growth Contributions (incl UNX)</v>
          </cell>
        </row>
        <row r="261">
          <cell r="B261" t="str">
            <v>GDP</v>
          </cell>
          <cell r="E261">
            <v>5.5652012763084846</v>
          </cell>
          <cell r="F261">
            <v>-2.3894659908361149</v>
          </cell>
          <cell r="G261">
            <v>1.6996660885493897</v>
          </cell>
        </row>
        <row r="262">
          <cell r="B262" t="str">
            <v>C</v>
          </cell>
          <cell r="E262">
            <v>1.0432641613779199</v>
          </cell>
          <cell r="F262">
            <v>-2.3685693333912301</v>
          </cell>
          <cell r="G262">
            <v>2.0362407907968034</v>
          </cell>
          <cell r="N262" t="str">
            <v>PCRgc</v>
          </cell>
        </row>
        <row r="263">
          <cell r="B263" t="str">
            <v>G</v>
          </cell>
          <cell r="E263">
            <v>0.6330559772121398</v>
          </cell>
          <cell r="F263">
            <v>1.5062993501584674</v>
          </cell>
          <cell r="G263">
            <v>-0.18245693123001336</v>
          </cell>
          <cell r="N263" t="str">
            <v>GCRgc</v>
          </cell>
        </row>
        <row r="264">
          <cell r="B264" t="str">
            <v>UI</v>
          </cell>
          <cell r="E264">
            <v>0.49148817741305262</v>
          </cell>
          <cell r="F264">
            <v>-1.7163866752459469</v>
          </cell>
          <cell r="G264">
            <v>0.76994158050370964</v>
          </cell>
        </row>
        <row r="265">
          <cell r="B265" t="str">
            <v>Stocks</v>
          </cell>
          <cell r="E265">
            <v>0.11942092031158349</v>
          </cell>
          <cell r="F265">
            <v>0</v>
          </cell>
          <cell r="G265">
            <v>0</v>
          </cell>
        </row>
        <row r="266">
          <cell r="B266" t="str">
            <v>UNX</v>
          </cell>
          <cell r="E266">
            <v>3.2779720400624153</v>
          </cell>
          <cell r="F266">
            <v>0.18919066765352385</v>
          </cell>
          <cell r="G266">
            <v>-0.92405935152113416</v>
          </cell>
          <cell r="N266" t="str">
            <v>UNXRgc</v>
          </cell>
        </row>
        <row r="267">
          <cell r="C267" t="str">
            <v>Check</v>
          </cell>
          <cell r="E267">
            <v>-6.8626881954969576E-11</v>
          </cell>
          <cell r="F267">
            <v>-1.0929479543619891E-11</v>
          </cell>
          <cell r="G267">
            <v>2.3980817331903381E-14</v>
          </cell>
        </row>
        <row r="270">
          <cell r="B270" t="str">
            <v>Nominal GNI*</v>
          </cell>
          <cell r="D270">
            <v>198701.52949981941</v>
          </cell>
          <cell r="E270">
            <v>213708</v>
          </cell>
          <cell r="F270">
            <v>202832.7389240035</v>
          </cell>
          <cell r="G270">
            <v>208345.31706025405</v>
          </cell>
        </row>
        <row r="271">
          <cell r="B271" t="str">
            <v>Nominal GNI* growth</v>
          </cell>
          <cell r="E271">
            <v>7.5522672311358452</v>
          </cell>
          <cell r="F271">
            <v>-5.0888413517493518</v>
          </cell>
          <cell r="G271">
            <v>2.7177950490112845</v>
          </cell>
        </row>
        <row r="272">
          <cell r="B272" t="str">
            <v>GNI* deflator (GNP deflator in forecasts)</v>
          </cell>
          <cell r="E272">
            <v>5.7461826008724071</v>
          </cell>
          <cell r="F272">
            <v>0.93881189110660568</v>
          </cell>
          <cell r="G272">
            <v>0.70346608789246812</v>
          </cell>
        </row>
        <row r="273">
          <cell r="B273" t="str">
            <v>Real GNI* growth</v>
          </cell>
          <cell r="E273">
            <v>1.7079431009630941</v>
          </cell>
          <cell r="F273">
            <v>-5.9715912342604422</v>
          </cell>
          <cell r="G273">
            <v>2.000257825644991</v>
          </cell>
        </row>
        <row r="274">
          <cell r="B274" t="str">
            <v>Real GNI*</v>
          </cell>
          <cell r="D274">
            <v>198701.5294998</v>
          </cell>
          <cell r="E274">
            <v>202095.2385644</v>
          </cell>
          <cell r="F274">
            <v>190026.93701343055</v>
          </cell>
          <cell r="G274">
            <v>193827.96569187517</v>
          </cell>
          <cell r="I274">
            <v>202095.2385644</v>
          </cell>
          <cell r="J274">
            <v>189513.6976015532</v>
          </cell>
          <cell r="K274">
            <v>192225.80121046468</v>
          </cell>
        </row>
        <row r="275">
          <cell r="B275" t="str">
            <v>Real UDD</v>
          </cell>
          <cell r="D275">
            <v>171345.89254972371</v>
          </cell>
          <cell r="E275">
            <v>178326.75586507001</v>
          </cell>
          <cell r="F275">
            <v>169422.26191835254</v>
          </cell>
          <cell r="G275">
            <v>178515.2454988815</v>
          </cell>
          <cell r="J275">
            <v>2.0867936636612017</v>
          </cell>
        </row>
        <row r="276">
          <cell r="B276" t="str">
            <v>Stocks, Stat Discrep and Subsidies less taxes</v>
          </cell>
          <cell r="D276">
            <v>4729.7236709176004</v>
          </cell>
          <cell r="E276">
            <v>5377.4081376752001</v>
          </cell>
          <cell r="F276">
            <v>5377.4081376752001</v>
          </cell>
          <cell r="G276">
            <v>5377.4081376752001</v>
          </cell>
        </row>
        <row r="277">
          <cell r="B277" t="str">
            <v>Real ANX*</v>
          </cell>
          <cell r="D277">
            <v>22625.913279158696</v>
          </cell>
          <cell r="E277">
            <v>18391.074561654794</v>
          </cell>
          <cell r="F277">
            <v>15227.266957402811</v>
          </cell>
          <cell r="G277">
            <v>9935.3120553184708</v>
          </cell>
        </row>
        <row r="278">
          <cell r="B278" t="str">
            <v>Real ANX* growth</v>
          </cell>
          <cell r="E278">
            <v>-18.716763673821379</v>
          </cell>
          <cell r="F278">
            <v>-17.202951321009209</v>
          </cell>
          <cell r="G278">
            <v>-34.753149838958009</v>
          </cell>
        </row>
        <row r="279">
          <cell r="E279">
            <v>1.2174552634341751</v>
          </cell>
        </row>
        <row r="280">
          <cell r="B280" t="str">
            <v>Contributions</v>
          </cell>
        </row>
        <row r="281">
          <cell r="B281" t="str">
            <v>Underlying domestic demand</v>
          </cell>
          <cell r="E281">
            <v>3.5132408557294421</v>
          </cell>
          <cell r="F281">
            <v>-4.4060879464411231</v>
          </cell>
          <cell r="G281">
            <v>4.7851024299182905</v>
          </cell>
        </row>
        <row r="282">
          <cell r="B282" t="str">
            <v>Other</v>
          </cell>
          <cell r="E282">
            <v>0.32595847067108158</v>
          </cell>
          <cell r="F282">
            <v>0</v>
          </cell>
          <cell r="G282">
            <v>0</v>
          </cell>
        </row>
        <row r="283">
          <cell r="B283" t="str">
            <v>Adjusted net exports</v>
          </cell>
          <cell r="E283">
            <v>-2.1312562254374301</v>
          </cell>
          <cell r="F283">
            <v>-1.5655032878193194</v>
          </cell>
          <cell r="G283">
            <v>-2.7848446042732991</v>
          </cell>
        </row>
        <row r="284">
          <cell r="B284" t="str">
            <v>GNI*</v>
          </cell>
          <cell r="E284">
            <v>1.7079431009630941</v>
          </cell>
          <cell r="F284">
            <v>-5.9715912342604422</v>
          </cell>
          <cell r="G284">
            <v>2.000257825644991</v>
          </cell>
        </row>
        <row r="286">
          <cell r="B286" t="str">
            <v>Subsidies less taxes</v>
          </cell>
          <cell r="D286">
            <v>1132.9953022</v>
          </cell>
          <cell r="E286">
            <v>1132.8657575</v>
          </cell>
          <cell r="F286">
            <v>1132.8657575</v>
          </cell>
          <cell r="G286">
            <v>1132.8657575</v>
          </cell>
        </row>
        <row r="287">
          <cell r="B287" t="str">
            <v>ANX % GNI*</v>
          </cell>
          <cell r="D287">
            <v>11.38777858120233</v>
          </cell>
          <cell r="E287">
            <v>12.143268146396018</v>
          </cell>
          <cell r="F287">
            <v>10.247432907674614</v>
          </cell>
          <cell r="G287">
            <v>6.4890628268855801</v>
          </cell>
        </row>
        <row r="288">
          <cell r="E288">
            <v>11.71657218048983</v>
          </cell>
        </row>
        <row r="290">
          <cell r="B290" t="str">
            <v>GNP</v>
          </cell>
          <cell r="D290">
            <v>256322.2635687</v>
          </cell>
          <cell r="E290">
            <v>265035.27252803271</v>
          </cell>
          <cell r="F290">
            <v>257226.92613155628</v>
          </cell>
          <cell r="G290">
            <v>261410.82130550273</v>
          </cell>
        </row>
        <row r="291">
          <cell r="B291" t="str">
            <v>UDD</v>
          </cell>
          <cell r="D291">
            <v>171345.89254972371</v>
          </cell>
          <cell r="E291">
            <v>178326.75586507001</v>
          </cell>
          <cell r="F291">
            <v>169422.26191835254</v>
          </cell>
          <cell r="G291">
            <v>178515.2454988815</v>
          </cell>
        </row>
        <row r="292">
          <cell r="B292" t="str">
            <v>Stocks</v>
          </cell>
          <cell r="D292">
            <v>1351.7236338176001</v>
          </cell>
          <cell r="E292">
            <v>1736.2876727752</v>
          </cell>
          <cell r="F292">
            <v>1736.2876727752</v>
          </cell>
          <cell r="G292">
            <v>1736.2876727752</v>
          </cell>
        </row>
        <row r="293">
          <cell r="B293" t="str">
            <v>Net external demand</v>
          </cell>
          <cell r="D293">
            <v>83624.647385158692</v>
          </cell>
          <cell r="E293">
            <v>84972.228990187505</v>
          </cell>
          <cell r="F293">
            <v>86068.376540428537</v>
          </cell>
          <cell r="G293">
            <v>81159.288133846028</v>
          </cell>
        </row>
        <row r="294">
          <cell r="B294" t="str">
            <v>GNP</v>
          </cell>
          <cell r="E294">
            <v>3.3992400184143401</v>
          </cell>
          <cell r="F294">
            <v>-2.9461536655090104</v>
          </cell>
          <cell r="G294">
            <v>1.6265385731067061</v>
          </cell>
        </row>
        <row r="295">
          <cell r="B295" t="str">
            <v>UDD</v>
          </cell>
          <cell r="E295">
            <v>2.7234713123057648</v>
          </cell>
          <cell r="F295">
            <v>-3.3597392006664459</v>
          </cell>
          <cell r="G295">
            <v>3.5350045647547983</v>
          </cell>
        </row>
        <row r="296">
          <cell r="B296" t="str">
            <v>Stocks</v>
          </cell>
          <cell r="E296">
            <v>0.15003146180258706</v>
          </cell>
          <cell r="F296">
            <v>0</v>
          </cell>
          <cell r="G296">
            <v>0</v>
          </cell>
        </row>
        <row r="297">
          <cell r="B297" t="str">
            <v>Net external demand</v>
          </cell>
          <cell r="E297">
            <v>0.52573724430598812</v>
          </cell>
          <cell r="F297">
            <v>0.41358553515743529</v>
          </cell>
          <cell r="G297">
            <v>-1.9084659916480926</v>
          </cell>
        </row>
        <row r="299">
          <cell r="B299" t="str">
            <v>Real Underlying Investment Components</v>
          </cell>
        </row>
        <row r="300">
          <cell r="B300" t="str">
            <v>Underlying Investment</v>
          </cell>
          <cell r="C300" t="str">
            <v>UIR</v>
          </cell>
          <cell r="D300">
            <v>33492.77693742371</v>
          </cell>
          <cell r="E300">
            <v>35075.48688567002</v>
          </cell>
          <cell r="F300">
            <v>29148.542439730976</v>
          </cell>
          <cell r="G300">
            <v>31816.910875911042</v>
          </cell>
        </row>
        <row r="301">
          <cell r="B301" t="str">
            <v>B&amp;C</v>
          </cell>
          <cell r="C301" t="str">
            <v>BCR</v>
          </cell>
          <cell r="D301">
            <v>24399.075032765602</v>
          </cell>
          <cell r="E301">
            <v>26348.607237959601</v>
          </cell>
          <cell r="F301">
            <v>21628.947738855029</v>
          </cell>
          <cell r="G301">
            <v>23247.460198818604</v>
          </cell>
        </row>
        <row r="302">
          <cell r="B302" t="str">
            <v>Underlying Machinery and Equipment</v>
          </cell>
          <cell r="C302" t="str">
            <v>UMR</v>
          </cell>
          <cell r="D302">
            <v>9094</v>
          </cell>
          <cell r="E302">
            <v>8727.0000000000036</v>
          </cell>
          <cell r="F302">
            <v>6981.6000000000031</v>
          </cell>
          <cell r="G302">
            <v>7400.4960000000037</v>
          </cell>
        </row>
        <row r="303">
          <cell r="C303" t="str">
            <v>Check</v>
          </cell>
          <cell r="D303">
            <v>-0.29809534188825637</v>
          </cell>
          <cell r="E303">
            <v>-0.1203522895812057</v>
          </cell>
          <cell r="F303">
            <v>537.99470087594455</v>
          </cell>
          <cell r="G303">
            <v>1168.9546770924353</v>
          </cell>
        </row>
        <row r="304">
          <cell r="B304" t="str">
            <v>Alternative UIRg</v>
          </cell>
          <cell r="E304">
            <v>4.7249534527535664</v>
          </cell>
          <cell r="F304">
            <v>-18.431782107845983</v>
          </cell>
          <cell r="G304">
            <v>7.1211794984149757</v>
          </cell>
        </row>
        <row r="305">
          <cell r="B305" t="str">
            <v>Real Underlying Investment Contributions</v>
          </cell>
        </row>
        <row r="306">
          <cell r="B306" t="str">
            <v>Underlying investment</v>
          </cell>
          <cell r="E306">
            <v>4.725526196897234</v>
          </cell>
          <cell r="F306">
            <v>-16.897682604544194</v>
          </cell>
          <cell r="G306">
            <v>9.1543803320434325</v>
          </cell>
          <cell r="N306" t="str">
            <v>uiRgc</v>
          </cell>
        </row>
        <row r="307">
          <cell r="B307" t="str">
            <v>Building and construction</v>
          </cell>
          <cell r="E307">
            <v>5.821407916440922</v>
          </cell>
          <cell r="F307">
            <v>-12.335742343660856</v>
          </cell>
          <cell r="G307">
            <v>7.2722180759584498</v>
          </cell>
          <cell r="N307" t="str">
            <v>hbRgc</v>
          </cell>
        </row>
        <row r="308">
          <cell r="B308" t="str">
            <v>Underlying machinery and equipment</v>
          </cell>
          <cell r="E308">
            <v>-1.0958817195436883</v>
          </cell>
          <cell r="F308">
            <v>-4.561940260883345</v>
          </cell>
          <cell r="G308">
            <v>1.882162256084982</v>
          </cell>
          <cell r="N308" t="str">
            <v>umRgc</v>
          </cell>
        </row>
        <row r="309">
          <cell r="C309" t="str">
            <v>Check</v>
          </cell>
          <cell r="E309">
            <v>0</v>
          </cell>
          <cell r="F309">
            <v>0</v>
          </cell>
          <cell r="G309">
            <v>0</v>
          </cell>
        </row>
        <row r="311">
          <cell r="B311" t="str">
            <v>DoF</v>
          </cell>
          <cell r="C311" t="str">
            <v>UIN</v>
          </cell>
          <cell r="D311">
            <v>16.854928134828693</v>
          </cell>
          <cell r="E311">
            <v>17.184195257079754</v>
          </cell>
          <cell r="F311">
            <v>15.171477984132155</v>
          </cell>
          <cell r="G311">
            <v>16.103355312558776</v>
          </cell>
        </row>
        <row r="312">
          <cell r="B312" t="str">
            <v>FC</v>
          </cell>
          <cell r="C312" t="str">
            <v>UIN</v>
          </cell>
          <cell r="D312">
            <v>16.854928134828693</v>
          </cell>
          <cell r="E312">
            <v>17.184194819786637</v>
          </cell>
          <cell r="F312">
            <v>15.949278082703485</v>
          </cell>
          <cell r="G312">
            <v>16.855568422112249</v>
          </cell>
          <cell r="H312">
            <v>16.715399380824994</v>
          </cell>
          <cell r="I312">
            <v>16.593127713674605</v>
          </cell>
          <cell r="J312">
            <v>16.41703241268582</v>
          </cell>
          <cell r="K312">
            <v>16.285279760656412</v>
          </cell>
        </row>
        <row r="313">
          <cell r="B313" t="str">
            <v>1970-2019 Average</v>
          </cell>
          <cell r="D313">
            <v>18.842958093914827</v>
          </cell>
          <cell r="E313">
            <v>18.842958093914827</v>
          </cell>
          <cell r="F313">
            <v>18.842958093914827</v>
          </cell>
          <cell r="G313">
            <v>18.842958093914827</v>
          </cell>
          <cell r="H313">
            <v>18.842958093914827</v>
          </cell>
          <cell r="I313">
            <v>18.842958093914827</v>
          </cell>
          <cell r="J313">
            <v>18.842958093914827</v>
          </cell>
          <cell r="K313">
            <v>18.842958093914827</v>
          </cell>
        </row>
        <row r="314">
          <cell r="B314" t="str">
            <v>DoF</v>
          </cell>
          <cell r="C314" t="str">
            <v>HBN</v>
          </cell>
          <cell r="D314">
            <v>3.460969836171417</v>
          </cell>
          <cell r="E314">
            <v>3.4940198775899827</v>
          </cell>
          <cell r="F314">
            <v>3.3592783325540623</v>
          </cell>
          <cell r="G314">
            <v>3.4431118660812685</v>
          </cell>
        </row>
        <row r="315">
          <cell r="B315" t="str">
            <v>FC</v>
          </cell>
          <cell r="C315" t="str">
            <v>HBN</v>
          </cell>
          <cell r="D315">
            <v>3.460969836171417</v>
          </cell>
          <cell r="E315">
            <v>3.429445698568137</v>
          </cell>
          <cell r="F315">
            <v>2.9427774579682109</v>
          </cell>
          <cell r="G315">
            <v>3.6346672321668358</v>
          </cell>
          <cell r="H315">
            <v>4.3038205127495566</v>
          </cell>
          <cell r="I315">
            <v>4.7397548534928511</v>
          </cell>
          <cell r="J315">
            <v>4.8618366250978067</v>
          </cell>
          <cell r="K315">
            <v>4.8485790358573935</v>
          </cell>
        </row>
        <row r="316">
          <cell r="B316" t="str">
            <v>1970-2019 Average</v>
          </cell>
          <cell r="D316">
            <v>5.7184019671464394</v>
          </cell>
          <cell r="E316">
            <v>5.7184019671464394</v>
          </cell>
          <cell r="F316">
            <v>5.7184019671464394</v>
          </cell>
          <cell r="G316">
            <v>5.7184019671464394</v>
          </cell>
          <cell r="H316">
            <v>5.7184019671464394</v>
          </cell>
          <cell r="I316">
            <v>5.7184019671464394</v>
          </cell>
          <cell r="J316">
            <v>5.7184019671464394</v>
          </cell>
          <cell r="K316">
            <v>5.7184019671464394</v>
          </cell>
        </row>
        <row r="317">
          <cell r="B317" t="str">
            <v>DoF</v>
          </cell>
          <cell r="C317" t="str">
            <v>COMPS</v>
          </cell>
          <cell r="D317">
            <v>17.943999999999999</v>
          </cell>
          <cell r="E317">
            <v>21</v>
          </cell>
          <cell r="F317">
            <v>18</v>
          </cell>
          <cell r="G317">
            <v>20</v>
          </cell>
        </row>
        <row r="318">
          <cell r="B318" t="str">
            <v>FC</v>
          </cell>
          <cell r="C318" t="str">
            <v>COMPS</v>
          </cell>
          <cell r="D318">
            <v>17.943999999999999</v>
          </cell>
          <cell r="E318">
            <v>21.132999999999999</v>
          </cell>
          <cell r="F318">
            <v>15.907074875213675</v>
          </cell>
          <cell r="G318">
            <v>19.905085910026166</v>
          </cell>
          <cell r="H318">
            <v>23.958381778463266</v>
          </cell>
          <cell r="I318">
            <v>27.631368476525207</v>
          </cell>
          <cell r="J318">
            <v>28.503281302800893</v>
          </cell>
          <cell r="K318">
            <v>28.399099328946388</v>
          </cell>
        </row>
        <row r="319">
          <cell r="B319" t="str">
            <v>1970-2019 Average</v>
          </cell>
          <cell r="D319">
            <v>30.487755102040829</v>
          </cell>
          <cell r="E319">
            <v>30.487755102040829</v>
          </cell>
          <cell r="F319">
            <v>30.487755102040829</v>
          </cell>
          <cell r="G319">
            <v>30.487755102040829</v>
          </cell>
          <cell r="H319">
            <v>30.487755102040829</v>
          </cell>
          <cell r="I319">
            <v>30.487755102040829</v>
          </cell>
          <cell r="J319">
            <v>30.487755102040829</v>
          </cell>
          <cell r="K319">
            <v>30.487755102040829</v>
          </cell>
        </row>
        <row r="320">
          <cell r="B320" t="str">
            <v>DoF</v>
          </cell>
          <cell r="C320" t="str">
            <v>OBN</v>
          </cell>
          <cell r="D320">
            <v>8.8182511952007516</v>
          </cell>
          <cell r="E320">
            <v>9.713721526568964</v>
          </cell>
          <cell r="F320">
            <v>8.4745665276651287</v>
          </cell>
          <cell r="G320">
            <v>9.1126323991906748</v>
          </cell>
        </row>
        <row r="321">
          <cell r="B321" t="str">
            <v>FC</v>
          </cell>
          <cell r="C321" t="str">
            <v>OBN</v>
          </cell>
          <cell r="D321">
            <v>8.8182511952007516</v>
          </cell>
          <cell r="E321">
            <v>9.7137212793799907</v>
          </cell>
          <cell r="F321">
            <v>9.009589288604408</v>
          </cell>
          <cell r="G321">
            <v>9.3554627586787564</v>
          </cell>
          <cell r="H321">
            <v>8.5542284543887668</v>
          </cell>
          <cell r="I321">
            <v>8.0661665193863659</v>
          </cell>
          <cell r="J321">
            <v>7.8588631400787738</v>
          </cell>
          <cell r="K321">
            <v>7.8104314858466459</v>
          </cell>
        </row>
        <row r="322">
          <cell r="B322" t="str">
            <v>1970-2019 Average</v>
          </cell>
          <cell r="D322">
            <v>6.9298163526418586</v>
          </cell>
          <cell r="E322">
            <v>6.9298163526418586</v>
          </cell>
          <cell r="F322">
            <v>6.9298163526418586</v>
          </cell>
          <cell r="G322">
            <v>6.9298163526418586</v>
          </cell>
          <cell r="H322">
            <v>6.9298163526418586</v>
          </cell>
          <cell r="I322">
            <v>6.9298163526418586</v>
          </cell>
          <cell r="J322">
            <v>6.9298163526418586</v>
          </cell>
          <cell r="K322">
            <v>6.9298163526418586</v>
          </cell>
        </row>
        <row r="323">
          <cell r="B323" t="str">
            <v>DoF</v>
          </cell>
          <cell r="C323" t="str">
            <v>MIN</v>
          </cell>
          <cell r="D323">
            <v>198.7015294998194</v>
          </cell>
          <cell r="E323">
            <v>213.708</v>
          </cell>
          <cell r="F323">
            <v>202.83273892400351</v>
          </cell>
          <cell r="G323">
            <v>208.34531706025405</v>
          </cell>
        </row>
        <row r="324">
          <cell r="B324" t="str">
            <v>DoF (derived)</v>
          </cell>
          <cell r="C324" t="str">
            <v>MINd</v>
          </cell>
          <cell r="D324">
            <v>198.70152949986075</v>
          </cell>
          <cell r="E324">
            <v>213.70800543836674</v>
          </cell>
          <cell r="F324">
            <v>196.40528663965085</v>
          </cell>
          <cell r="G324">
            <v>196.38592535421483</v>
          </cell>
        </row>
        <row r="325">
          <cell r="B325" t="str">
            <v>FC</v>
          </cell>
          <cell r="C325" t="str">
            <v>MIN</v>
          </cell>
          <cell r="D325">
            <v>198.7015294998194</v>
          </cell>
          <cell r="E325">
            <v>213.70800543831342</v>
          </cell>
          <cell r="F325">
            <v>199.75521386226603</v>
          </cell>
          <cell r="G325">
            <v>207.79947039749584</v>
          </cell>
          <cell r="H325">
            <v>218.5723864144212</v>
          </cell>
          <cell r="I325">
            <v>229.10041750088013</v>
          </cell>
          <cell r="J325">
            <v>239.35371725638694</v>
          </cell>
          <cell r="K325">
            <v>250.55643848668092</v>
          </cell>
        </row>
        <row r="327">
          <cell r="B327" t="str">
            <v>Nominal GNP</v>
          </cell>
          <cell r="C327" t="str">
            <v>YNN</v>
          </cell>
          <cell r="D327">
            <v>256322.26356874133</v>
          </cell>
          <cell r="E327">
            <v>274329.91424605332</v>
          </cell>
          <cell r="F327">
            <v>268748.3172640035</v>
          </cell>
          <cell r="G327">
            <v>275040.91616085405</v>
          </cell>
        </row>
        <row r="328">
          <cell r="B328" t="str">
            <v>EU Taxes</v>
          </cell>
          <cell r="D328">
            <v>1565.5003099999999</v>
          </cell>
          <cell r="E328">
            <v>1589.2973778999999</v>
          </cell>
          <cell r="F328">
            <v>1589.2973778999999</v>
          </cell>
          <cell r="G328">
            <v>1589.2973778999999</v>
          </cell>
          <cell r="N328" t="str">
            <v>SUN</v>
          </cell>
        </row>
        <row r="329">
          <cell r="B329" t="str">
            <v>EU Subsidies</v>
          </cell>
          <cell r="D329">
            <v>-432.50500779999999</v>
          </cell>
          <cell r="E329">
            <v>-456.43162039999999</v>
          </cell>
          <cell r="F329">
            <v>-456.43162039999999</v>
          </cell>
          <cell r="G329">
            <v>-456.43162039999999</v>
          </cell>
          <cell r="N329" t="str">
            <v>TAN</v>
          </cell>
        </row>
        <row r="330">
          <cell r="B330" t="str">
            <v>R-PLCs</v>
          </cell>
          <cell r="D330">
            <v>-5001.0097649999998</v>
          </cell>
          <cell r="E330">
            <v>-4228.7782139999999</v>
          </cell>
          <cell r="F330">
            <v>-4228.7782139999999</v>
          </cell>
          <cell r="G330">
            <v>-4228.7782139999999</v>
          </cell>
          <cell r="N330" t="str">
            <v>R-PLCs</v>
          </cell>
        </row>
        <row r="331">
          <cell r="B331" t="str">
            <v>IP_dep</v>
          </cell>
          <cell r="C331" t="str">
            <v>IntangiblesN</v>
          </cell>
          <cell r="D331">
            <v>-46444.172234217003</v>
          </cell>
          <cell r="E331">
            <v>-49672.196325575998</v>
          </cell>
          <cell r="F331">
            <v>-60550.664522210333</v>
          </cell>
          <cell r="G331">
            <v>-66488.47532888483</v>
          </cell>
          <cell r="N331" t="str">
            <v>IP_dep</v>
          </cell>
          <cell r="P331">
            <v>-55000</v>
          </cell>
          <cell r="Q331">
            <v>-55000</v>
          </cell>
        </row>
        <row r="332">
          <cell r="B332" t="str">
            <v>Air_dep</v>
          </cell>
          <cell r="C332" t="str">
            <v>PlanesN</v>
          </cell>
          <cell r="D332">
            <v>-7308.5473718636003</v>
          </cell>
          <cell r="E332">
            <v>-7853.8000256105997</v>
          </cell>
          <cell r="F332">
            <v>-8696.4536456423357</v>
          </cell>
          <cell r="G332">
            <v>-9070.6030212543956</v>
          </cell>
          <cell r="N332" t="str">
            <v>Air_dep</v>
          </cell>
        </row>
        <row r="333">
          <cell r="B333" t="str">
            <v>Modified GNI (derived)</v>
          </cell>
          <cell r="D333">
            <v>198701.52949986074</v>
          </cell>
          <cell r="E333">
            <v>213708.00543836673</v>
          </cell>
          <cell r="F333">
            <v>196405.28663965085</v>
          </cell>
          <cell r="G333">
            <v>196385.92535421482</v>
          </cell>
          <cell r="N333" t="str">
            <v>MINd</v>
          </cell>
        </row>
        <row r="334">
          <cell r="F334">
            <v>202832.7389240035</v>
          </cell>
          <cell r="G334">
            <v>208345.31706025405</v>
          </cell>
        </row>
        <row r="335">
          <cell r="D335">
            <v>2018</v>
          </cell>
          <cell r="E335">
            <v>2019</v>
          </cell>
          <cell r="F335">
            <v>2020</v>
          </cell>
          <cell r="G335">
            <v>2021</v>
          </cell>
        </row>
        <row r="336">
          <cell r="A336" t="str">
            <v>DDRgc</v>
          </cell>
          <cell r="B336" t="str">
            <v>DD_CONTR_BUDGET19</v>
          </cell>
          <cell r="D336">
            <v>0</v>
          </cell>
          <cell r="E336">
            <v>22.870445191011843</v>
          </cell>
          <cell r="F336">
            <v>-19.071815678006061</v>
          </cell>
          <cell r="G336">
            <v>-5.2656694540781377</v>
          </cell>
        </row>
        <row r="337">
          <cell r="A337" t="str">
            <v>GCP</v>
          </cell>
          <cell r="B337" t="str">
            <v>GC_PR_BUDGET19</v>
          </cell>
          <cell r="D337">
            <v>0.80048101145873096</v>
          </cell>
          <cell r="E337">
            <v>1.6428403917922774</v>
          </cell>
          <cell r="F337">
            <v>4.4843617184473272</v>
          </cell>
          <cell r="G337">
            <v>3.6722498985673591</v>
          </cell>
        </row>
        <row r="338">
          <cell r="A338" t="str">
            <v>GCN</v>
          </cell>
          <cell r="B338" t="str">
            <v>GC_VALUE_BUDGET19</v>
          </cell>
          <cell r="D338">
            <v>32226.704979499998</v>
          </cell>
          <cell r="E338">
            <v>34829</v>
          </cell>
          <cell r="F338">
            <v>41914.999999999985</v>
          </cell>
          <cell r="G338">
            <v>42758.000000000007</v>
          </cell>
        </row>
        <row r="339">
          <cell r="A339" t="str">
            <v>IP</v>
          </cell>
          <cell r="B339" t="str">
            <v>I_PR_BUDGET19</v>
          </cell>
          <cell r="D339">
            <v>-1.3262294994952899</v>
          </cell>
          <cell r="E339">
            <v>0.14000678446972614</v>
          </cell>
          <cell r="F339">
            <v>8.9107063142601639E-2</v>
          </cell>
          <cell r="G339">
            <v>1.4921750685461754</v>
          </cell>
        </row>
        <row r="340">
          <cell r="A340" t="str">
            <v>IN</v>
          </cell>
          <cell r="B340" t="str">
            <v>I_VALUE_BUDGET19</v>
          </cell>
          <cell r="D340">
            <v>92750</v>
          </cell>
          <cell r="E340">
            <v>162362</v>
          </cell>
          <cell r="F340">
            <v>97633.819909453538</v>
          </cell>
          <cell r="G340">
            <v>73650.444883571879</v>
          </cell>
        </row>
        <row r="341">
          <cell r="A341" t="str">
            <v>MGP</v>
          </cell>
          <cell r="B341" t="str">
            <v>MG_PR_BUDGET19</v>
          </cell>
          <cell r="D341">
            <v>2.7201191373071598</v>
          </cell>
          <cell r="E341">
            <v>-2.6805679032301466</v>
          </cell>
          <cell r="F341">
            <v>-1.0748795370238429</v>
          </cell>
          <cell r="G341">
            <v>1.180837923985778</v>
          </cell>
        </row>
        <row r="342">
          <cell r="A342" t="str">
            <v>MGN</v>
          </cell>
          <cell r="B342" t="str">
            <v>MG_VALUE_BUDGET19</v>
          </cell>
          <cell r="D342">
            <v>102312</v>
          </cell>
          <cell r="E342">
            <v>108372</v>
          </cell>
          <cell r="F342">
            <v>102988.82463039999</v>
          </cell>
          <cell r="G342">
            <v>110055.51851219812</v>
          </cell>
        </row>
        <row r="343">
          <cell r="A343" t="str">
            <v>MSP</v>
          </cell>
          <cell r="B343" t="str">
            <v>MS_PR_BUDGET19</v>
          </cell>
          <cell r="D343">
            <v>-0.61070908833197302</v>
          </cell>
          <cell r="E343">
            <v>0.51375949416576638</v>
          </cell>
          <cell r="F343">
            <v>-0.23724918093777081</v>
          </cell>
          <cell r="G343">
            <v>1.5777963817389384</v>
          </cell>
        </row>
        <row r="344">
          <cell r="A344" t="str">
            <v>MSN</v>
          </cell>
          <cell r="B344" t="str">
            <v>MS_VALUE_BUDGET19</v>
          </cell>
          <cell r="D344">
            <v>204799</v>
          </cell>
          <cell r="E344">
            <v>296705</v>
          </cell>
          <cell r="F344">
            <v>249643.47518560002</v>
          </cell>
          <cell r="G344">
            <v>227507.69638537371</v>
          </cell>
        </row>
        <row r="345">
          <cell r="A345" t="str">
            <v>MTP</v>
          </cell>
          <cell r="B345" t="str">
            <v>MT_PR_BUDGET19</v>
          </cell>
          <cell r="D345">
            <v>0.39442873172881299</v>
          </cell>
          <cell r="E345">
            <v>-0.36117099063224245</v>
          </cell>
          <cell r="F345">
            <v>-0.48334803362459766</v>
          </cell>
          <cell r="G345">
            <v>1.4480344999294958</v>
          </cell>
        </row>
        <row r="346">
          <cell r="A346" t="str">
            <v>MTN</v>
          </cell>
          <cell r="B346" t="str">
            <v>MT_VALUE_BUDGET19</v>
          </cell>
          <cell r="D346">
            <v>307111</v>
          </cell>
          <cell r="E346">
            <v>405077</v>
          </cell>
          <cell r="F346">
            <v>352632.29981600004</v>
          </cell>
          <cell r="G346">
            <v>337563.21489757183</v>
          </cell>
        </row>
        <row r="347">
          <cell r="A347" t="str">
            <v>NXRgc</v>
          </cell>
          <cell r="B347" t="str">
            <v>NX_CONTR_BUDGET19</v>
          </cell>
          <cell r="D347">
            <v>0</v>
          </cell>
          <cell r="E347">
            <v>-17.507469317907972</v>
          </cell>
          <cell r="F347">
            <v>16.682349687169953</v>
          </cell>
          <cell r="G347">
            <v>6.9653355426275176</v>
          </cell>
        </row>
        <row r="348">
          <cell r="A348" t="str">
            <v>PCP</v>
          </cell>
          <cell r="B348" t="str">
            <v>PC_PR_BUDGET19</v>
          </cell>
          <cell r="D348">
            <v>2.2839305961474601</v>
          </cell>
          <cell r="E348">
            <v>2.4273408266111796</v>
          </cell>
          <cell r="F348">
            <v>1.4852111894607001</v>
          </cell>
          <cell r="G348">
            <v>1.6246788501213194</v>
          </cell>
        </row>
        <row r="349">
          <cell r="A349" t="str">
            <v>PCN</v>
          </cell>
          <cell r="B349" t="str">
            <v>PC_VALUE_BUDGET19</v>
          </cell>
          <cell r="D349">
            <v>105626.41063249999</v>
          </cell>
          <cell r="E349">
            <v>111630.9987522</v>
          </cell>
          <cell r="F349">
            <v>104787</v>
          </cell>
          <cell r="G349">
            <v>113944.20609855035</v>
          </cell>
        </row>
        <row r="350">
          <cell r="A350" t="str">
            <v>PCGP</v>
          </cell>
          <cell r="B350" t="str">
            <v>PCG_PR_BUDGET19</v>
          </cell>
          <cell r="D350">
            <v>-0.56693082285609298</v>
          </cell>
          <cell r="E350">
            <v>-0.6297768576406737</v>
          </cell>
          <cell r="F350">
            <v>1.2316790796423227</v>
          </cell>
          <cell r="G350">
            <v>1.8172912347573122</v>
          </cell>
        </row>
        <row r="351">
          <cell r="A351" t="str">
            <v>PCGN</v>
          </cell>
          <cell r="B351" t="str">
            <v>PCG_VALUE_BUDGET19</v>
          </cell>
          <cell r="D351">
            <v>43308.181716499996</v>
          </cell>
          <cell r="E351">
            <v>44269.410366600001</v>
          </cell>
          <cell r="F351">
            <v>41175.532282208929</v>
          </cell>
          <cell r="G351">
            <v>44858.971583643353</v>
          </cell>
        </row>
        <row r="352">
          <cell r="A352" t="str">
            <v>PCSP</v>
          </cell>
          <cell r="B352" t="str">
            <v>PCS_PR_BUDGET19</v>
          </cell>
          <cell r="D352">
            <v>4.3249810743533201</v>
          </cell>
          <cell r="E352">
            <v>4.5403076414033627</v>
          </cell>
          <cell r="F352">
            <v>1.65</v>
          </cell>
          <cell r="G352">
            <v>1.5</v>
          </cell>
        </row>
        <row r="353">
          <cell r="A353" t="str">
            <v>PCSN</v>
          </cell>
          <cell r="B353" t="str">
            <v>PCS_VALUE_BUDGET19</v>
          </cell>
          <cell r="D353">
            <v>62318.228915999993</v>
          </cell>
          <cell r="E353">
            <v>67361.5883856</v>
          </cell>
          <cell r="F353">
            <v>63611.467717791071</v>
          </cell>
          <cell r="G353">
            <v>69085.234514906988</v>
          </cell>
        </row>
        <row r="354">
          <cell r="A354" t="str">
            <v>GCRg</v>
          </cell>
          <cell r="B354" t="str">
            <v>PCYGCR_BUDGET19</v>
          </cell>
          <cell r="D354">
            <v>5.7769316615243298</v>
          </cell>
          <cell r="E354">
            <v>6.3271892260907237</v>
          </cell>
          <cell r="F354">
            <v>15.180025722468335</v>
          </cell>
          <cell r="G354">
            <v>-1.6021999432661325</v>
          </cell>
        </row>
        <row r="355">
          <cell r="A355" t="str">
            <v>IRg</v>
          </cell>
          <cell r="B355" t="str">
            <v>PCYIR_BUDGET19</v>
          </cell>
          <cell r="D355">
            <v>-5.5471821088864903</v>
          </cell>
          <cell r="E355">
            <v>74.808625336927221</v>
          </cell>
          <cell r="F355">
            <v>-39.920117556567384</v>
          </cell>
          <cell r="G355">
            <v>-25.67369669664248</v>
          </cell>
        </row>
        <row r="356">
          <cell r="A356" t="str">
            <v>MGRg</v>
          </cell>
          <cell r="B356" t="str">
            <v>PCYMGR_BUDGET19</v>
          </cell>
          <cell r="D356">
            <v>12.285314487964801</v>
          </cell>
          <cell r="E356">
            <v>8.8406052076002837</v>
          </cell>
          <cell r="F356">
            <v>-3.9347260362455283</v>
          </cell>
          <cell r="G356">
            <v>5.6144765305640609</v>
          </cell>
        </row>
        <row r="357">
          <cell r="A357" t="str">
            <v>MSRg</v>
          </cell>
          <cell r="B357" t="str">
            <v>PCYMSR_BUDGET19</v>
          </cell>
          <cell r="D357">
            <v>0.40329641676204397</v>
          </cell>
          <cell r="E357">
            <v>44.135684918798049</v>
          </cell>
          <cell r="F357">
            <v>-15.661292934059084</v>
          </cell>
          <cell r="G357">
            <v>-10.28251589837234</v>
          </cell>
        </row>
        <row r="358">
          <cell r="A358" t="str">
            <v>MTRg</v>
          </cell>
          <cell r="B358" t="str">
            <v>PCYMTR_BUDGET19</v>
          </cell>
          <cell r="D358">
            <v>4.0721794498677504</v>
          </cell>
          <cell r="E358">
            <v>32.377324085832448</v>
          </cell>
          <cell r="F358">
            <v>-12.524033825667713</v>
          </cell>
          <cell r="G358">
            <v>-5.6396837860876676</v>
          </cell>
        </row>
        <row r="359">
          <cell r="A359" t="str">
            <v>PCGRg</v>
          </cell>
          <cell r="B359" t="str">
            <v>PCYPCGR_BUDGET19</v>
          </cell>
          <cell r="D359">
            <v>3.8233376455408101</v>
          </cell>
          <cell r="E359">
            <v>2.8673429328641031</v>
          </cell>
          <cell r="F359">
            <v>-8.1204109257691943</v>
          </cell>
          <cell r="G359">
            <v>7.0011762979066861</v>
          </cell>
        </row>
        <row r="360">
          <cell r="A360" t="str">
            <v>PCRg</v>
          </cell>
          <cell r="B360" t="str">
            <v>PCYPCR_BUDGET19</v>
          </cell>
          <cell r="D360">
            <v>2.75362527540798</v>
          </cell>
          <cell r="E360">
            <v>3.1806070941752473</v>
          </cell>
          <cell r="F360">
            <v>-7.5046634941940642</v>
          </cell>
          <cell r="G360">
            <v>7.0004622204322242</v>
          </cell>
        </row>
        <row r="361">
          <cell r="A361" t="str">
            <v>PCSRg</v>
          </cell>
          <cell r="B361" t="str">
            <v>PCYPCSR_BUDGET19</v>
          </cell>
          <cell r="D361">
            <v>2.0231164525373599</v>
          </cell>
          <cell r="E361">
            <v>3.3983106693516119</v>
          </cell>
          <cell r="F361">
            <v>-7.1</v>
          </cell>
          <cell r="G361">
            <v>7</v>
          </cell>
        </row>
        <row r="362">
          <cell r="A362" t="str">
            <v>XGRg</v>
          </cell>
          <cell r="B362" t="str">
            <v>PCYXGR_BUDGET19</v>
          </cell>
          <cell r="D362">
            <v>11.0893367518493</v>
          </cell>
          <cell r="E362">
            <v>8.1667399724748577</v>
          </cell>
          <cell r="F362">
            <v>4.8018571673472676</v>
          </cell>
          <cell r="G362">
            <v>0.60823773737523901</v>
          </cell>
        </row>
        <row r="363">
          <cell r="A363" t="str">
            <v>XSRg</v>
          </cell>
          <cell r="B363" t="str">
            <v>PCYXSR_BUDGET19</v>
          </cell>
          <cell r="D363">
            <v>11.1613146780549</v>
          </cell>
          <cell r="E363">
            <v>13.222855444830039</v>
          </cell>
          <cell r="F363">
            <v>-1.0201120296336448</v>
          </cell>
          <cell r="G363">
            <v>1.3616422001243791</v>
          </cell>
        </row>
        <row r="364">
          <cell r="A364" t="str">
            <v>XTRg</v>
          </cell>
          <cell r="B364" t="str">
            <v>PCYXTR_BUDGET19</v>
          </cell>
          <cell r="D364">
            <v>11.1219791426419</v>
          </cell>
          <cell r="E364">
            <v>10.549440107227337</v>
          </cell>
          <cell r="F364">
            <v>1.930607284563135</v>
          </cell>
          <cell r="G364">
            <v>0.98050877180309026</v>
          </cell>
        </row>
        <row r="365">
          <cell r="A365" t="str">
            <v>YERg</v>
          </cell>
          <cell r="B365" t="str">
            <v>PCYYER_BUDGET19</v>
          </cell>
          <cell r="D365">
            <v>8.6817355231006292</v>
          </cell>
          <cell r="E365">
            <v>5.5653758876526904</v>
          </cell>
          <cell r="F365">
            <v>-2.3894659908361149</v>
          </cell>
          <cell r="G365">
            <v>1.6996660885493897</v>
          </cell>
        </row>
        <row r="366">
          <cell r="A366" t="str">
            <v>SCRgc</v>
          </cell>
          <cell r="B366" t="str">
            <v>SC_CONTR_BUDGET19</v>
          </cell>
          <cell r="D366">
            <v>0</v>
          </cell>
          <cell r="E366">
            <v>0.11743550222026497</v>
          </cell>
          <cell r="F366">
            <v>0</v>
          </cell>
          <cell r="G366">
            <v>0</v>
          </cell>
        </row>
        <row r="367">
          <cell r="A367" t="str">
            <v>SCN</v>
          </cell>
          <cell r="B367" t="str">
            <v>SCN_VALUE_BUDGET19</v>
          </cell>
          <cell r="D367">
            <v>1351.7236338175999</v>
          </cell>
          <cell r="E367">
            <v>1487</v>
          </cell>
          <cell r="F367">
            <v>1487</v>
          </cell>
          <cell r="G367">
            <v>1487</v>
          </cell>
        </row>
        <row r="368">
          <cell r="A368" t="str">
            <v>STATN</v>
          </cell>
          <cell r="B368" t="str">
            <v>STAT_VALUE_BUDGET19</v>
          </cell>
          <cell r="D368">
            <v>2245.0047348999601</v>
          </cell>
          <cell r="E368">
            <v>1953</v>
          </cell>
          <cell r="F368">
            <v>1953</v>
          </cell>
          <cell r="G368">
            <v>1953</v>
          </cell>
        </row>
        <row r="369">
          <cell r="A369" t="str">
            <v>XGP</v>
          </cell>
          <cell r="B369" t="str">
            <v>XG_PR_BUDGET19</v>
          </cell>
          <cell r="D369">
            <v>-3.7847277497134399</v>
          </cell>
          <cell r="E369">
            <v>-0.53127130781255305</v>
          </cell>
          <cell r="F369">
            <v>-3.5999999999999921</v>
          </cell>
          <cell r="G369">
            <v>-1.000000000000012</v>
          </cell>
        </row>
        <row r="370">
          <cell r="A370" t="str">
            <v>XGN</v>
          </cell>
          <cell r="B370" t="str">
            <v>XG_VALUE_BUDGET19</v>
          </cell>
          <cell r="D370">
            <v>211444</v>
          </cell>
          <cell r="E370">
            <v>227497</v>
          </cell>
          <cell r="F370">
            <v>229837.92208400002</v>
          </cell>
          <cell r="G370">
            <v>228923.52423030484</v>
          </cell>
        </row>
        <row r="371">
          <cell r="A371" t="str">
            <v>XSP</v>
          </cell>
          <cell r="B371" t="str">
            <v>XS_PR_BUDGET19</v>
          </cell>
          <cell r="D371">
            <v>4.75866799315334</v>
          </cell>
          <cell r="E371">
            <v>3.7478968754247166</v>
          </cell>
          <cell r="F371">
            <v>2.456182077076674</v>
          </cell>
          <cell r="G371">
            <v>2.6508043502622369</v>
          </cell>
        </row>
        <row r="372">
          <cell r="A372" t="str">
            <v>XSN</v>
          </cell>
          <cell r="B372" t="str">
            <v>XS_VALUE_BUDGET19</v>
          </cell>
          <cell r="D372">
            <v>188454</v>
          </cell>
          <cell r="E372">
            <v>221370</v>
          </cell>
          <cell r="F372">
            <v>224493.56221999999</v>
          </cell>
          <cell r="G372">
            <v>233582.2761761212</v>
          </cell>
        </row>
        <row r="373">
          <cell r="A373" t="str">
            <v>XTP</v>
          </cell>
          <cell r="B373" t="str">
            <v>XT_PR_BUDGET19</v>
          </cell>
          <cell r="D373">
            <v>6.0613643630702499E-2</v>
          </cell>
          <cell r="E373">
            <v>1.5340941221710924</v>
          </cell>
          <cell r="F373">
            <v>-0.69970377712259557</v>
          </cell>
          <cell r="G373">
            <v>0.81073835396818783</v>
          </cell>
        </row>
        <row r="374">
          <cell r="A374" t="str">
            <v>XTN</v>
          </cell>
          <cell r="B374" t="str">
            <v>XT_VALUE_BUDGET19</v>
          </cell>
          <cell r="D374">
            <v>399898</v>
          </cell>
          <cell r="E374">
            <v>448867</v>
          </cell>
          <cell r="F374">
            <v>454331.48430400004</v>
          </cell>
          <cell r="G374">
            <v>462505.80040642607</v>
          </cell>
        </row>
        <row r="375">
          <cell r="A375" t="str">
            <v>YEP</v>
          </cell>
          <cell r="B375" t="str">
            <v>YE_PR_BUDGET19</v>
          </cell>
          <cell r="D375">
            <v>0.129129816634976</v>
          </cell>
          <cell r="E375">
            <v>3.1478344837003513</v>
          </cell>
          <cell r="F375">
            <v>0.55553991308892048</v>
          </cell>
          <cell r="G375">
            <v>0.93421064753285155</v>
          </cell>
        </row>
        <row r="376">
          <cell r="A376" t="str">
            <v>YEN</v>
          </cell>
          <cell r="B376" t="str">
            <v>YE_VALUE_BUDGET19</v>
          </cell>
          <cell r="D376">
            <v>326986.84398071759</v>
          </cell>
          <cell r="E376">
            <v>356051.99875220004</v>
          </cell>
          <cell r="F376">
            <v>349475.00439745351</v>
          </cell>
          <cell r="G376">
            <v>358735.23649097653</v>
          </cell>
        </row>
        <row r="378">
          <cell r="B378" t="str">
            <v>Real Underlying Growth Components</v>
          </cell>
        </row>
        <row r="379">
          <cell r="B379" t="str">
            <v>GDP</v>
          </cell>
          <cell r="C379" t="str">
            <v>YER</v>
          </cell>
          <cell r="D379">
            <v>326986.07233970001</v>
          </cell>
          <cell r="E379">
            <v>345183.50541089999</v>
          </cell>
          <cell r="F379">
            <v>336935.46294313058</v>
          </cell>
          <cell r="G379">
            <v>342662.24074707186</v>
          </cell>
        </row>
        <row r="380">
          <cell r="B380" t="str">
            <v>Underlying Domestic Demand (excl Stocks)</v>
          </cell>
          <cell r="C380" t="str">
            <v>UDDR</v>
          </cell>
          <cell r="D380">
            <v>171345.89254972371</v>
          </cell>
          <cell r="E380">
            <v>178326.75586507001</v>
          </cell>
          <cell r="F380">
            <v>169422.26191835254</v>
          </cell>
          <cell r="G380">
            <v>178515.2454988815</v>
          </cell>
        </row>
        <row r="381">
          <cell r="B381" t="str">
            <v>Stocks</v>
          </cell>
          <cell r="C381" t="str">
            <v>SCR</v>
          </cell>
          <cell r="D381">
            <v>1351.7236338176001</v>
          </cell>
          <cell r="E381">
            <v>1736.2876727752</v>
          </cell>
          <cell r="F381">
            <v>1736.2876727752</v>
          </cell>
          <cell r="G381">
            <v>1736.2876727752</v>
          </cell>
        </row>
        <row r="382">
          <cell r="B382" t="str">
            <v>Underlying Net Exports</v>
          </cell>
          <cell r="C382" t="str">
            <v>UNXR</v>
          </cell>
          <cell r="D382">
            <v>152043.45142100001</v>
          </cell>
          <cell r="E382">
            <v>162599.30850221706</v>
          </cell>
          <cell r="F382">
            <v>163252.61267489824</v>
          </cell>
          <cell r="G382">
            <v>160050.12190262057</v>
          </cell>
          <cell r="N382" t="str">
            <v>UNXR</v>
          </cell>
        </row>
        <row r="383">
          <cell r="B383" t="str">
            <v>Check</v>
          </cell>
          <cell r="D383">
            <v>2245.0047351586982</v>
          </cell>
          <cell r="E383">
            <v>2521.1533708377392</v>
          </cell>
          <cell r="F383">
            <v>2524.3006771046203</v>
          </cell>
          <cell r="G383">
            <v>2360.5856727946084</v>
          </cell>
        </row>
        <row r="385">
          <cell r="B385" t="str">
            <v>Real Underlying Growth Contributions</v>
          </cell>
        </row>
        <row r="386">
          <cell r="B386" t="str">
            <v>GDP</v>
          </cell>
          <cell r="E386">
            <v>5.5652012763084846</v>
          </cell>
          <cell r="F386">
            <v>-2.3894659908361149</v>
          </cell>
          <cell r="G386">
            <v>1.6996660885493897</v>
          </cell>
        </row>
        <row r="387">
          <cell r="B387" t="str">
            <v>Underlying Domestic Demand</v>
          </cell>
          <cell r="E387">
            <v>2.1678083159763779</v>
          </cell>
          <cell r="F387">
            <v>-2.5786566584905053</v>
          </cell>
          <cell r="G387">
            <v>2.6237254400705421</v>
          </cell>
          <cell r="N387" t="str">
            <v>UDDRgc</v>
          </cell>
        </row>
        <row r="388">
          <cell r="B388" t="str">
            <v>Underlying Net Exports (incl Stocks)</v>
          </cell>
          <cell r="E388">
            <v>3.3973929603321067</v>
          </cell>
          <cell r="F388">
            <v>0.18919066765439002</v>
          </cell>
          <cell r="G388">
            <v>-0.92405935152115248</v>
          </cell>
          <cell r="N388" t="str">
            <v>UNXRgc</v>
          </cell>
        </row>
        <row r="389">
          <cell r="B389" t="str">
            <v>Check</v>
          </cell>
          <cell r="E389">
            <v>0</v>
          </cell>
          <cell r="F389">
            <v>0</v>
          </cell>
          <cell r="G389">
            <v>0</v>
          </cell>
        </row>
        <row r="391">
          <cell r="B391" t="str">
            <v>Real Domestic Demand Components</v>
          </cell>
        </row>
        <row r="392">
          <cell r="B392" t="str">
            <v>Domestic Demand</v>
          </cell>
          <cell r="D392">
            <v>231953.61618354131</v>
          </cell>
          <cell r="E392">
            <v>307122.04353784525</v>
          </cell>
          <cell r="F392">
            <v>239420.21627256993</v>
          </cell>
          <cell r="G392">
            <v>220836.02977558368</v>
          </cell>
          <cell r="N392" t="str">
            <v>DDR</v>
          </cell>
        </row>
        <row r="393">
          <cell r="B393" t="str">
            <v>Personal Consumption</v>
          </cell>
          <cell r="C393" t="str">
            <v>PCR</v>
          </cell>
          <cell r="D393">
            <v>105626.41063279999</v>
          </cell>
          <cell r="E393">
            <v>108985.9717428</v>
          </cell>
          <cell r="F393">
            <v>100806.94130762543</v>
          </cell>
          <cell r="G393">
            <v>107863.89314943903</v>
          </cell>
        </row>
        <row r="394">
          <cell r="B394" t="str">
            <v>Government Consumption</v>
          </cell>
          <cell r="C394" t="str">
            <v>GCR</v>
          </cell>
          <cell r="D394">
            <v>32226.704979499998</v>
          </cell>
          <cell r="E394">
            <v>34265.297236600003</v>
          </cell>
          <cell r="F394">
            <v>39466.778170996113</v>
          </cell>
          <cell r="G394">
            <v>38834.441473531442</v>
          </cell>
        </row>
        <row r="395">
          <cell r="B395" t="str">
            <v>Investment</v>
          </cell>
          <cell r="C395" t="str">
            <v>IR</v>
          </cell>
          <cell r="D395">
            <v>92748.77693742371</v>
          </cell>
          <cell r="E395">
            <v>162134.48688567002</v>
          </cell>
          <cell r="F395">
            <v>97410.209121173204</v>
          </cell>
          <cell r="G395">
            <v>72401.407479838032</v>
          </cell>
        </row>
        <row r="396">
          <cell r="B396" t="str">
            <v>Stocks</v>
          </cell>
          <cell r="C396" t="str">
            <v>SCR</v>
          </cell>
          <cell r="D396">
            <v>1351.7236338176001</v>
          </cell>
          <cell r="E396">
            <v>1736.2876727752</v>
          </cell>
          <cell r="F396">
            <v>1736.2876727752</v>
          </cell>
          <cell r="G396">
            <v>1736.2876727752</v>
          </cell>
        </row>
        <row r="397">
          <cell r="B397" t="str">
            <v>Check</v>
          </cell>
          <cell r="D397">
            <v>0</v>
          </cell>
          <cell r="E397">
            <v>0</v>
          </cell>
          <cell r="F397">
            <v>0</v>
          </cell>
          <cell r="G397">
            <v>0</v>
          </cell>
        </row>
        <row r="399">
          <cell r="B399" t="str">
            <v>Real GDP Growth Components</v>
          </cell>
        </row>
        <row r="400">
          <cell r="B400" t="str">
            <v>GDP</v>
          </cell>
          <cell r="C400" t="str">
            <v>YER</v>
          </cell>
          <cell r="D400">
            <v>326986.07233970001</v>
          </cell>
          <cell r="E400">
            <v>345183.50541089999</v>
          </cell>
          <cell r="F400">
            <v>336935.46294313058</v>
          </cell>
          <cell r="G400">
            <v>342662.24074707186</v>
          </cell>
        </row>
        <row r="401">
          <cell r="B401" t="str">
            <v>Domestic Demand (incl Stocks)</v>
          </cell>
          <cell r="C401" t="str">
            <v>DDR</v>
          </cell>
          <cell r="D401">
            <v>231953.61618354131</v>
          </cell>
          <cell r="E401">
            <v>307122.04353784525</v>
          </cell>
          <cell r="F401">
            <v>239420.21627256993</v>
          </cell>
          <cell r="G401">
            <v>220836.02977558368</v>
          </cell>
        </row>
        <row r="402">
          <cell r="B402" t="str">
            <v>Net Exports</v>
          </cell>
          <cell r="C402" t="str">
            <v>NXR</v>
          </cell>
          <cell r="D402">
            <v>92787.451421000005</v>
          </cell>
          <cell r="E402">
            <v>35540.308502216998</v>
          </cell>
          <cell r="F402">
            <v>83748.06233174818</v>
          </cell>
          <cell r="G402">
            <v>103793.49611717759</v>
          </cell>
          <cell r="N402" t="str">
            <v>NXR</v>
          </cell>
        </row>
        <row r="403">
          <cell r="B403" t="str">
            <v>Check</v>
          </cell>
          <cell r="D403">
            <v>2245.0047351586982</v>
          </cell>
          <cell r="E403">
            <v>2521.1533708377392</v>
          </cell>
          <cell r="F403">
            <v>13767.184338812483</v>
          </cell>
          <cell r="G403">
            <v>18032.714854310558</v>
          </cell>
        </row>
        <row r="405">
          <cell r="B405" t="str">
            <v>Real GDP Growth Contributions</v>
          </cell>
        </row>
        <row r="406">
          <cell r="B406" t="str">
            <v>GDP</v>
          </cell>
          <cell r="E406">
            <v>5.5652012763084846</v>
          </cell>
          <cell r="F406">
            <v>-2.3894659908361149</v>
          </cell>
          <cell r="G406">
            <v>1.6996660885493897</v>
          </cell>
        </row>
        <row r="407">
          <cell r="B407" t="str">
            <v>Domestic Demand (incl Stocks)</v>
          </cell>
          <cell r="E407">
            <v>23.342491402074213</v>
          </cell>
          <cell r="F407">
            <v>-8.2984818078716369</v>
          </cell>
          <cell r="G407">
            <v>-21.616403891402449</v>
          </cell>
          <cell r="N407" t="str">
            <v>DDRgc</v>
          </cell>
        </row>
        <row r="408">
          <cell r="B408" t="str">
            <v>Net Exports</v>
          </cell>
          <cell r="E408">
            <v>-17.777290125765731</v>
          </cell>
          <cell r="F408">
            <v>5.9090158170355238</v>
          </cell>
          <cell r="G408">
            <v>23.316069979951791</v>
          </cell>
          <cell r="N408" t="str">
            <v>NXRgc</v>
          </cell>
        </row>
        <row r="409">
          <cell r="B409" t="str">
            <v>Check</v>
          </cell>
          <cell r="E409">
            <v>0</v>
          </cell>
          <cell r="F409">
            <v>0</v>
          </cell>
          <cell r="G409">
            <v>4.7073456244106637E-14</v>
          </cell>
        </row>
        <row r="412">
          <cell r="B412" t="str">
            <v>Budget 2019</v>
          </cell>
          <cell r="C412" t="str">
            <v>Code</v>
          </cell>
          <cell r="D412" t="str">
            <v>Unit</v>
          </cell>
        </row>
        <row r="413">
          <cell r="B413" t="str">
            <v>Main Outputs</v>
          </cell>
        </row>
        <row r="414">
          <cell r="B414" t="str">
            <v>Output Gap</v>
          </cell>
          <cell r="C414" t="str">
            <v>Budget 2019 (CAM)</v>
          </cell>
          <cell r="D414" t="str">
            <v>%</v>
          </cell>
        </row>
        <row r="415">
          <cell r="B415" t="str">
            <v>Real GDP growth</v>
          </cell>
          <cell r="D415" t="str">
            <v>% Y-Y</v>
          </cell>
        </row>
        <row r="416">
          <cell r="B416" t="str">
            <v>Potential output growth</v>
          </cell>
          <cell r="C416" t="str">
            <v>Budget 2019 (CAM)</v>
          </cell>
          <cell r="D416" t="str">
            <v>% Y-Y</v>
          </cell>
        </row>
        <row r="417">
          <cell r="B417" t="str">
            <v>Model 9</v>
          </cell>
        </row>
        <row r="418">
          <cell r="B418" t="str">
            <v>Output Gap</v>
          </cell>
          <cell r="C418" t="str">
            <v>Budget 2019 (DoF Alternative)</v>
          </cell>
        </row>
        <row r="419">
          <cell r="B419" t="str">
            <v>Potential Output Growth</v>
          </cell>
          <cell r="C419" t="str">
            <v>Budget 2019 (DoF Alternative)</v>
          </cell>
        </row>
        <row r="420">
          <cell r="B420" t="str">
            <v>Shading+</v>
          </cell>
        </row>
        <row r="421">
          <cell r="B421" t="str">
            <v>Shading-</v>
          </cell>
        </row>
        <row r="423">
          <cell r="B423" t="str">
            <v>SPU 2018</v>
          </cell>
          <cell r="C423" t="str">
            <v>Code</v>
          </cell>
          <cell r="D423" t="str">
            <v>Unit</v>
          </cell>
        </row>
        <row r="424">
          <cell r="B424" t="str">
            <v>Main Outputs</v>
          </cell>
        </row>
        <row r="425">
          <cell r="B425" t="str">
            <v>Output Gap</v>
          </cell>
          <cell r="C425" t="str">
            <v>SPU 2018 (CAM)</v>
          </cell>
          <cell r="D425" t="str">
            <v>%</v>
          </cell>
        </row>
        <row r="426">
          <cell r="B426" t="str">
            <v>Real GDP growth</v>
          </cell>
          <cell r="D426" t="str">
            <v>% Y-Y</v>
          </cell>
        </row>
        <row r="427">
          <cell r="B427" t="str">
            <v>Potential output growth</v>
          </cell>
          <cell r="C427" t="str">
            <v>SPU 2018 (CAM)</v>
          </cell>
          <cell r="D427" t="str">
            <v>SPU 2018</v>
          </cell>
        </row>
        <row r="428">
          <cell r="B428" t="str">
            <v>Model 11</v>
          </cell>
        </row>
        <row r="429">
          <cell r="B429" t="str">
            <v>Output Gap</v>
          </cell>
          <cell r="C429" t="str">
            <v>SPU 2018 (DoF Alternative)</v>
          </cell>
        </row>
        <row r="430">
          <cell r="B430" t="str">
            <v>Potential Output Growth</v>
          </cell>
          <cell r="C430" t="str">
            <v>SPU 2018 (DoF Alternative)</v>
          </cell>
        </row>
        <row r="432">
          <cell r="B432" t="str">
            <v>Output Gap (IFAC Net Migration)</v>
          </cell>
          <cell r="C432" t="str">
            <v>Budget 2019 (DoF Alternative)</v>
          </cell>
        </row>
        <row r="433">
          <cell r="B433" t="str">
            <v>Potential output growth (IFAC Net Migration)</v>
          </cell>
          <cell r="C433" t="str">
            <v>Budget 2019 (DoF Alternative)</v>
          </cell>
        </row>
        <row r="435">
          <cell r="B435" t="str">
            <v>Real Underlying Domestic Demand Components</v>
          </cell>
        </row>
        <row r="436">
          <cell r="B436" t="str">
            <v>Underlying Domestic Demand</v>
          </cell>
          <cell r="C436" t="str">
            <v>UDDR</v>
          </cell>
          <cell r="D436">
            <v>171345.89254972371</v>
          </cell>
          <cell r="E436">
            <v>178326.75586507001</v>
          </cell>
          <cell r="F436">
            <v>169422.26191835254</v>
          </cell>
          <cell r="G436">
            <v>178515.2454988815</v>
          </cell>
          <cell r="N436" t="str">
            <v>UDDR</v>
          </cell>
        </row>
        <row r="437">
          <cell r="B437" t="str">
            <v>Personal Consumption</v>
          </cell>
          <cell r="C437" t="str">
            <v>PCR</v>
          </cell>
          <cell r="D437">
            <v>105626.41063279999</v>
          </cell>
          <cell r="E437">
            <v>108985.9717428</v>
          </cell>
          <cell r="F437">
            <v>100806.94130762543</v>
          </cell>
          <cell r="G437">
            <v>107863.89314943903</v>
          </cell>
        </row>
        <row r="438">
          <cell r="B438" t="str">
            <v>Government Consumption</v>
          </cell>
          <cell r="C438" t="str">
            <v>GCR</v>
          </cell>
          <cell r="D438">
            <v>32226.704979499998</v>
          </cell>
          <cell r="E438">
            <v>34265.297236600003</v>
          </cell>
          <cell r="F438">
            <v>39466.778170996113</v>
          </cell>
          <cell r="G438">
            <v>38834.441473531442</v>
          </cell>
        </row>
        <row r="439">
          <cell r="B439" t="str">
            <v>Underlying Investment</v>
          </cell>
          <cell r="C439" t="str">
            <v>UIR</v>
          </cell>
          <cell r="D439">
            <v>33492.77693742371</v>
          </cell>
          <cell r="E439">
            <v>35075.48688567002</v>
          </cell>
          <cell r="F439">
            <v>29148.542439730976</v>
          </cell>
          <cell r="G439">
            <v>31816.910875911042</v>
          </cell>
        </row>
        <row r="440">
          <cell r="B440" t="str">
            <v>Check</v>
          </cell>
          <cell r="D440">
            <v>0</v>
          </cell>
          <cell r="E440">
            <v>0</v>
          </cell>
          <cell r="F440">
            <v>0</v>
          </cell>
          <cell r="G440">
            <v>0</v>
          </cell>
        </row>
        <row r="442">
          <cell r="B442" t="str">
            <v>Real Underlying Domestic Demand Contributions</v>
          </cell>
        </row>
        <row r="443">
          <cell r="B443" t="str">
            <v>Underlying domestic demand</v>
          </cell>
          <cell r="E443">
            <v>4.0741351960453365</v>
          </cell>
          <cell r="F443">
            <v>-4.9933583457633324</v>
          </cell>
          <cell r="G443">
            <v>5.3670535840862676</v>
          </cell>
        </row>
        <row r="444">
          <cell r="B444" t="str">
            <v>Personal consumption</v>
          </cell>
          <cell r="E444">
            <v>1.9606896086085575</v>
          </cell>
          <cell r="F444">
            <v>-4.586541372043575</v>
          </cell>
          <cell r="G444">
            <v>4.1653037575513334</v>
          </cell>
        </row>
        <row r="445">
          <cell r="B445" t="str">
            <v>Government consumption</v>
          </cell>
          <cell r="E445">
            <v>1.1897526265524108</v>
          </cell>
          <cell r="F445">
            <v>2.9168258622569159</v>
          </cell>
          <cell r="G445">
            <v>-0.3732311741708445</v>
          </cell>
        </row>
        <row r="446">
          <cell r="B446" t="str">
            <v>Underlying investment</v>
          </cell>
          <cell r="E446">
            <v>0.92369296088438091</v>
          </cell>
          <cell r="F446">
            <v>-3.3236428359766932</v>
          </cell>
          <cell r="G446">
            <v>1.5749810007057976</v>
          </cell>
        </row>
        <row r="447">
          <cell r="B447" t="str">
            <v>Check</v>
          </cell>
          <cell r="E447">
            <v>-1.2434497875801753E-14</v>
          </cell>
          <cell r="F447">
            <v>2.042810365310288E-14</v>
          </cell>
          <cell r="G447">
            <v>-1.865174681370263E-14</v>
          </cell>
        </row>
        <row r="484">
          <cell r="B484" t="str">
            <v>Difference: SPU2020 - Benchmarks202004</v>
          </cell>
        </row>
        <row r="485">
          <cell r="B485" t="str">
            <v>Real Underlying Domestic Demand Contributions</v>
          </cell>
        </row>
        <row r="486">
          <cell r="B486" t="str">
            <v>Underlying Domestic Demand</v>
          </cell>
          <cell r="E486">
            <v>4.4341421592264396E-4</v>
          </cell>
          <cell r="F486">
            <v>0.98600301602373985</v>
          </cell>
          <cell r="G486">
            <v>-0.29942700895360108</v>
          </cell>
        </row>
        <row r="487">
          <cell r="B487" t="str">
            <v>Personal Consumption</v>
          </cell>
          <cell r="E487">
            <v>1.3995252125198476E-5</v>
          </cell>
          <cell r="F487">
            <v>1.2674813417700408</v>
          </cell>
          <cell r="G487">
            <v>-0.60292101956759492</v>
          </cell>
        </row>
        <row r="488">
          <cell r="B488" t="str">
            <v>Government Consumption</v>
          </cell>
          <cell r="E488">
            <v>8.4923630454536436E-6</v>
          </cell>
          <cell r="F488">
            <v>0.35759163357783041</v>
          </cell>
          <cell r="G488">
            <v>4.2006987741039337E-2</v>
          </cell>
        </row>
        <row r="489">
          <cell r="B489" t="str">
            <v>Underlying Investment</v>
          </cell>
          <cell r="E489">
            <v>4.2092660075188082E-4</v>
          </cell>
          <cell r="F489">
            <v>-0.63906995932414778</v>
          </cell>
          <cell r="G489">
            <v>0.26148702287297776</v>
          </cell>
        </row>
        <row r="523">
          <cell r="B523" t="str">
            <v>Difference: Budget2021 - Benchmarks20190924_Brexit</v>
          </cell>
        </row>
        <row r="524">
          <cell r="B524" t="str">
            <v>Real Underlying Investment Contributions</v>
          </cell>
        </row>
        <row r="525">
          <cell r="B525" t="str">
            <v>Residential Construction</v>
          </cell>
          <cell r="E525">
            <v>5.8363077082770793</v>
          </cell>
          <cell r="F525">
            <v>-8.4179575903874628</v>
          </cell>
          <cell r="G525">
            <v>2.9348521108909491</v>
          </cell>
        </row>
        <row r="526">
          <cell r="B526" t="str">
            <v>Non-Residential Construction</v>
          </cell>
          <cell r="E526" t="e">
            <v>#REF!</v>
          </cell>
          <cell r="F526" t="e">
            <v>#REF!</v>
          </cell>
          <cell r="G526" t="e">
            <v>#REF!</v>
          </cell>
        </row>
        <row r="527">
          <cell r="B527" t="str">
            <v>Underlying Machinery and Equipment</v>
          </cell>
          <cell r="E527">
            <v>-2.2369987697514748E-3</v>
          </cell>
          <cell r="F527">
            <v>-3.1379788845411243</v>
          </cell>
          <cell r="G527">
            <v>1.6412643102404789</v>
          </cell>
        </row>
        <row r="528">
          <cell r="B528" t="str">
            <v>Underlying Investment</v>
          </cell>
          <cell r="E528">
            <v>2.2921848353618657E-3</v>
          </cell>
          <cell r="F528">
            <v>-3.2492463669566582</v>
          </cell>
          <cell r="G528">
            <v>1.8834702607392728</v>
          </cell>
        </row>
        <row r="530">
          <cell r="B530" t="str">
            <v>Subsidies less taxes</v>
          </cell>
          <cell r="D530">
            <v>1132.9953022</v>
          </cell>
          <cell r="E530">
            <v>1132.8657575</v>
          </cell>
          <cell r="F530">
            <v>1132.8657575</v>
          </cell>
          <cell r="G530">
            <v>1132.8657575</v>
          </cell>
        </row>
        <row r="531">
          <cell r="B531" t="str">
            <v>Underlying CA</v>
          </cell>
          <cell r="D531">
            <v>40.957002914803418</v>
          </cell>
          <cell r="E531">
            <v>41.040557728770104</v>
          </cell>
          <cell r="F531">
            <v>43.303459490553543</v>
          </cell>
          <cell r="G531">
            <v>39.044853288201182</v>
          </cell>
        </row>
        <row r="532">
          <cell r="B532" t="str">
            <v>Adjustments in GNI*</v>
          </cell>
          <cell r="D532">
            <v>-29.569224333601095</v>
          </cell>
          <cell r="E532">
            <v>-28.897289582374096</v>
          </cell>
          <cell r="F532">
            <v>-33.056026582878921</v>
          </cell>
          <cell r="G532">
            <v>-32.555790461315631</v>
          </cell>
        </row>
        <row r="533">
          <cell r="B533" t="str">
            <v>Further "underlying" adjustment in CA*</v>
          </cell>
          <cell r="D533">
            <v>-4.6836219097588163</v>
          </cell>
          <cell r="E533">
            <v>-4.4266425933984745</v>
          </cell>
          <cell r="F533">
            <v>-3.7504154055161161</v>
          </cell>
          <cell r="G533">
            <v>-3.8441706881961264</v>
          </cell>
        </row>
        <row r="534">
          <cell r="B534" t="str">
            <v>CA*</v>
          </cell>
          <cell r="D534">
            <v>6.7041566714435064</v>
          </cell>
          <cell r="E534">
            <v>7.7166255529975327</v>
          </cell>
          <cell r="F534">
            <v>6.4970175021585055</v>
          </cell>
          <cell r="G534">
            <v>2.6448921386894244</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Output"/>
      <sheetName val="Shocks"/>
      <sheetName val="Judgement+Shocks"/>
      <sheetName val="FinalForecast_w_Shocks"/>
      <sheetName val="Summary_w_Shocks"/>
      <sheetName val="RawData"/>
      <sheetName val="QuarterlyData"/>
      <sheetName val="TableforFAR"/>
      <sheetName val="ExogenousAssumptionsDoF"/>
      <sheetName val="TeamForecasts"/>
      <sheetName val="Judgement"/>
      <sheetName val="Other forecasts"/>
      <sheetName val="Supply Side"/>
      <sheetName val="Summary"/>
    </sheetNames>
    <sheetDataSet>
      <sheetData sheetId="0">
        <row r="1">
          <cell r="B1"/>
          <cell r="C1"/>
          <cell r="D1"/>
          <cell r="E1"/>
          <cell r="F1"/>
          <cell r="G1"/>
          <cell r="H1"/>
          <cell r="I1"/>
          <cell r="J1"/>
          <cell r="K1"/>
          <cell r="L1"/>
          <cell r="M1"/>
          <cell r="N1"/>
          <cell r="O1"/>
          <cell r="P1"/>
          <cell r="Q1"/>
          <cell r="R1"/>
          <cell r="S1"/>
          <cell r="T1"/>
          <cell r="U1"/>
          <cell r="V1"/>
          <cell r="W1"/>
          <cell r="X1"/>
          <cell r="Y1"/>
          <cell r="Z1"/>
          <cell r="AA1"/>
          <cell r="AB1"/>
          <cell r="AC1"/>
          <cell r="AD1"/>
        </row>
        <row r="2">
          <cell r="B2"/>
          <cell r="C2"/>
          <cell r="D2"/>
          <cell r="E2"/>
          <cell r="F2"/>
          <cell r="G2"/>
          <cell r="H2"/>
          <cell r="I2"/>
          <cell r="J2"/>
          <cell r="K2"/>
          <cell r="L2"/>
          <cell r="M2"/>
          <cell r="N2"/>
          <cell r="O2"/>
          <cell r="P2"/>
          <cell r="Q2"/>
          <cell r="R2"/>
          <cell r="S2"/>
          <cell r="T2"/>
          <cell r="U2"/>
          <cell r="V2"/>
          <cell r="W2"/>
          <cell r="X2"/>
          <cell r="Y2"/>
          <cell r="Z2"/>
          <cell r="AA2"/>
          <cell r="AB2"/>
          <cell r="AC2"/>
          <cell r="AD2"/>
        </row>
        <row r="3">
          <cell r="A3"/>
          <cell r="B3" t="str">
            <v>Code</v>
          </cell>
          <cell r="C3" t="str">
            <v>Unit</v>
          </cell>
          <cell r="D3">
            <v>2018</v>
          </cell>
          <cell r="E3">
            <v>2019</v>
          </cell>
          <cell r="F3">
            <v>2020</v>
          </cell>
          <cell r="G3">
            <v>2021</v>
          </cell>
          <cell r="H3">
            <v>2022</v>
          </cell>
          <cell r="I3">
            <v>2023</v>
          </cell>
          <cell r="J3">
            <v>2024</v>
          </cell>
          <cell r="K3">
            <v>2025</v>
          </cell>
          <cell r="L3">
            <v>2026</v>
          </cell>
          <cell r="M3">
            <v>2027</v>
          </cell>
          <cell r="N3">
            <v>2028</v>
          </cell>
          <cell r="O3">
            <v>2029</v>
          </cell>
          <cell r="P3">
            <v>2030</v>
          </cell>
          <cell r="Q3">
            <v>2031</v>
          </cell>
          <cell r="R3">
            <v>2032</v>
          </cell>
          <cell r="S3">
            <v>2033</v>
          </cell>
          <cell r="T3">
            <v>2034</v>
          </cell>
          <cell r="U3">
            <v>2035</v>
          </cell>
          <cell r="V3">
            <v>2036</v>
          </cell>
          <cell r="W3">
            <v>2037</v>
          </cell>
          <cell r="X3">
            <v>2038</v>
          </cell>
          <cell r="Y3">
            <v>2039</v>
          </cell>
          <cell r="Z3">
            <v>2040</v>
          </cell>
          <cell r="AA3">
            <v>2041</v>
          </cell>
          <cell r="AB3">
            <v>2042</v>
          </cell>
          <cell r="AC3">
            <v>2043</v>
          </cell>
          <cell r="AD3">
            <v>2044</v>
          </cell>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cell r="BJ3"/>
          <cell r="BK3"/>
          <cell r="BL3"/>
          <cell r="BM3"/>
          <cell r="BN3"/>
          <cell r="BO3"/>
          <cell r="BP3"/>
          <cell r="BQ3"/>
          <cell r="BR3"/>
          <cell r="BS3"/>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row>
        <row r="4">
          <cell r="B4"/>
          <cell r="C4"/>
          <cell r="D4"/>
          <cell r="E4"/>
          <cell r="F4"/>
          <cell r="G4"/>
          <cell r="H4"/>
          <cell r="I4"/>
          <cell r="J4"/>
          <cell r="K4"/>
          <cell r="L4"/>
          <cell r="M4"/>
          <cell r="N4"/>
          <cell r="O4"/>
          <cell r="P4"/>
          <cell r="Q4"/>
          <cell r="R4"/>
          <cell r="S4"/>
          <cell r="T4"/>
          <cell r="U4"/>
          <cell r="V4"/>
          <cell r="W4"/>
          <cell r="X4"/>
          <cell r="Y4"/>
          <cell r="Z4"/>
          <cell r="AA4"/>
          <cell r="AB4"/>
          <cell r="AC4"/>
          <cell r="AD4"/>
        </row>
        <row r="5">
          <cell r="B5" t="str">
            <v>PCGRg</v>
          </cell>
          <cell r="C5" t="str">
            <v>Vol %</v>
          </cell>
          <cell r="D5">
            <v>3.8233376455408101</v>
          </cell>
          <cell r="E5">
            <v>2.86734293286414</v>
          </cell>
          <cell r="F5">
            <v>-2.2461694455639001</v>
          </cell>
          <cell r="G5">
            <v>3.7027950233654798</v>
          </cell>
          <cell r="H5">
            <v>3.1652254970022198</v>
          </cell>
          <cell r="I5">
            <v>2.15592839065279</v>
          </cell>
          <cell r="J5">
            <v>2.0734207607292001</v>
          </cell>
          <cell r="K5">
            <v>2.2892268583659199</v>
          </cell>
          <cell r="L5">
            <v>2.6470276643409498</v>
          </cell>
          <cell r="M5"/>
          <cell r="N5"/>
          <cell r="O5"/>
          <cell r="P5"/>
          <cell r="Q5"/>
          <cell r="R5"/>
          <cell r="S5"/>
          <cell r="T5"/>
          <cell r="U5"/>
          <cell r="V5"/>
          <cell r="W5"/>
          <cell r="X5"/>
          <cell r="Y5"/>
          <cell r="Z5"/>
          <cell r="AA5"/>
          <cell r="AB5"/>
          <cell r="AC5"/>
          <cell r="AD5"/>
        </row>
        <row r="6">
          <cell r="B6" t="str">
            <v>PCGP</v>
          </cell>
          <cell r="C6" t="str">
            <v>Pr %</v>
          </cell>
          <cell r="D6">
            <v>-0.56693082285609298</v>
          </cell>
          <cell r="E6">
            <v>-0.62977685764075098</v>
          </cell>
          <cell r="F6">
            <v>-1.9225207917773399</v>
          </cell>
          <cell r="G6">
            <v>2.1429375791415599</v>
          </cell>
          <cell r="H6">
            <v>1.9869176177124499</v>
          </cell>
          <cell r="I6">
            <v>1.7732818449557901</v>
          </cell>
          <cell r="J6">
            <v>1.9096196611264999</v>
          </cell>
          <cell r="K6">
            <v>2.36020363179512</v>
          </cell>
          <cell r="L6">
            <v>2.5778911578017101</v>
          </cell>
          <cell r="M6"/>
          <cell r="N6"/>
          <cell r="O6"/>
          <cell r="P6"/>
          <cell r="Q6"/>
          <cell r="R6"/>
          <cell r="S6"/>
          <cell r="T6"/>
          <cell r="U6"/>
          <cell r="V6"/>
          <cell r="W6"/>
          <cell r="X6"/>
          <cell r="Y6"/>
          <cell r="Z6"/>
          <cell r="AA6"/>
          <cell r="AB6"/>
          <cell r="AC6"/>
          <cell r="AD6"/>
        </row>
        <row r="7">
          <cell r="B7" t="str">
            <v>PCGN</v>
          </cell>
          <cell r="C7" t="str">
            <v>Val €m</v>
          </cell>
          <cell r="D7">
            <v>43308.181716500003</v>
          </cell>
          <cell r="E7">
            <v>44269.410366600001</v>
          </cell>
          <cell r="F7">
            <v>42443.072671026799</v>
          </cell>
          <cell r="G7">
            <v>44957.859185696703</v>
          </cell>
          <cell r="H7">
            <v>47302.426620087397</v>
          </cell>
          <cell r="I7">
            <v>49179.122451077499</v>
          </cell>
          <cell r="J7">
            <v>51157.418980715403</v>
          </cell>
          <cell r="K7">
            <v>53563.588182793603</v>
          </cell>
          <cell r="L7">
            <v>56398.792632828001</v>
          </cell>
          <cell r="M7"/>
          <cell r="N7"/>
          <cell r="O7"/>
          <cell r="P7"/>
          <cell r="Q7"/>
          <cell r="R7"/>
          <cell r="S7"/>
          <cell r="T7"/>
          <cell r="U7"/>
          <cell r="V7"/>
          <cell r="W7"/>
          <cell r="X7"/>
          <cell r="Y7"/>
          <cell r="Z7"/>
          <cell r="AA7"/>
          <cell r="AB7"/>
          <cell r="AC7"/>
          <cell r="AD7"/>
        </row>
        <row r="8">
          <cell r="B8" t="str">
            <v>PCSRg</v>
          </cell>
          <cell r="C8" t="str">
            <v>Vol %</v>
          </cell>
          <cell r="D8">
            <v>2.0231164525373599</v>
          </cell>
          <cell r="E8">
            <v>3.3983106693516301</v>
          </cell>
          <cell r="F8">
            <v>-8.8587787460169398</v>
          </cell>
          <cell r="G8">
            <v>1.1686813247112799</v>
          </cell>
          <cell r="H8">
            <v>1.08845061837532</v>
          </cell>
          <cell r="I8">
            <v>1.14946875315205</v>
          </cell>
          <cell r="J8">
            <v>1.34473319042713</v>
          </cell>
          <cell r="K8">
            <v>1.5127347732661001</v>
          </cell>
          <cell r="L8">
            <v>1.74106971994705</v>
          </cell>
          <cell r="M8"/>
          <cell r="N8"/>
          <cell r="O8"/>
          <cell r="P8"/>
          <cell r="Q8"/>
          <cell r="R8"/>
          <cell r="S8"/>
          <cell r="T8"/>
          <cell r="U8"/>
          <cell r="V8"/>
          <cell r="W8"/>
          <cell r="X8"/>
          <cell r="Y8"/>
          <cell r="Z8"/>
          <cell r="AA8"/>
          <cell r="AB8"/>
          <cell r="AC8"/>
          <cell r="AD8"/>
        </row>
        <row r="9">
          <cell r="B9" t="str">
            <v>PCSP</v>
          </cell>
          <cell r="C9" t="str">
            <v>Pr %</v>
          </cell>
          <cell r="D9">
            <v>4.3249810743533201</v>
          </cell>
          <cell r="E9">
            <v>4.5403076414033396</v>
          </cell>
          <cell r="F9">
            <v>3.13528936333817</v>
          </cell>
          <cell r="G9">
            <v>2.0985075275221399</v>
          </cell>
          <cell r="H9">
            <v>1.9903469388361701</v>
          </cell>
          <cell r="I9">
            <v>1.7712449854819301</v>
          </cell>
          <cell r="J9">
            <v>1.9107977128481</v>
          </cell>
          <cell r="K9">
            <v>2.3603377253125601</v>
          </cell>
          <cell r="L9">
            <v>2.57833796455275</v>
          </cell>
          <cell r="M9"/>
          <cell r="N9"/>
          <cell r="O9"/>
          <cell r="P9"/>
          <cell r="Q9"/>
          <cell r="R9"/>
          <cell r="S9"/>
          <cell r="T9"/>
          <cell r="U9"/>
          <cell r="V9"/>
          <cell r="W9"/>
          <cell r="X9"/>
          <cell r="Y9"/>
          <cell r="Z9"/>
          <cell r="AA9"/>
          <cell r="AB9"/>
          <cell r="AC9"/>
          <cell r="AD9"/>
        </row>
        <row r="10">
          <cell r="B10" t="str">
            <v>PCSN</v>
          </cell>
          <cell r="C10" t="str">
            <v>Val €m</v>
          </cell>
          <cell r="D10">
            <v>62318.228916</v>
          </cell>
          <cell r="E10">
            <v>67361.5883856</v>
          </cell>
          <cell r="F10">
            <v>63319.059327590199</v>
          </cell>
          <cell r="G10">
            <v>65403.341489461702</v>
          </cell>
          <cell r="H10">
            <v>67431.146912562996</v>
          </cell>
          <cell r="I10">
            <v>69414.346603795304</v>
          </cell>
          <cell r="J10">
            <v>71691.988216113401</v>
          </cell>
          <cell r="K10">
            <v>74494.268985454793</v>
          </cell>
          <cell r="L10">
            <v>77745.421134710297</v>
          </cell>
          <cell r="M10"/>
          <cell r="N10"/>
          <cell r="O10"/>
          <cell r="P10"/>
          <cell r="Q10"/>
          <cell r="R10"/>
          <cell r="S10"/>
          <cell r="T10"/>
          <cell r="U10"/>
          <cell r="V10"/>
          <cell r="W10"/>
          <cell r="X10"/>
          <cell r="Y10"/>
          <cell r="Z10"/>
          <cell r="AA10"/>
          <cell r="AB10"/>
          <cell r="AC10"/>
          <cell r="AD10"/>
        </row>
        <row r="11">
          <cell r="B11" t="str">
            <v>PCRg</v>
          </cell>
          <cell r="C11" t="str">
            <v>Vol %</v>
          </cell>
          <cell r="D11">
            <v>2.75362527540798</v>
          </cell>
          <cell r="E11">
            <v>3.18060709427299</v>
          </cell>
          <cell r="F11">
            <v>-6.15575578233892</v>
          </cell>
          <cell r="G11">
            <v>2.24770037367598</v>
          </cell>
          <cell r="H11">
            <v>1.98532031334794</v>
          </cell>
          <cell r="I11">
            <v>1.5891439413697499</v>
          </cell>
          <cell r="J11">
            <v>1.66483876044214</v>
          </cell>
          <cell r="K11">
            <v>1.85521128872736</v>
          </cell>
          <cell r="L11">
            <v>2.1423505771901201</v>
          </cell>
          <cell r="M11"/>
          <cell r="N11"/>
          <cell r="O11"/>
          <cell r="P11"/>
          <cell r="Q11"/>
          <cell r="R11"/>
          <cell r="S11"/>
          <cell r="T11"/>
          <cell r="U11"/>
          <cell r="V11"/>
          <cell r="W11"/>
          <cell r="X11"/>
          <cell r="Y11"/>
          <cell r="Z11"/>
          <cell r="AA11"/>
          <cell r="AB11"/>
          <cell r="AC11"/>
          <cell r="AD11"/>
        </row>
        <row r="12">
          <cell r="B12" t="str">
            <v>PCP</v>
          </cell>
          <cell r="C12" t="str">
            <v>Pr %</v>
          </cell>
          <cell r="D12">
            <v>2.2839305961474601</v>
          </cell>
          <cell r="E12">
            <v>2.4254547193221798</v>
          </cell>
          <cell r="F12">
            <v>0.95790556375283598</v>
          </cell>
          <cell r="G12">
            <v>2.1061032083349298</v>
          </cell>
          <cell r="H12">
            <v>1.9876775697808799</v>
          </cell>
          <cell r="I12">
            <v>1.7710474834404299</v>
          </cell>
          <cell r="J12">
            <v>1.9102329391456001</v>
          </cell>
          <cell r="K12">
            <v>2.3600889062139898</v>
          </cell>
          <cell r="L12">
            <v>2.5781111060328099</v>
          </cell>
          <cell r="M12"/>
          <cell r="N12"/>
          <cell r="O12"/>
          <cell r="P12"/>
          <cell r="Q12"/>
          <cell r="R12"/>
          <cell r="S12"/>
          <cell r="T12"/>
          <cell r="U12"/>
          <cell r="V12"/>
          <cell r="W12"/>
          <cell r="X12"/>
          <cell r="Y12"/>
          <cell r="Z12"/>
          <cell r="AA12"/>
          <cell r="AB12"/>
          <cell r="AC12"/>
          <cell r="AD12"/>
        </row>
        <row r="13">
          <cell r="B13" t="str">
            <v>PCN</v>
          </cell>
          <cell r="C13" t="str">
            <v>Val €m</v>
          </cell>
          <cell r="D13">
            <v>105627</v>
          </cell>
          <cell r="E13">
            <v>111630</v>
          </cell>
          <cell r="F13">
            <v>105761.815690017</v>
          </cell>
          <cell r="G13">
            <v>110416.543879185</v>
          </cell>
          <cell r="H13">
            <v>114846.96314891501</v>
          </cell>
          <cell r="I13">
            <v>118738.364052702</v>
          </cell>
          <cell r="J13">
            <v>123021.107231338</v>
          </cell>
          <cell r="K13">
            <v>128260.680548053</v>
          </cell>
          <cell r="L13">
            <v>134386.01799555501</v>
          </cell>
          <cell r="M13"/>
          <cell r="N13"/>
          <cell r="O13"/>
          <cell r="P13"/>
          <cell r="Q13"/>
          <cell r="R13"/>
          <cell r="S13"/>
          <cell r="T13"/>
          <cell r="U13"/>
          <cell r="V13"/>
          <cell r="W13"/>
          <cell r="X13"/>
          <cell r="Y13"/>
          <cell r="Z13"/>
          <cell r="AA13"/>
          <cell r="AB13"/>
          <cell r="AC13"/>
          <cell r="AD13"/>
        </row>
        <row r="14">
          <cell r="B14" t="str">
            <v>GCRg</v>
          </cell>
          <cell r="C14" t="str">
            <v>Vol %</v>
          </cell>
          <cell r="D14">
            <v>5.7769316615243298</v>
          </cell>
          <cell r="E14">
            <v>6.3271892260907201</v>
          </cell>
          <cell r="F14">
            <v>9.8497008609368102</v>
          </cell>
          <cell r="G14">
            <v>2</v>
          </cell>
          <cell r="H14">
            <v>0.89999999999996705</v>
          </cell>
          <cell r="I14">
            <v>1.1000000000000101</v>
          </cell>
          <cell r="J14">
            <v>2.3999999999999799</v>
          </cell>
          <cell r="K14">
            <v>2.8</v>
          </cell>
          <cell r="L14">
            <v>2.8</v>
          </cell>
          <cell r="M14"/>
          <cell r="N14"/>
          <cell r="O14"/>
          <cell r="P14"/>
          <cell r="Q14"/>
          <cell r="R14"/>
          <cell r="S14"/>
          <cell r="T14"/>
          <cell r="U14"/>
          <cell r="V14"/>
          <cell r="W14"/>
          <cell r="X14"/>
          <cell r="Y14"/>
          <cell r="Z14"/>
          <cell r="AA14"/>
          <cell r="AB14"/>
          <cell r="AC14"/>
          <cell r="AD14"/>
        </row>
        <row r="15">
          <cell r="B15" t="str">
            <v>GCP</v>
          </cell>
          <cell r="C15" t="str">
            <v>Pr %</v>
          </cell>
          <cell r="D15">
            <v>0.80048101145873096</v>
          </cell>
          <cell r="E15">
            <v>1.6428403917922501</v>
          </cell>
          <cell r="F15">
            <v>3.2970790583988401</v>
          </cell>
          <cell r="G15">
            <v>1.7602456078205699</v>
          </cell>
          <cell r="H15">
            <v>0.95870787156793202</v>
          </cell>
          <cell r="I15">
            <v>0.89319019964093604</v>
          </cell>
          <cell r="J15">
            <v>2.0162313192099801</v>
          </cell>
          <cell r="K15">
            <v>2.6133839661313099</v>
          </cell>
          <cell r="L15">
            <v>2.6</v>
          </cell>
          <cell r="M15"/>
          <cell r="N15"/>
          <cell r="O15"/>
          <cell r="P15"/>
          <cell r="Q15"/>
          <cell r="R15"/>
          <cell r="S15"/>
          <cell r="T15"/>
          <cell r="U15"/>
          <cell r="V15"/>
          <cell r="W15"/>
          <cell r="X15"/>
          <cell r="Y15"/>
          <cell r="Z15"/>
          <cell r="AA15"/>
          <cell r="AB15"/>
          <cell r="AC15"/>
          <cell r="AD15"/>
        </row>
        <row r="16">
          <cell r="B16" t="str">
            <v>GCN</v>
          </cell>
          <cell r="C16" t="str">
            <v>Val €m</v>
          </cell>
          <cell r="D16">
            <v>32227</v>
          </cell>
          <cell r="E16">
            <v>34829</v>
          </cell>
          <cell r="F16">
            <v>39521</v>
          </cell>
          <cell r="G16">
            <v>41021.000000000102</v>
          </cell>
          <cell r="H16">
            <v>41786.999999999898</v>
          </cell>
          <cell r="I16">
            <v>42623.999999999804</v>
          </cell>
          <cell r="J16">
            <v>44526.999999999898</v>
          </cell>
          <cell r="K16">
            <v>46970</v>
          </cell>
          <cell r="L16">
            <v>49540.574159999996</v>
          </cell>
          <cell r="M16"/>
          <cell r="N16"/>
          <cell r="O16"/>
          <cell r="P16"/>
          <cell r="Q16"/>
          <cell r="R16"/>
          <cell r="S16"/>
          <cell r="T16"/>
          <cell r="U16"/>
          <cell r="V16"/>
          <cell r="W16"/>
          <cell r="X16"/>
          <cell r="Y16"/>
          <cell r="Z16"/>
          <cell r="AA16"/>
          <cell r="AB16"/>
          <cell r="AC16"/>
          <cell r="AD16"/>
        </row>
        <row r="17">
          <cell r="B17" t="str">
            <v>DWRg</v>
          </cell>
          <cell r="C17" t="str">
            <v>Vol %</v>
          </cell>
          <cell r="D17">
            <v>23.822433073534398</v>
          </cell>
          <cell r="E17">
            <v>12.287903667214</v>
          </cell>
          <cell r="F17">
            <v>-2.29100658055081</v>
          </cell>
          <cell r="G17">
            <v>-14.9832587686022</v>
          </cell>
          <cell r="H17">
            <v>-1.9158043872824999</v>
          </cell>
          <cell r="I17">
            <v>10.008254408508</v>
          </cell>
          <cell r="J17">
            <v>10.008254408508</v>
          </cell>
          <cell r="K17">
            <v>10.008254408508</v>
          </cell>
          <cell r="L17">
            <v>10.008254408508</v>
          </cell>
          <cell r="M17"/>
          <cell r="N17"/>
          <cell r="O17"/>
          <cell r="P17"/>
          <cell r="Q17"/>
          <cell r="R17"/>
          <cell r="S17"/>
          <cell r="T17"/>
          <cell r="U17"/>
          <cell r="V17"/>
          <cell r="W17"/>
          <cell r="X17"/>
          <cell r="Y17"/>
          <cell r="Z17"/>
          <cell r="AA17"/>
          <cell r="AB17"/>
          <cell r="AC17"/>
          <cell r="AD17"/>
        </row>
        <row r="18">
          <cell r="B18" t="str">
            <v>DWP</v>
          </cell>
          <cell r="C18" t="str">
            <v>Pr %</v>
          </cell>
          <cell r="D18">
            <v>-3.5620915032679301</v>
          </cell>
          <cell r="E18">
            <v>6.6780404582012798</v>
          </cell>
          <cell r="F18">
            <v>1.8770765549047801</v>
          </cell>
          <cell r="G18">
            <v>1.42041542485096</v>
          </cell>
          <cell r="H18">
            <v>2.9934240080742902</v>
          </cell>
          <cell r="I18">
            <v>3.0023337545127502</v>
          </cell>
          <cell r="J18">
            <v>3.1772423728938</v>
          </cell>
          <cell r="K18">
            <v>3.31148921052728</v>
          </cell>
          <cell r="L18">
            <v>3.4145288033889698</v>
          </cell>
          <cell r="M18"/>
          <cell r="N18"/>
          <cell r="O18"/>
          <cell r="P18"/>
          <cell r="Q18"/>
          <cell r="R18"/>
          <cell r="S18"/>
          <cell r="T18"/>
          <cell r="U18"/>
          <cell r="V18"/>
          <cell r="W18"/>
          <cell r="X18"/>
          <cell r="Y18"/>
          <cell r="Z18"/>
          <cell r="AA18"/>
          <cell r="AB18"/>
          <cell r="AC18"/>
          <cell r="AD18"/>
        </row>
        <row r="19">
          <cell r="B19" t="str">
            <v>DWN</v>
          </cell>
          <cell r="C19" t="str">
            <v>Val €m</v>
          </cell>
          <cell r="D19">
            <v>3654</v>
          </cell>
          <cell r="E19">
            <v>4377</v>
          </cell>
          <cell r="F19">
            <v>4357</v>
          </cell>
          <cell r="G19">
            <v>3756.79415123323</v>
          </cell>
          <cell r="H19">
            <v>3795.1236502318702</v>
          </cell>
          <cell r="I19">
            <v>4300.2951917397004</v>
          </cell>
          <cell r="J19">
            <v>4880.9848340009303</v>
          </cell>
          <cell r="K19">
            <v>5547.2961704601203</v>
          </cell>
          <cell r="L19">
            <v>6310.8547471052498</v>
          </cell>
          <cell r="M19"/>
          <cell r="N19"/>
          <cell r="O19"/>
          <cell r="P19"/>
          <cell r="Q19"/>
          <cell r="R19"/>
          <cell r="S19"/>
          <cell r="T19"/>
          <cell r="U19"/>
          <cell r="V19"/>
          <cell r="W19"/>
          <cell r="X19"/>
          <cell r="Y19"/>
          <cell r="Z19"/>
          <cell r="AA19"/>
          <cell r="AB19"/>
          <cell r="AC19"/>
          <cell r="AD19"/>
        </row>
        <row r="20">
          <cell r="B20" t="str">
            <v>IMPRg</v>
          </cell>
          <cell r="C20" t="str">
            <v>Vol %</v>
          </cell>
          <cell r="D20">
            <v>15.7327586206896</v>
          </cell>
          <cell r="E20">
            <v>-14.090626939788899</v>
          </cell>
          <cell r="F20">
            <v>-11.9580924855491</v>
          </cell>
          <cell r="G20">
            <v>8.8826455309715993</v>
          </cell>
          <cell r="H20">
            <v>-0.98353866402408596</v>
          </cell>
          <cell r="I20">
            <v>0.73257076073442995</v>
          </cell>
          <cell r="J20">
            <v>1.53242785252822</v>
          </cell>
          <cell r="K20">
            <v>1.9030305571838599</v>
          </cell>
          <cell r="L20">
            <v>2.0742790783675402</v>
          </cell>
          <cell r="M20"/>
          <cell r="N20"/>
          <cell r="O20"/>
          <cell r="P20"/>
          <cell r="Q20"/>
          <cell r="R20"/>
          <cell r="S20"/>
          <cell r="T20"/>
          <cell r="U20"/>
          <cell r="V20"/>
          <cell r="W20"/>
          <cell r="X20"/>
          <cell r="Y20"/>
          <cell r="Z20"/>
          <cell r="AA20"/>
          <cell r="AB20"/>
          <cell r="AC20"/>
          <cell r="AD20"/>
        </row>
        <row r="21">
          <cell r="B21" t="str">
            <v>IMPP</v>
          </cell>
          <cell r="C21" t="str">
            <v>Pr %</v>
          </cell>
          <cell r="D21">
            <v>7.5237088644909598</v>
          </cell>
          <cell r="E21">
            <v>6.6143093624401104</v>
          </cell>
          <cell r="F21">
            <v>7.7063963089374299E-2</v>
          </cell>
          <cell r="G21">
            <v>0.13886838754744099</v>
          </cell>
          <cell r="H21">
            <v>4.0497581972176899</v>
          </cell>
          <cell r="I21">
            <v>3.3690767467961402</v>
          </cell>
          <cell r="J21">
            <v>3.1538437015807599</v>
          </cell>
          <cell r="K21">
            <v>3.52907268561819</v>
          </cell>
          <cell r="L21">
            <v>3.74577943819471</v>
          </cell>
          <cell r="M21"/>
          <cell r="N21"/>
          <cell r="O21"/>
          <cell r="P21"/>
          <cell r="Q21"/>
          <cell r="R21"/>
          <cell r="S21"/>
          <cell r="T21"/>
          <cell r="U21"/>
          <cell r="V21"/>
          <cell r="W21"/>
          <cell r="X21"/>
          <cell r="Y21"/>
          <cell r="Z21"/>
          <cell r="AA21"/>
          <cell r="AB21"/>
          <cell r="AC21"/>
          <cell r="AD21"/>
        </row>
        <row r="22">
          <cell r="B22" t="str">
            <v>IMPN</v>
          </cell>
          <cell r="C22" t="str">
            <v>Val €m</v>
          </cell>
          <cell r="D22">
            <v>3223</v>
          </cell>
          <cell r="E22">
            <v>2952</v>
          </cell>
          <cell r="F22">
            <v>2601</v>
          </cell>
          <cell r="G22">
            <v>2835.97041522468</v>
          </cell>
          <cell r="H22">
            <v>2921.7979004434801</v>
          </cell>
          <cell r="I22">
            <v>3042.36087637728</v>
          </cell>
          <cell r="J22">
            <v>3186.4045532517698</v>
          </cell>
          <cell r="K22">
            <v>3361.6333063175498</v>
          </cell>
          <cell r="L22">
            <v>3559.8942509878998</v>
          </cell>
          <cell r="M22"/>
          <cell r="N22"/>
          <cell r="O22"/>
          <cell r="P22"/>
          <cell r="Q22"/>
          <cell r="R22"/>
          <cell r="S22"/>
          <cell r="T22"/>
          <cell r="U22"/>
          <cell r="V22"/>
          <cell r="W22"/>
          <cell r="X22"/>
          <cell r="Y22"/>
          <cell r="Z22"/>
          <cell r="AA22"/>
          <cell r="AB22"/>
          <cell r="AC22"/>
          <cell r="AD22"/>
        </row>
        <row r="23">
          <cell r="B23" t="str">
            <v>HBRg</v>
          </cell>
          <cell r="C23" t="str">
            <v>Vol %</v>
          </cell>
          <cell r="D23">
            <v>19.8953792502179</v>
          </cell>
          <cell r="E23">
            <v>-7.2716695753349797E-2</v>
          </cell>
          <cell r="F23">
            <v>-6.1854169698733799</v>
          </cell>
          <cell r="G23">
            <v>-5.9604215396134697</v>
          </cell>
          <cell r="H23">
            <v>-1.5077172225201001</v>
          </cell>
          <cell r="I23">
            <v>5.9263357592053802</v>
          </cell>
          <cell r="J23">
            <v>6.4612114677280603</v>
          </cell>
          <cell r="K23">
            <v>6.7733402095184703</v>
          </cell>
          <cell r="L23">
            <v>6.9861263079388003</v>
          </cell>
          <cell r="M23"/>
          <cell r="N23"/>
          <cell r="O23"/>
          <cell r="P23"/>
          <cell r="Q23"/>
          <cell r="R23"/>
          <cell r="S23"/>
          <cell r="T23"/>
          <cell r="U23"/>
          <cell r="V23"/>
          <cell r="W23"/>
          <cell r="X23"/>
          <cell r="Y23"/>
          <cell r="Z23"/>
          <cell r="AA23"/>
          <cell r="AB23"/>
          <cell r="AC23"/>
          <cell r="AD23"/>
        </row>
        <row r="24">
          <cell r="B24" t="str">
            <v>HBP</v>
          </cell>
          <cell r="C24" t="str">
            <v>Pr %</v>
          </cell>
          <cell r="D24">
            <v>1.51918691150956</v>
          </cell>
          <cell r="E24">
            <v>6.6501859069399298</v>
          </cell>
          <cell r="F24">
            <v>1.19739894816417</v>
          </cell>
          <cell r="G24">
            <v>0.75635986163777802</v>
          </cell>
          <cell r="H24">
            <v>3.4428567383726998</v>
          </cell>
          <cell r="I24">
            <v>3.1998250128502299</v>
          </cell>
          <cell r="J24">
            <v>3.2020749932883201</v>
          </cell>
          <cell r="K24">
            <v>3.4259866360031901</v>
          </cell>
          <cell r="L24">
            <v>3.56121195469012</v>
          </cell>
          <cell r="M24"/>
          <cell r="N24"/>
          <cell r="O24"/>
          <cell r="P24"/>
          <cell r="Q24"/>
          <cell r="R24"/>
          <cell r="S24"/>
          <cell r="T24"/>
          <cell r="U24"/>
          <cell r="V24"/>
          <cell r="W24"/>
          <cell r="X24"/>
          <cell r="Y24"/>
          <cell r="Z24"/>
          <cell r="AA24"/>
          <cell r="AB24"/>
          <cell r="AC24"/>
          <cell r="AD24"/>
        </row>
        <row r="25">
          <cell r="B25" t="str">
            <v>HBN</v>
          </cell>
          <cell r="C25" t="str">
            <v>Val €m</v>
          </cell>
          <cell r="D25">
            <v>6877</v>
          </cell>
          <cell r="E25">
            <v>7329</v>
          </cell>
          <cell r="F25">
            <v>6958</v>
          </cell>
          <cell r="G25">
            <v>6592.7645664579104</v>
          </cell>
          <cell r="H25">
            <v>6716.9215506753499</v>
          </cell>
          <cell r="I25">
            <v>7342.6560681169904</v>
          </cell>
          <cell r="J25">
            <v>8067.3893872526996</v>
          </cell>
          <cell r="K25">
            <v>8908.9294767776701</v>
          </cell>
          <cell r="L25">
            <v>9870.7489980931605</v>
          </cell>
          <cell r="M25"/>
          <cell r="N25"/>
          <cell r="O25"/>
          <cell r="P25"/>
          <cell r="Q25"/>
          <cell r="R25"/>
          <cell r="S25"/>
          <cell r="T25"/>
          <cell r="U25"/>
          <cell r="V25"/>
          <cell r="W25"/>
          <cell r="X25"/>
          <cell r="Y25"/>
          <cell r="Z25"/>
          <cell r="AA25"/>
          <cell r="AB25"/>
          <cell r="AC25"/>
          <cell r="AD25"/>
        </row>
        <row r="26">
          <cell r="B26" t="str">
            <v>RCRg</v>
          </cell>
          <cell r="C26" t="str">
            <v>Vol %</v>
          </cell>
          <cell r="D26">
            <v>10.4827114002054</v>
          </cell>
          <cell r="E26">
            <v>11.954635597421801</v>
          </cell>
          <cell r="F26">
            <v>-9.52670910600607</v>
          </cell>
          <cell r="G26">
            <v>23.399350115553101</v>
          </cell>
          <cell r="H26">
            <v>1.17325984284595</v>
          </cell>
          <cell r="I26">
            <v>-1.2650696508437</v>
          </cell>
          <cell r="J26">
            <v>-3.1257947838653402</v>
          </cell>
          <cell r="K26">
            <v>-4.1953202952479103</v>
          </cell>
          <cell r="L26">
            <v>-0.49956937374551202</v>
          </cell>
          <cell r="M26"/>
          <cell r="N26"/>
          <cell r="O26"/>
          <cell r="P26"/>
          <cell r="Q26"/>
          <cell r="R26"/>
          <cell r="S26"/>
          <cell r="T26"/>
          <cell r="U26"/>
          <cell r="V26"/>
          <cell r="W26"/>
          <cell r="X26"/>
          <cell r="Y26"/>
          <cell r="Z26"/>
          <cell r="AA26"/>
          <cell r="AB26"/>
          <cell r="AC26"/>
          <cell r="AD26"/>
        </row>
        <row r="27">
          <cell r="B27" t="str">
            <v>RCP</v>
          </cell>
          <cell r="C27" t="str">
            <v>Pr %</v>
          </cell>
          <cell r="D27">
            <v>7.5241110211293698</v>
          </cell>
          <cell r="E27">
            <v>6.68696374204265</v>
          </cell>
          <cell r="F27">
            <v>1.4972981789161499</v>
          </cell>
          <cell r="G27">
            <v>0.61192740876725404</v>
          </cell>
          <cell r="H27">
            <v>2.36920300772345</v>
          </cell>
          <cell r="I27">
            <v>2.5914455303097799</v>
          </cell>
          <cell r="J27">
            <v>2.7496884276861202</v>
          </cell>
          <cell r="K27">
            <v>2.8623591111650102</v>
          </cell>
          <cell r="L27">
            <v>2.9425805186163698</v>
          </cell>
          <cell r="M27"/>
          <cell r="N27"/>
          <cell r="O27"/>
          <cell r="P27"/>
          <cell r="Q27"/>
          <cell r="R27"/>
          <cell r="S27"/>
          <cell r="T27"/>
          <cell r="U27"/>
          <cell r="V27"/>
          <cell r="W27"/>
          <cell r="X27"/>
          <cell r="Y27"/>
          <cell r="Z27"/>
          <cell r="AA27"/>
          <cell r="AB27"/>
          <cell r="AC27"/>
          <cell r="AD27"/>
        </row>
        <row r="28">
          <cell r="B28" t="str">
            <v>RCN</v>
          </cell>
          <cell r="C28" t="str">
            <v>Val €m</v>
          </cell>
          <cell r="D28">
            <v>16136</v>
          </cell>
          <cell r="E28">
            <v>19273</v>
          </cell>
          <cell r="F28">
            <v>17698</v>
          </cell>
          <cell r="G28">
            <v>21972.857138032399</v>
          </cell>
          <cell r="H28">
            <v>22757.345214126399</v>
          </cell>
          <cell r="I28">
            <v>23051.7324768937</v>
          </cell>
          <cell r="J28">
            <v>22945.2205699603</v>
          </cell>
          <cell r="K28">
            <v>22611.815887587702</v>
          </cell>
          <cell r="L28">
            <v>23160.901080594798</v>
          </cell>
          <cell r="M28"/>
          <cell r="N28"/>
          <cell r="O28"/>
          <cell r="P28"/>
          <cell r="Q28"/>
          <cell r="R28"/>
          <cell r="S28"/>
          <cell r="T28"/>
          <cell r="U28"/>
          <cell r="V28"/>
          <cell r="W28"/>
          <cell r="X28"/>
          <cell r="Y28"/>
          <cell r="Z28"/>
          <cell r="AA28"/>
          <cell r="AB28"/>
          <cell r="AC28"/>
          <cell r="AD28"/>
        </row>
        <row r="29">
          <cell r="B29" t="str">
            <v>TCRg</v>
          </cell>
          <cell r="C29" t="str">
            <v>Vol %</v>
          </cell>
          <cell r="D29">
            <v>14.747307373653699</v>
          </cell>
          <cell r="E29">
            <v>2.0216606498195002</v>
          </cell>
          <cell r="F29">
            <v>-17.622080679405499</v>
          </cell>
          <cell r="G29">
            <v>3.45883319663593</v>
          </cell>
          <cell r="H29">
            <v>-9.5767357544725407</v>
          </cell>
          <cell r="I29">
            <v>19.892423262373701</v>
          </cell>
          <cell r="J29">
            <v>4.3306501618522502</v>
          </cell>
          <cell r="K29">
            <v>-0.68209686937301595</v>
          </cell>
          <cell r="L29">
            <v>-0.590317507755866</v>
          </cell>
          <cell r="M29"/>
          <cell r="N29"/>
          <cell r="O29"/>
          <cell r="P29"/>
          <cell r="Q29"/>
          <cell r="R29"/>
          <cell r="S29"/>
          <cell r="T29"/>
          <cell r="U29"/>
          <cell r="V29"/>
          <cell r="W29"/>
          <cell r="X29"/>
          <cell r="Y29"/>
          <cell r="Z29"/>
          <cell r="AA29"/>
          <cell r="AB29"/>
          <cell r="AC29"/>
          <cell r="AD29"/>
        </row>
        <row r="30">
          <cell r="B30" t="str">
            <v>TCP</v>
          </cell>
          <cell r="C30" t="str">
            <v>Pr %</v>
          </cell>
          <cell r="D30">
            <v>9.3096362121632907</v>
          </cell>
          <cell r="E30">
            <v>5.0904352390551599</v>
          </cell>
          <cell r="F30">
            <v>0.397351223099429</v>
          </cell>
          <cell r="G30">
            <v>-0.64984896273683201</v>
          </cell>
          <cell r="H30">
            <v>5.6018839847842496</v>
          </cell>
          <cell r="I30">
            <v>5.6023835443785401</v>
          </cell>
          <cell r="J30">
            <v>3.7104195867029901</v>
          </cell>
          <cell r="K30">
            <v>4.4284582709591396</v>
          </cell>
          <cell r="L30">
            <v>5.31341362898831</v>
          </cell>
          <cell r="M30"/>
          <cell r="N30"/>
          <cell r="O30"/>
          <cell r="P30"/>
          <cell r="Q30"/>
          <cell r="R30"/>
          <cell r="S30"/>
          <cell r="T30"/>
          <cell r="U30"/>
          <cell r="V30"/>
          <cell r="W30"/>
          <cell r="X30"/>
          <cell r="Y30"/>
          <cell r="Z30"/>
          <cell r="AA30"/>
          <cell r="AB30"/>
          <cell r="AC30"/>
          <cell r="AD30"/>
        </row>
        <row r="31">
          <cell r="B31" t="str">
            <v>TCN</v>
          </cell>
          <cell r="C31" t="str">
            <v>Val €m</v>
          </cell>
          <cell r="D31">
            <v>1386</v>
          </cell>
          <cell r="E31">
            <v>1486</v>
          </cell>
          <cell r="F31">
            <v>1229</v>
          </cell>
          <cell r="G31">
            <v>1263.24617154922</v>
          </cell>
          <cell r="H31">
            <v>1206.25697566596</v>
          </cell>
          <cell r="I31">
            <v>1527.23299022989</v>
          </cell>
          <cell r="J31">
            <v>1652.4928989846001</v>
          </cell>
          <cell r="K31">
            <v>1713.9020969104399</v>
          </cell>
          <cell r="L31">
            <v>1794.3137576526101</v>
          </cell>
          <cell r="M31"/>
          <cell r="N31"/>
          <cell r="O31"/>
          <cell r="P31"/>
          <cell r="Q31"/>
          <cell r="R31"/>
          <cell r="S31"/>
          <cell r="T31"/>
          <cell r="U31"/>
          <cell r="V31"/>
          <cell r="W31"/>
          <cell r="X31"/>
          <cell r="Y31"/>
          <cell r="Z31"/>
          <cell r="AA31"/>
          <cell r="AB31"/>
          <cell r="AC31"/>
          <cell r="AD31"/>
        </row>
        <row r="32">
          <cell r="B32" t="str">
            <v>OBRg</v>
          </cell>
          <cell r="C32" t="str">
            <v>Vol %</v>
          </cell>
          <cell r="D32">
            <v>10.808246901087699</v>
          </cell>
          <cell r="E32">
            <v>11.1694537982991</v>
          </cell>
          <cell r="F32">
            <v>-10.1139747407331</v>
          </cell>
          <cell r="G32">
            <v>22.073626920806699</v>
          </cell>
          <cell r="H32">
            <v>0.56754187470895401</v>
          </cell>
          <cell r="I32">
            <v>-0.19318335025175701</v>
          </cell>
          <cell r="J32">
            <v>-2.6720121555515601</v>
          </cell>
          <cell r="K32">
            <v>-3.96613012381184</v>
          </cell>
          <cell r="L32">
            <v>-0.505691905342742</v>
          </cell>
          <cell r="M32"/>
          <cell r="N32"/>
          <cell r="O32"/>
          <cell r="P32"/>
          <cell r="Q32"/>
          <cell r="R32"/>
          <cell r="S32"/>
          <cell r="T32"/>
          <cell r="U32"/>
          <cell r="V32"/>
          <cell r="W32"/>
          <cell r="X32"/>
          <cell r="Y32"/>
          <cell r="Z32"/>
          <cell r="AA32"/>
          <cell r="AB32"/>
          <cell r="AC32"/>
          <cell r="AD32"/>
        </row>
        <row r="33">
          <cell r="B33" t="str">
            <v>OBP</v>
          </cell>
          <cell r="C33" t="str">
            <v>Pr %</v>
          </cell>
          <cell r="D33">
            <v>7.6586496453244504</v>
          </cell>
          <cell r="E33">
            <v>6.5705681323286802</v>
          </cell>
          <cell r="F33">
            <v>1.43391236105887</v>
          </cell>
          <cell r="G33">
            <v>0.56796645813694802</v>
          </cell>
          <cell r="H33">
            <v>2.5488909043246402</v>
          </cell>
          <cell r="I33">
            <v>2.7664357253065202</v>
          </cell>
          <cell r="J33">
            <v>2.8237394270562901</v>
          </cell>
          <cell r="K33">
            <v>2.9784852431917002</v>
          </cell>
          <cell r="L33">
            <v>3.1091981115427099</v>
          </cell>
          <cell r="M33"/>
          <cell r="N33"/>
          <cell r="O33"/>
          <cell r="P33"/>
          <cell r="Q33"/>
          <cell r="R33"/>
          <cell r="S33"/>
          <cell r="T33"/>
          <cell r="U33"/>
          <cell r="V33"/>
          <cell r="W33"/>
          <cell r="X33"/>
          <cell r="Y33"/>
          <cell r="Z33"/>
          <cell r="AA33"/>
          <cell r="AB33"/>
          <cell r="AC33"/>
          <cell r="AD33"/>
        </row>
        <row r="34">
          <cell r="B34" t="str">
            <v>OBN</v>
          </cell>
          <cell r="C34" t="str">
            <v>Val €m</v>
          </cell>
          <cell r="D34">
            <v>17522</v>
          </cell>
          <cell r="E34">
            <v>20759</v>
          </cell>
          <cell r="F34">
            <v>18927</v>
          </cell>
          <cell r="G34">
            <v>23236.1033095817</v>
          </cell>
          <cell r="H34">
            <v>23963.6021897924</v>
          </cell>
          <cell r="I34">
            <v>24578.965467123599</v>
          </cell>
          <cell r="J34">
            <v>24597.713468944901</v>
          </cell>
          <cell r="K34">
            <v>24325.7179844981</v>
          </cell>
          <cell r="L34">
            <v>24955.214838247401</v>
          </cell>
          <cell r="M34"/>
          <cell r="N34"/>
          <cell r="O34"/>
          <cell r="P34"/>
          <cell r="Q34"/>
          <cell r="R34"/>
          <cell r="S34"/>
          <cell r="T34"/>
          <cell r="U34"/>
          <cell r="V34"/>
          <cell r="W34"/>
          <cell r="X34"/>
          <cell r="Y34"/>
          <cell r="Z34"/>
          <cell r="AA34"/>
          <cell r="AB34"/>
          <cell r="AC34"/>
          <cell r="AD34"/>
        </row>
        <row r="35">
          <cell r="B35" t="str">
            <v>BCRg</v>
          </cell>
          <cell r="C35" t="str">
            <v>Vol %</v>
          </cell>
          <cell r="D35">
            <v>13.226899336334499</v>
          </cell>
          <cell r="E35">
            <v>8.0009837275074798</v>
          </cell>
          <cell r="F35">
            <v>-9.0895290143838299</v>
          </cell>
          <cell r="G35">
            <v>14.529689525137201</v>
          </cell>
          <cell r="H35">
            <v>0.10900193177996099</v>
          </cell>
          <cell r="I35">
            <v>1.1371216187962001</v>
          </cell>
          <cell r="J35">
            <v>-0.59254833266695295</v>
          </cell>
          <cell r="K35">
            <v>-1.34744908424389</v>
          </cell>
          <cell r="L35">
            <v>1.4714665729812</v>
          </cell>
          <cell r="M35"/>
          <cell r="N35"/>
          <cell r="O35"/>
          <cell r="P35"/>
          <cell r="Q35"/>
          <cell r="R35"/>
          <cell r="S35"/>
          <cell r="T35"/>
          <cell r="U35"/>
          <cell r="V35"/>
          <cell r="W35"/>
          <cell r="X35"/>
          <cell r="Y35"/>
          <cell r="Z35"/>
          <cell r="AA35"/>
          <cell r="AB35"/>
          <cell r="AC35"/>
          <cell r="AD35"/>
        </row>
        <row r="36">
          <cell r="B36" t="str">
            <v>BCP</v>
          </cell>
          <cell r="C36" t="str">
            <v>Pr %</v>
          </cell>
          <cell r="D36">
            <v>5.9532223656061296</v>
          </cell>
          <cell r="E36">
            <v>6.5911329103867704</v>
          </cell>
          <cell r="F36">
            <v>1.3709333340340399</v>
          </cell>
          <cell r="G36">
            <v>0.61680388569633704</v>
          </cell>
          <cell r="H36">
            <v>2.743147736624</v>
          </cell>
          <cell r="I36">
            <v>2.8754115985685602</v>
          </cell>
          <cell r="J36">
            <v>2.93904742510224</v>
          </cell>
          <cell r="K36">
            <v>3.1332554680279099</v>
          </cell>
          <cell r="L36">
            <v>3.2685623576475602</v>
          </cell>
          <cell r="M36"/>
          <cell r="N36"/>
          <cell r="O36"/>
          <cell r="P36"/>
          <cell r="Q36"/>
          <cell r="R36"/>
          <cell r="S36"/>
          <cell r="T36"/>
          <cell r="U36"/>
          <cell r="V36"/>
          <cell r="W36"/>
          <cell r="X36"/>
          <cell r="Y36"/>
          <cell r="Z36"/>
          <cell r="AA36"/>
          <cell r="AB36"/>
          <cell r="AC36"/>
          <cell r="AD36"/>
        </row>
        <row r="37">
          <cell r="B37" t="str">
            <v>BCN</v>
          </cell>
          <cell r="C37" t="str">
            <v>Val €m</v>
          </cell>
          <cell r="D37">
            <v>24399</v>
          </cell>
          <cell r="E37">
            <v>28088</v>
          </cell>
          <cell r="F37">
            <v>25885</v>
          </cell>
          <cell r="G37">
            <v>29828.8678760396</v>
          </cell>
          <cell r="H37">
            <v>30680.523740467801</v>
          </cell>
          <cell r="I37">
            <v>31921.6215352406</v>
          </cell>
          <cell r="J37">
            <v>32665.102856197602</v>
          </cell>
          <cell r="K37">
            <v>33234.647461275803</v>
          </cell>
          <cell r="L37">
            <v>34825.963836340597</v>
          </cell>
          <cell r="M37"/>
          <cell r="N37"/>
          <cell r="O37"/>
          <cell r="P37"/>
          <cell r="Q37"/>
          <cell r="R37"/>
          <cell r="S37"/>
          <cell r="T37"/>
          <cell r="U37"/>
          <cell r="V37"/>
          <cell r="W37"/>
          <cell r="X37"/>
          <cell r="Y37"/>
          <cell r="Z37"/>
          <cell r="AA37"/>
          <cell r="AB37"/>
          <cell r="AC37"/>
          <cell r="AD37"/>
        </row>
        <row r="38">
          <cell r="B38" t="str">
            <v>PlanesRg</v>
          </cell>
          <cell r="C38" t="str">
            <v>Vol %</v>
          </cell>
          <cell r="D38">
            <v>14.4785783165725</v>
          </cell>
          <cell r="E38">
            <v>0.33694344163657203</v>
          </cell>
          <cell r="F38">
            <v>-38.630366994482998</v>
          </cell>
          <cell r="G38">
            <v>0</v>
          </cell>
          <cell r="H38">
            <v>0</v>
          </cell>
          <cell r="I38">
            <v>0</v>
          </cell>
          <cell r="J38">
            <v>0</v>
          </cell>
          <cell r="K38">
            <v>0</v>
          </cell>
          <cell r="L38">
            <v>0</v>
          </cell>
          <cell r="M38"/>
          <cell r="N38"/>
          <cell r="O38"/>
          <cell r="P38"/>
          <cell r="Q38"/>
          <cell r="R38"/>
          <cell r="S38"/>
          <cell r="T38"/>
          <cell r="U38"/>
          <cell r="V38"/>
          <cell r="W38"/>
          <cell r="X38"/>
          <cell r="Y38"/>
          <cell r="Z38"/>
          <cell r="AA38"/>
          <cell r="AB38"/>
          <cell r="AC38"/>
          <cell r="AD38"/>
        </row>
        <row r="39">
          <cell r="B39" t="str">
            <v>PlanesP</v>
          </cell>
          <cell r="C39" t="str">
            <v>Pr %</v>
          </cell>
          <cell r="D39">
            <v>1.0420810838197101</v>
          </cell>
          <cell r="E39">
            <v>1.0432497351476799</v>
          </cell>
          <cell r="F39">
            <v>0.92815072473826299</v>
          </cell>
          <cell r="G39">
            <v>0</v>
          </cell>
          <cell r="H39">
            <v>0</v>
          </cell>
          <cell r="I39">
            <v>0</v>
          </cell>
          <cell r="J39">
            <v>0</v>
          </cell>
          <cell r="K39">
            <v>0</v>
          </cell>
          <cell r="L39">
            <v>0</v>
          </cell>
          <cell r="M39"/>
          <cell r="N39"/>
          <cell r="O39"/>
          <cell r="P39"/>
          <cell r="Q39"/>
          <cell r="R39"/>
          <cell r="S39"/>
          <cell r="T39"/>
          <cell r="U39"/>
          <cell r="V39"/>
          <cell r="W39"/>
          <cell r="X39"/>
          <cell r="Y39"/>
          <cell r="Z39"/>
          <cell r="AA39"/>
          <cell r="AB39"/>
          <cell r="AC39"/>
          <cell r="AD39"/>
        </row>
        <row r="40">
          <cell r="B40" t="str">
            <v>PlanesN</v>
          </cell>
          <cell r="C40" t="str">
            <v>Val €m</v>
          </cell>
          <cell r="D40">
            <v>16622</v>
          </cell>
          <cell r="E40">
            <v>16852</v>
          </cell>
          <cell r="F40">
            <v>10438</v>
          </cell>
          <cell r="G40">
            <v>10438</v>
          </cell>
          <cell r="H40">
            <v>10438</v>
          </cell>
          <cell r="I40">
            <v>10438</v>
          </cell>
          <cell r="J40">
            <v>10438</v>
          </cell>
          <cell r="K40">
            <v>10438</v>
          </cell>
          <cell r="L40">
            <v>10438</v>
          </cell>
          <cell r="M40"/>
          <cell r="N40"/>
          <cell r="O40"/>
          <cell r="P40"/>
          <cell r="Q40"/>
          <cell r="R40"/>
          <cell r="S40"/>
          <cell r="T40"/>
          <cell r="U40"/>
          <cell r="V40"/>
          <cell r="W40"/>
          <cell r="X40"/>
          <cell r="Y40"/>
          <cell r="Z40"/>
          <cell r="AA40"/>
          <cell r="AB40"/>
          <cell r="AC40"/>
          <cell r="AD40"/>
        </row>
        <row r="41">
          <cell r="B41" t="str">
            <v>UMRg</v>
          </cell>
          <cell r="C41" t="str">
            <v>Vol %</v>
          </cell>
          <cell r="D41">
            <v>17.523907986559799</v>
          </cell>
          <cell r="E41">
            <v>-4.0356278865185997</v>
          </cell>
          <cell r="F41">
            <v>0.60731064512433697</v>
          </cell>
          <cell r="G41">
            <v>6.8839502695363199</v>
          </cell>
          <cell r="H41">
            <v>4.6913293619003902</v>
          </cell>
          <cell r="I41">
            <v>2.6748204121083501</v>
          </cell>
          <cell r="J41">
            <v>1.49474595411731</v>
          </cell>
          <cell r="K41">
            <v>1.0142014932272401</v>
          </cell>
          <cell r="L41">
            <v>0.930275930887414</v>
          </cell>
          <cell r="M41"/>
          <cell r="N41"/>
          <cell r="O41"/>
          <cell r="P41"/>
          <cell r="Q41"/>
          <cell r="R41"/>
          <cell r="S41"/>
          <cell r="T41"/>
          <cell r="U41"/>
          <cell r="V41"/>
          <cell r="W41"/>
          <cell r="X41"/>
          <cell r="Y41"/>
          <cell r="Z41"/>
          <cell r="AA41"/>
          <cell r="AB41"/>
          <cell r="AC41"/>
          <cell r="AD41"/>
        </row>
        <row r="42">
          <cell r="B42" t="str">
            <v>UMP</v>
          </cell>
          <cell r="C42" t="str">
            <v>Pr %</v>
          </cell>
          <cell r="D42">
            <v>-0.86752667086528101</v>
          </cell>
          <cell r="E42">
            <v>-1.0324341461744799</v>
          </cell>
          <cell r="F42">
            <v>-2.4914271921367099</v>
          </cell>
          <cell r="G42">
            <v>-1.5672049940149499</v>
          </cell>
          <cell r="H42">
            <v>-0.12311797690510699</v>
          </cell>
          <cell r="I42">
            <v>-3.9595506851730598E-2</v>
          </cell>
          <cell r="J42">
            <v>-9.0223067117267602E-2</v>
          </cell>
          <cell r="K42">
            <v>-0.119908848868111</v>
          </cell>
          <cell r="L42">
            <v>0.143641420482754</v>
          </cell>
          <cell r="M42"/>
          <cell r="N42"/>
          <cell r="O42"/>
          <cell r="P42"/>
          <cell r="Q42"/>
          <cell r="R42"/>
          <cell r="S42"/>
          <cell r="T42"/>
          <cell r="U42"/>
          <cell r="V42"/>
          <cell r="W42"/>
          <cell r="X42"/>
          <cell r="Y42"/>
          <cell r="Z42"/>
          <cell r="AA42"/>
          <cell r="AB42"/>
          <cell r="AC42"/>
          <cell r="AD42"/>
        </row>
        <row r="43">
          <cell r="B43" t="str">
            <v>UMN</v>
          </cell>
          <cell r="C43" t="str">
            <v>Val €m</v>
          </cell>
          <cell r="D43">
            <v>9092</v>
          </cell>
          <cell r="E43">
            <v>8635</v>
          </cell>
          <cell r="F43">
            <v>8471</v>
          </cell>
          <cell r="G43">
            <v>8912.2425020621904</v>
          </cell>
          <cell r="H43">
            <v>9318.85781917657</v>
          </cell>
          <cell r="I43">
            <v>9564.3319844791095</v>
          </cell>
          <cell r="J43">
            <v>9698.5362310686905</v>
          </cell>
          <cell r="K43">
            <v>9785.1515816132305</v>
          </cell>
          <cell r="L43">
            <v>9890.3667775253707</v>
          </cell>
          <cell r="M43"/>
          <cell r="N43"/>
          <cell r="O43"/>
          <cell r="P43"/>
          <cell r="Q43"/>
          <cell r="R43"/>
          <cell r="S43"/>
          <cell r="T43"/>
          <cell r="U43"/>
          <cell r="V43"/>
          <cell r="W43"/>
          <cell r="X43"/>
          <cell r="Y43"/>
          <cell r="Z43"/>
          <cell r="AA43"/>
          <cell r="AB43"/>
          <cell r="AC43"/>
          <cell r="AD43"/>
        </row>
        <row r="44">
          <cell r="B44" t="str">
            <v>MNE_TOTRg</v>
          </cell>
          <cell r="C44" t="str">
            <v>Vol %</v>
          </cell>
          <cell r="D44">
            <v>15.537383177570099</v>
          </cell>
          <cell r="E44">
            <v>-1.2094578828653599</v>
          </cell>
          <cell r="F44">
            <v>-25.150572766996</v>
          </cell>
          <cell r="G44">
            <v>3.1787674012058802</v>
          </cell>
          <cell r="H44">
            <v>2.2440840117673</v>
          </cell>
          <cell r="I44">
            <v>1.3101177839972999</v>
          </cell>
          <cell r="J44">
            <v>0.74198347222513805</v>
          </cell>
          <cell r="K44">
            <v>0.50720573332714303</v>
          </cell>
          <cell r="L44">
            <v>0.46758107928159798</v>
          </cell>
          <cell r="M44"/>
          <cell r="N44"/>
          <cell r="O44"/>
          <cell r="P44"/>
          <cell r="Q44"/>
          <cell r="R44"/>
          <cell r="S44"/>
          <cell r="T44"/>
          <cell r="U44"/>
          <cell r="V44"/>
          <cell r="W44"/>
          <cell r="X44"/>
          <cell r="Y44"/>
          <cell r="Z44"/>
          <cell r="AA44"/>
          <cell r="AB44"/>
          <cell r="AC44"/>
          <cell r="AD44"/>
        </row>
        <row r="45">
          <cell r="B45" t="str">
            <v>MNE_TOTP</v>
          </cell>
          <cell r="C45" t="str">
            <v>Pr %</v>
          </cell>
          <cell r="D45">
            <v>0.36980247136286698</v>
          </cell>
          <cell r="E45">
            <v>0.33066960595202699</v>
          </cell>
          <cell r="F45">
            <v>-0.87998444142126597</v>
          </cell>
          <cell r="G45">
            <v>-0.819221049475793</v>
          </cell>
          <cell r="H45">
            <v>-0.139606315784435</v>
          </cell>
          <cell r="I45">
            <v>-6.6767313983395707E-2</v>
          </cell>
          <cell r="J45">
            <v>-7.0517244411893998E-2</v>
          </cell>
          <cell r="K45">
            <v>-7.6676559238686395E-2</v>
          </cell>
          <cell r="L45">
            <v>5.2444713732136002E-2</v>
          </cell>
          <cell r="M45"/>
          <cell r="N45"/>
          <cell r="O45"/>
          <cell r="P45"/>
          <cell r="Q45"/>
          <cell r="R45"/>
          <cell r="S45"/>
          <cell r="T45"/>
          <cell r="U45"/>
          <cell r="V45"/>
          <cell r="W45"/>
          <cell r="X45"/>
          <cell r="Y45"/>
          <cell r="Z45"/>
          <cell r="AA45"/>
          <cell r="AB45"/>
          <cell r="AC45"/>
          <cell r="AD45"/>
        </row>
        <row r="46">
          <cell r="B46" t="str">
            <v>MNE_TOTN</v>
          </cell>
          <cell r="C46" t="str">
            <v>Val €m</v>
          </cell>
          <cell r="D46">
            <v>25714</v>
          </cell>
          <cell r="E46">
            <v>25487</v>
          </cell>
          <cell r="F46">
            <v>18909</v>
          </cell>
          <cell r="G46">
            <v>19350.242502062199</v>
          </cell>
          <cell r="H46">
            <v>19756.857819176501</v>
          </cell>
          <cell r="I46">
            <v>20002.3319844791</v>
          </cell>
          <cell r="J46">
            <v>20136.536231068701</v>
          </cell>
          <cell r="K46">
            <v>20223.151581613201</v>
          </cell>
          <cell r="L46">
            <v>20328.366777525302</v>
          </cell>
          <cell r="M46"/>
          <cell r="N46"/>
          <cell r="O46"/>
          <cell r="P46"/>
          <cell r="Q46"/>
          <cell r="R46"/>
          <cell r="S46"/>
          <cell r="T46"/>
          <cell r="U46"/>
          <cell r="V46"/>
          <cell r="W46"/>
          <cell r="X46"/>
          <cell r="Y46"/>
          <cell r="Z46"/>
          <cell r="AA46"/>
          <cell r="AB46"/>
          <cell r="AC46"/>
          <cell r="AD46"/>
        </row>
        <row r="47">
          <cell r="B47" t="str">
            <v>IntangiblesRg</v>
          </cell>
          <cell r="C47" t="str">
            <v>Vol %</v>
          </cell>
          <cell r="D47">
            <v>-21.612031402254001</v>
          </cell>
          <cell r="E47">
            <v>158.89389248522301</v>
          </cell>
          <cell r="F47">
            <v>-39.5435850048015</v>
          </cell>
          <cell r="G47">
            <v>35.621462040777203</v>
          </cell>
          <cell r="H47">
            <v>-17.3245627849473</v>
          </cell>
          <cell r="I47">
            <v>8.2936494063352804</v>
          </cell>
          <cell r="J47">
            <v>-3.01600339729581</v>
          </cell>
          <cell r="K47">
            <v>0.98017778652457199</v>
          </cell>
          <cell r="L47">
            <v>-0.24932299565608701</v>
          </cell>
          <cell r="M47"/>
          <cell r="N47"/>
          <cell r="O47"/>
          <cell r="P47"/>
          <cell r="Q47"/>
          <cell r="R47"/>
          <cell r="S47"/>
          <cell r="T47"/>
          <cell r="U47"/>
          <cell r="V47"/>
          <cell r="W47"/>
          <cell r="X47"/>
          <cell r="Y47"/>
          <cell r="Z47"/>
          <cell r="AA47"/>
          <cell r="AB47"/>
          <cell r="AC47"/>
          <cell r="AD47"/>
        </row>
        <row r="48">
          <cell r="B48" t="str">
            <v>IntangiblesP</v>
          </cell>
          <cell r="C48" t="str">
            <v>Pr %</v>
          </cell>
          <cell r="D48">
            <v>-4.5833247855869397</v>
          </cell>
          <cell r="E48">
            <v>-1.44910530926551</v>
          </cell>
          <cell r="F48">
            <v>-1.4893539938653599</v>
          </cell>
          <cell r="G48">
            <v>2.6179677934382801</v>
          </cell>
          <cell r="H48">
            <v>-7.4420409780107097E-2</v>
          </cell>
          <cell r="I48">
            <v>-7.7192318165908394E-2</v>
          </cell>
          <cell r="J48">
            <v>9.8106476883330601E-2</v>
          </cell>
          <cell r="K48">
            <v>-5.1485392950478798E-2</v>
          </cell>
          <cell r="L48">
            <v>2.19676702822857E-2</v>
          </cell>
          <cell r="M48"/>
          <cell r="N48"/>
          <cell r="O48"/>
          <cell r="P48"/>
          <cell r="Q48"/>
          <cell r="R48"/>
          <cell r="S48"/>
          <cell r="T48"/>
          <cell r="U48"/>
          <cell r="V48"/>
          <cell r="W48"/>
          <cell r="X48"/>
          <cell r="Y48"/>
          <cell r="Z48"/>
          <cell r="AA48"/>
          <cell r="AB48"/>
          <cell r="AC48"/>
          <cell r="AD48"/>
        </row>
        <row r="49">
          <cell r="B49" t="str">
            <v>IntangiblesN</v>
          </cell>
          <cell r="C49" t="str">
            <v>Val €m</v>
          </cell>
          <cell r="D49">
            <v>42636.999999999898</v>
          </cell>
          <cell r="E49">
            <v>108784.999999999</v>
          </cell>
          <cell r="F49">
            <v>64787.999999999898</v>
          </cell>
          <cell r="G49">
            <v>90166.747739632105</v>
          </cell>
          <cell r="H49">
            <v>74490.275661540407</v>
          </cell>
          <cell r="I49">
            <v>80605.968283811104</v>
          </cell>
          <cell r="J49">
            <v>78251.584171885304</v>
          </cell>
          <cell r="K49">
            <v>78977.905786585005</v>
          </cell>
          <cell r="L49">
            <v>78798.302055353197</v>
          </cell>
          <cell r="M49"/>
          <cell r="N49"/>
          <cell r="O49"/>
          <cell r="P49"/>
          <cell r="Q49"/>
          <cell r="R49"/>
          <cell r="S49"/>
          <cell r="T49"/>
          <cell r="U49"/>
          <cell r="V49"/>
          <cell r="W49"/>
          <cell r="X49"/>
          <cell r="Y49"/>
          <cell r="Z49"/>
          <cell r="AA49"/>
          <cell r="AB49"/>
          <cell r="AC49"/>
          <cell r="AD49"/>
        </row>
        <row r="50">
          <cell r="B50" t="str">
            <v>IRg</v>
          </cell>
          <cell r="C50" t="str">
            <v>Vol %</v>
          </cell>
          <cell r="D50">
            <v>-5.5471821088864903</v>
          </cell>
          <cell r="E50">
            <v>74.8132015051699</v>
          </cell>
          <cell r="F50">
            <v>-32.339299591695699</v>
          </cell>
          <cell r="G50">
            <v>25.392770281208399</v>
          </cell>
          <cell r="H50">
            <v>-11.0567240059257</v>
          </cell>
          <cell r="I50">
            <v>5.5422338475835797</v>
          </cell>
          <cell r="J50">
            <v>-1.90328930690735</v>
          </cell>
          <cell r="K50">
            <v>0.396355031689621</v>
          </cell>
          <cell r="L50">
            <v>0.23525616702795199</v>
          </cell>
          <cell r="M50"/>
          <cell r="N50"/>
          <cell r="O50"/>
          <cell r="P50"/>
          <cell r="Q50"/>
          <cell r="R50"/>
          <cell r="S50"/>
          <cell r="T50"/>
          <cell r="U50"/>
          <cell r="V50"/>
          <cell r="W50"/>
          <cell r="X50"/>
          <cell r="Y50"/>
          <cell r="Z50"/>
          <cell r="AA50"/>
          <cell r="AB50"/>
          <cell r="AC50"/>
          <cell r="AD50"/>
        </row>
        <row r="51">
          <cell r="B51" t="str">
            <v>IP</v>
          </cell>
          <cell r="C51" t="str">
            <v>Pr %</v>
          </cell>
          <cell r="D51">
            <v>-1.3262294994952899</v>
          </cell>
          <cell r="E51">
            <v>0.13615186426769699</v>
          </cell>
          <cell r="F51">
            <v>-0.24752252791391199</v>
          </cell>
          <cell r="G51">
            <v>1.41036469532918</v>
          </cell>
          <cell r="H51">
            <v>0.79788272859786502</v>
          </cell>
          <cell r="I51">
            <v>0.51458040822214202</v>
          </cell>
          <cell r="J51">
            <v>0.80436077475198797</v>
          </cell>
          <cell r="K51">
            <v>0.65594594675713003</v>
          </cell>
          <cell r="L51">
            <v>0.90801467707464201</v>
          </cell>
          <cell r="M51"/>
          <cell r="N51"/>
          <cell r="O51"/>
          <cell r="P51"/>
          <cell r="Q51"/>
          <cell r="R51"/>
          <cell r="S51"/>
          <cell r="T51"/>
          <cell r="U51"/>
          <cell r="V51"/>
          <cell r="W51"/>
          <cell r="X51"/>
          <cell r="Y51"/>
          <cell r="Z51"/>
          <cell r="AA51"/>
          <cell r="AB51"/>
          <cell r="AC51"/>
          <cell r="AD51"/>
        </row>
        <row r="52">
          <cell r="B52" t="str">
            <v>IN</v>
          </cell>
          <cell r="C52" t="str">
            <v>Val €m</v>
          </cell>
          <cell r="D52">
            <v>92749.999999999898</v>
          </cell>
          <cell r="E52">
            <v>162359.99999999901</v>
          </cell>
          <cell r="F52">
            <v>109582</v>
          </cell>
          <cell r="G52">
            <v>139345.85811773399</v>
          </cell>
          <cell r="H52">
            <v>124927.657221184</v>
          </cell>
          <cell r="I52">
            <v>132529.92180352999</v>
          </cell>
          <cell r="J52">
            <v>131053.223259151</v>
          </cell>
          <cell r="K52">
            <v>132435.70482947401</v>
          </cell>
          <cell r="L52">
            <v>133952.63266921899</v>
          </cell>
          <cell r="M52"/>
          <cell r="N52"/>
          <cell r="O52"/>
          <cell r="P52"/>
          <cell r="Q52"/>
          <cell r="R52"/>
          <cell r="S52"/>
          <cell r="T52"/>
          <cell r="U52"/>
          <cell r="V52"/>
          <cell r="W52"/>
          <cell r="X52"/>
          <cell r="Y52"/>
          <cell r="Z52"/>
          <cell r="AA52"/>
          <cell r="AB52"/>
          <cell r="AC52"/>
          <cell r="AD52"/>
        </row>
        <row r="53">
          <cell r="B53" t="str">
            <v>XGRg</v>
          </cell>
          <cell r="C53" t="str">
            <v>Vol %</v>
          </cell>
          <cell r="D53">
            <v>11.0893367518493</v>
          </cell>
          <cell r="E53">
            <v>8.1667399724748506</v>
          </cell>
          <cell r="F53">
            <v>11.7676893546877</v>
          </cell>
          <cell r="G53">
            <v>5.5376063041586399</v>
          </cell>
          <cell r="H53">
            <v>5.4508021729056297</v>
          </cell>
          <cell r="I53">
            <v>5.2110685132227497</v>
          </cell>
          <cell r="J53">
            <v>4.8857971834390801</v>
          </cell>
          <cell r="K53">
            <v>4.73069424664516</v>
          </cell>
          <cell r="L53">
            <v>5.5089493355858501</v>
          </cell>
          <cell r="M53"/>
          <cell r="N53"/>
          <cell r="O53"/>
          <cell r="P53"/>
          <cell r="Q53"/>
          <cell r="R53"/>
          <cell r="S53"/>
          <cell r="T53"/>
          <cell r="U53"/>
          <cell r="V53"/>
          <cell r="W53"/>
          <cell r="X53"/>
          <cell r="Y53"/>
          <cell r="Z53"/>
          <cell r="AA53"/>
          <cell r="AB53"/>
          <cell r="AC53"/>
          <cell r="AD53"/>
        </row>
        <row r="54">
          <cell r="B54" t="str">
            <v>XGP</v>
          </cell>
          <cell r="C54" t="str">
            <v>Pr %</v>
          </cell>
          <cell r="D54">
            <v>-3.7847277497134399</v>
          </cell>
          <cell r="E54">
            <v>-0.53127130781258602</v>
          </cell>
          <cell r="F54">
            <v>-6.4715698297770103</v>
          </cell>
          <cell r="G54">
            <v>-1.4528651951454199</v>
          </cell>
          <cell r="H54">
            <v>2.2213037573037799E-2</v>
          </cell>
          <cell r="I54">
            <v>-6.86157593429714E-2</v>
          </cell>
          <cell r="J54">
            <v>-6.8295642976068299E-2</v>
          </cell>
          <cell r="K54">
            <v>-6.8487673127559601E-2</v>
          </cell>
          <cell r="L54">
            <v>-6.9740885501201597E-2</v>
          </cell>
          <cell r="M54"/>
          <cell r="N54"/>
          <cell r="O54"/>
          <cell r="P54"/>
          <cell r="Q54"/>
          <cell r="R54"/>
          <cell r="S54"/>
          <cell r="T54"/>
          <cell r="U54"/>
          <cell r="V54"/>
          <cell r="W54"/>
          <cell r="X54"/>
          <cell r="Y54"/>
          <cell r="Z54"/>
          <cell r="AA54"/>
          <cell r="AB54"/>
          <cell r="AC54"/>
          <cell r="AD54"/>
        </row>
        <row r="55">
          <cell r="B55" t="str">
            <v>XGN</v>
          </cell>
          <cell r="C55" t="str">
            <v>Val €m</v>
          </cell>
          <cell r="D55">
            <v>211444</v>
          </cell>
          <cell r="E55">
            <v>227497</v>
          </cell>
          <cell r="F55">
            <v>237813</v>
          </cell>
          <cell r="G55">
            <v>247335.71541043601</v>
          </cell>
          <cell r="H55">
            <v>260875.431448774</v>
          </cell>
          <cell r="I55">
            <v>274281.49935845699</v>
          </cell>
          <cell r="J55">
            <v>287485.86262693699</v>
          </cell>
          <cell r="K55">
            <v>300879.733035871</v>
          </cell>
          <cell r="L55">
            <v>317233.64913034899</v>
          </cell>
          <cell r="M55"/>
          <cell r="N55"/>
          <cell r="O55"/>
          <cell r="P55"/>
          <cell r="Q55"/>
          <cell r="R55"/>
          <cell r="S55"/>
          <cell r="T55"/>
          <cell r="U55"/>
          <cell r="V55"/>
          <cell r="W55"/>
          <cell r="X55"/>
          <cell r="Y55"/>
          <cell r="Z55"/>
          <cell r="AA55"/>
          <cell r="AB55"/>
          <cell r="AC55"/>
          <cell r="AD55"/>
        </row>
        <row r="56">
          <cell r="B56" t="str">
            <v>XSRg</v>
          </cell>
          <cell r="C56" t="str">
            <v>Vol %</v>
          </cell>
          <cell r="D56">
            <v>11.1613146780549</v>
          </cell>
          <cell r="E56">
            <v>13.22285544483</v>
          </cell>
          <cell r="F56">
            <v>0.25823323475793097</v>
          </cell>
          <cell r="G56">
            <v>11.136085695789101</v>
          </cell>
          <cell r="H56">
            <v>10.435552596006101</v>
          </cell>
          <cell r="I56">
            <v>10.940159993044601</v>
          </cell>
          <cell r="J56">
            <v>10.297676770995199</v>
          </cell>
          <cell r="K56">
            <v>9.4581861037143593</v>
          </cell>
          <cell r="L56">
            <v>9.9487795232075804</v>
          </cell>
          <cell r="M56"/>
          <cell r="N56"/>
          <cell r="O56"/>
          <cell r="P56"/>
          <cell r="Q56"/>
          <cell r="R56"/>
          <cell r="S56"/>
          <cell r="T56"/>
          <cell r="U56"/>
          <cell r="V56"/>
          <cell r="W56"/>
          <cell r="X56"/>
          <cell r="Y56"/>
          <cell r="Z56"/>
          <cell r="AA56"/>
          <cell r="AB56"/>
          <cell r="AC56"/>
          <cell r="AD56"/>
        </row>
        <row r="57">
          <cell r="B57" t="str">
            <v>XSP</v>
          </cell>
          <cell r="C57" t="str">
            <v>Pr %</v>
          </cell>
          <cell r="D57">
            <v>4.75866799315334</v>
          </cell>
          <cell r="E57">
            <v>3.7478968754247299</v>
          </cell>
          <cell r="F57">
            <v>3.6290390087337698</v>
          </cell>
          <cell r="G57">
            <v>4.9458710423897898</v>
          </cell>
          <cell r="H57">
            <v>4.3114096846268399</v>
          </cell>
          <cell r="I57">
            <v>4.3804785088816498</v>
          </cell>
          <cell r="J57">
            <v>4.5262512967239203</v>
          </cell>
          <cell r="K57">
            <v>4.6802662925099501</v>
          </cell>
          <cell r="L57">
            <v>4.8311868938355902</v>
          </cell>
          <cell r="M57"/>
          <cell r="N57"/>
          <cell r="O57"/>
          <cell r="P57"/>
          <cell r="Q57"/>
          <cell r="R57"/>
          <cell r="S57"/>
          <cell r="T57"/>
          <cell r="U57"/>
          <cell r="V57"/>
          <cell r="W57"/>
          <cell r="X57"/>
          <cell r="Y57"/>
          <cell r="Z57"/>
          <cell r="AA57"/>
          <cell r="AB57"/>
          <cell r="AC57"/>
          <cell r="AD57"/>
        </row>
        <row r="58">
          <cell r="B58" t="str">
            <v>XSN</v>
          </cell>
          <cell r="C58" t="str">
            <v>Val €m</v>
          </cell>
          <cell r="D58">
            <v>188454</v>
          </cell>
          <cell r="E58">
            <v>221370</v>
          </cell>
          <cell r="F58">
            <v>229996</v>
          </cell>
          <cell r="G58">
            <v>268250.62099515699</v>
          </cell>
          <cell r="H58">
            <v>309016.350543137</v>
          </cell>
          <cell r="I58">
            <v>357840.53177278402</v>
          </cell>
          <cell r="J58">
            <v>412554.44496814499</v>
          </cell>
          <cell r="K58">
            <v>472709.50651047798</v>
          </cell>
          <cell r="L58">
            <v>544847.86332934001</v>
          </cell>
          <cell r="M58"/>
          <cell r="N58"/>
          <cell r="O58"/>
          <cell r="P58"/>
          <cell r="Q58"/>
          <cell r="R58"/>
          <cell r="S58"/>
          <cell r="T58"/>
          <cell r="U58"/>
          <cell r="V58"/>
          <cell r="W58"/>
          <cell r="X58"/>
          <cell r="Y58"/>
          <cell r="Z58"/>
          <cell r="AA58"/>
          <cell r="AB58"/>
          <cell r="AC58"/>
          <cell r="AD58"/>
        </row>
        <row r="59">
          <cell r="B59" t="str">
            <v>XTRg</v>
          </cell>
          <cell r="C59" t="str">
            <v>Vol %</v>
          </cell>
          <cell r="D59">
            <v>11.1219791426419</v>
          </cell>
          <cell r="E59">
            <v>10.5494401072273</v>
          </cell>
          <cell r="F59">
            <v>6.21192757048982</v>
          </cell>
          <cell r="G59">
            <v>8.0887038100265691</v>
          </cell>
          <cell r="H59">
            <v>7.7858654129099296</v>
          </cell>
          <cell r="I59">
            <v>7.9607860320065802</v>
          </cell>
          <cell r="J59">
            <v>7.5549485231801903</v>
          </cell>
          <cell r="K59">
            <v>7.1217617180357102</v>
          </cell>
          <cell r="L59">
            <v>7.8035015349593904</v>
          </cell>
          <cell r="M59"/>
          <cell r="N59"/>
          <cell r="O59"/>
          <cell r="P59"/>
          <cell r="Q59"/>
          <cell r="R59"/>
          <cell r="S59"/>
          <cell r="T59"/>
          <cell r="U59"/>
          <cell r="V59"/>
          <cell r="W59"/>
          <cell r="X59"/>
          <cell r="Y59"/>
          <cell r="Z59"/>
          <cell r="AA59"/>
          <cell r="AB59"/>
          <cell r="AC59"/>
          <cell r="AD59"/>
        </row>
        <row r="60">
          <cell r="B60" t="str">
            <v>XTP</v>
          </cell>
          <cell r="C60" t="str">
            <v>Pr %</v>
          </cell>
          <cell r="D60">
            <v>6.0613643630702499E-2</v>
          </cell>
          <cell r="E60">
            <v>1.53409412217107</v>
          </cell>
          <cell r="F60">
            <v>-1.8754666877958399</v>
          </cell>
          <cell r="G60">
            <v>1.96532737163297</v>
          </cell>
          <cell r="H60">
            <v>2.5484691973868698</v>
          </cell>
          <cell r="I60">
            <v>2.7406939221574298</v>
          </cell>
          <cell r="J60">
            <v>2.96549775603691</v>
          </cell>
          <cell r="K60">
            <v>3.1596041036176801</v>
          </cell>
          <cell r="L60">
            <v>3.37250586690367</v>
          </cell>
          <cell r="M60"/>
          <cell r="N60"/>
          <cell r="O60"/>
          <cell r="P60"/>
          <cell r="Q60"/>
          <cell r="R60"/>
          <cell r="S60"/>
          <cell r="T60"/>
          <cell r="U60"/>
          <cell r="V60"/>
          <cell r="W60"/>
          <cell r="X60"/>
          <cell r="Y60"/>
          <cell r="Z60"/>
          <cell r="AA60"/>
          <cell r="AB60"/>
          <cell r="AC60"/>
          <cell r="AD60"/>
        </row>
        <row r="61">
          <cell r="B61" t="str">
            <v>XTN</v>
          </cell>
          <cell r="C61" t="str">
            <v>Val €m</v>
          </cell>
          <cell r="D61">
            <v>399898</v>
          </cell>
          <cell r="E61">
            <v>448867</v>
          </cell>
          <cell r="F61">
            <v>467809</v>
          </cell>
          <cell r="G61">
            <v>515586.33640559303</v>
          </cell>
          <cell r="H61">
            <v>569891.781991911</v>
          </cell>
          <cell r="I61">
            <v>632122.031131241</v>
          </cell>
          <cell r="J61">
            <v>700040.30759508198</v>
          </cell>
          <cell r="K61">
            <v>773589.23954634904</v>
          </cell>
          <cell r="L61">
            <v>862081.51245968998</v>
          </cell>
          <cell r="M61"/>
          <cell r="N61"/>
          <cell r="O61"/>
          <cell r="P61"/>
          <cell r="Q61"/>
          <cell r="R61"/>
          <cell r="S61"/>
          <cell r="T61"/>
          <cell r="U61"/>
          <cell r="V61"/>
          <cell r="W61"/>
          <cell r="X61"/>
          <cell r="Y61"/>
          <cell r="Z61"/>
          <cell r="AA61"/>
          <cell r="AB61"/>
          <cell r="AC61"/>
          <cell r="AD61"/>
        </row>
        <row r="62">
          <cell r="B62" t="str">
            <v>MGRg</v>
          </cell>
          <cell r="C62" t="str">
            <v>Vol %</v>
          </cell>
          <cell r="D62">
            <v>12.285314487964801</v>
          </cell>
          <cell r="E62">
            <v>8.8409214988949198</v>
          </cell>
          <cell r="F62">
            <v>-5.8859034917344397</v>
          </cell>
          <cell r="G62">
            <v>4.4857517870908303</v>
          </cell>
          <cell r="H62">
            <v>2.3896202873652599</v>
          </cell>
          <cell r="I62">
            <v>3.5738031734916502</v>
          </cell>
          <cell r="J62">
            <v>3.3222695495061401</v>
          </cell>
          <cell r="K62">
            <v>2.7728623920258699</v>
          </cell>
          <cell r="L62">
            <v>3.1185760734496899</v>
          </cell>
          <cell r="M62"/>
          <cell r="N62"/>
          <cell r="O62"/>
          <cell r="P62"/>
          <cell r="Q62"/>
          <cell r="R62"/>
          <cell r="S62"/>
          <cell r="T62"/>
          <cell r="U62"/>
          <cell r="V62"/>
          <cell r="W62"/>
          <cell r="X62"/>
          <cell r="Y62"/>
          <cell r="Z62"/>
          <cell r="AA62"/>
          <cell r="AB62"/>
          <cell r="AC62"/>
          <cell r="AD62"/>
        </row>
        <row r="63">
          <cell r="B63" t="str">
            <v>MGP</v>
          </cell>
          <cell r="C63" t="str">
            <v>Pr %</v>
          </cell>
          <cell r="D63">
            <v>2.7201191373071598</v>
          </cell>
          <cell r="E63">
            <v>-2.6808507131213699</v>
          </cell>
          <cell r="F63">
            <v>-2.8858050878212</v>
          </cell>
          <cell r="G63">
            <v>1.04952976341983</v>
          </cell>
          <cell r="H63">
            <v>0.99298528259132901</v>
          </cell>
          <cell r="I63">
            <v>1.0016193051153699</v>
          </cell>
          <cell r="J63">
            <v>1.0039544905220401</v>
          </cell>
          <cell r="K63">
            <v>1.0022099970760501</v>
          </cell>
          <cell r="L63">
            <v>0.99879867592937899</v>
          </cell>
          <cell r="M63"/>
          <cell r="N63"/>
          <cell r="O63"/>
          <cell r="P63"/>
          <cell r="Q63"/>
          <cell r="R63"/>
          <cell r="S63"/>
          <cell r="T63"/>
          <cell r="U63"/>
          <cell r="V63"/>
          <cell r="W63"/>
          <cell r="X63"/>
          <cell r="Y63"/>
          <cell r="Z63"/>
          <cell r="AA63"/>
          <cell r="AB63"/>
          <cell r="AC63"/>
          <cell r="AD63"/>
        </row>
        <row r="64">
          <cell r="B64" t="str">
            <v>MGN</v>
          </cell>
          <cell r="C64" t="str">
            <v>Val €m</v>
          </cell>
          <cell r="D64">
            <v>102312</v>
          </cell>
          <cell r="E64">
            <v>108372</v>
          </cell>
          <cell r="F64">
            <v>99050</v>
          </cell>
          <cell r="G64">
            <v>104579.328422548</v>
          </cell>
          <cell r="H64">
            <v>108141.649798061</v>
          </cell>
          <cell r="I64">
            <v>113128.297431196</v>
          </cell>
          <cell r="J64">
            <v>118060.213927151</v>
          </cell>
          <cell r="K64">
            <v>122549.88128585801</v>
          </cell>
          <cell r="L64">
            <v>127633.89135373601</v>
          </cell>
          <cell r="M64"/>
          <cell r="N64"/>
          <cell r="O64"/>
          <cell r="P64"/>
          <cell r="Q64"/>
          <cell r="R64"/>
          <cell r="S64"/>
          <cell r="T64"/>
          <cell r="U64"/>
          <cell r="V64"/>
          <cell r="W64"/>
          <cell r="X64"/>
          <cell r="Y64"/>
          <cell r="Z64"/>
          <cell r="AA64"/>
          <cell r="AB64"/>
          <cell r="AC64"/>
          <cell r="AD64"/>
        </row>
        <row r="65">
          <cell r="B65" t="str">
            <v>MSRg</v>
          </cell>
          <cell r="C65" t="str">
            <v>Vol %</v>
          </cell>
          <cell r="D65">
            <v>0.40568634055597702</v>
          </cell>
          <cell r="E65">
            <v>44.135912885554298</v>
          </cell>
          <cell r="F65">
            <v>-13.3489544923673</v>
          </cell>
          <cell r="G65">
            <v>16.5965627121365</v>
          </cell>
          <cell r="H65">
            <v>-0.18020310682496099</v>
          </cell>
          <cell r="I65">
            <v>8.6843985598855795</v>
          </cell>
          <cell r="J65">
            <v>5.50672914561118</v>
          </cell>
          <cell r="K65">
            <v>5.9728196982544697</v>
          </cell>
          <cell r="L65">
            <v>6.1621954228974198</v>
          </cell>
          <cell r="M65"/>
          <cell r="N65"/>
          <cell r="O65"/>
          <cell r="P65"/>
          <cell r="Q65"/>
          <cell r="R65"/>
          <cell r="S65"/>
          <cell r="T65"/>
          <cell r="U65"/>
          <cell r="V65"/>
          <cell r="W65"/>
          <cell r="X65"/>
          <cell r="Y65"/>
          <cell r="Z65"/>
          <cell r="AA65"/>
          <cell r="AB65"/>
          <cell r="AC65"/>
          <cell r="AD65"/>
        </row>
        <row r="66">
          <cell r="B66" t="str">
            <v>MSP</v>
          </cell>
          <cell r="C66" t="str">
            <v>Pr %</v>
          </cell>
          <cell r="D66">
            <v>-0.61058625193749505</v>
          </cell>
          <cell r="E66">
            <v>0.51191428675842998</v>
          </cell>
          <cell r="F66">
            <v>0.71301061649629005</v>
          </cell>
          <cell r="G66">
            <v>2.8705525783528398</v>
          </cell>
          <cell r="H66">
            <v>2.2155625396756302</v>
          </cell>
          <cell r="I66">
            <v>2.1912067976807799</v>
          </cell>
          <cell r="J66">
            <v>2.1909030979966699</v>
          </cell>
          <cell r="K66">
            <v>2.1836540003900602</v>
          </cell>
          <cell r="L66">
            <v>2.1905449084326598</v>
          </cell>
          <cell r="M66"/>
          <cell r="N66"/>
          <cell r="O66"/>
          <cell r="P66"/>
          <cell r="Q66"/>
          <cell r="R66"/>
          <cell r="S66"/>
          <cell r="T66"/>
          <cell r="U66"/>
          <cell r="V66"/>
          <cell r="W66"/>
          <cell r="X66"/>
          <cell r="Y66"/>
          <cell r="Z66"/>
          <cell r="AA66"/>
          <cell r="AB66"/>
          <cell r="AC66"/>
          <cell r="AD66"/>
        </row>
        <row r="67">
          <cell r="B67" t="str">
            <v>MSN</v>
          </cell>
          <cell r="C67" t="str">
            <v>Val €m</v>
          </cell>
          <cell r="D67">
            <v>204802.34049326999</v>
          </cell>
          <cell r="E67">
            <v>296704.86192302097</v>
          </cell>
          <cell r="F67">
            <v>258931</v>
          </cell>
          <cell r="G67">
            <v>310570.97739023098</v>
          </cell>
          <cell r="H67">
            <v>316879.813489052</v>
          </cell>
          <cell r="I67">
            <v>351945.41198235302</v>
          </cell>
          <cell r="J67">
            <v>379461.48742620699</v>
          </cell>
          <cell r="K67">
            <v>410907.07920758199</v>
          </cell>
          <cell r="L67">
            <v>445783.74616182601</v>
          </cell>
          <cell r="M67"/>
          <cell r="N67"/>
          <cell r="O67"/>
          <cell r="P67"/>
          <cell r="Q67"/>
          <cell r="R67"/>
          <cell r="S67"/>
          <cell r="T67"/>
          <cell r="U67"/>
          <cell r="V67"/>
          <cell r="W67"/>
          <cell r="X67"/>
          <cell r="Y67"/>
          <cell r="Z67"/>
          <cell r="AA67"/>
          <cell r="AB67"/>
          <cell r="AC67"/>
          <cell r="AD67"/>
        </row>
        <row r="68">
          <cell r="B68" t="str">
            <v>MTRg</v>
          </cell>
          <cell r="C68" t="str">
            <v>Vol %</v>
          </cell>
          <cell r="D68">
            <v>4.0738920476446703</v>
          </cell>
          <cell r="E68">
            <v>32.377598190427499</v>
          </cell>
          <cell r="F68">
            <v>-11.3047416069961</v>
          </cell>
          <cell r="G68">
            <v>13.0766069126104</v>
          </cell>
          <cell r="H68">
            <v>0.50995972685443602</v>
          </cell>
          <cell r="I68">
            <v>7.28620717512376</v>
          </cell>
          <cell r="J68">
            <v>4.9297698550660103</v>
          </cell>
          <cell r="K68">
            <v>5.1405950859341401</v>
          </cell>
          <cell r="L68">
            <v>5.3884559920403401</v>
          </cell>
          <cell r="M68"/>
          <cell r="N68"/>
          <cell r="O68"/>
          <cell r="P68"/>
          <cell r="Q68"/>
          <cell r="R68"/>
          <cell r="S68"/>
          <cell r="T68"/>
          <cell r="U68"/>
          <cell r="V68"/>
          <cell r="W68"/>
          <cell r="X68"/>
          <cell r="Y68"/>
          <cell r="Z68"/>
          <cell r="AA68"/>
          <cell r="AB68"/>
          <cell r="AC68"/>
          <cell r="AD68"/>
        </row>
        <row r="69">
          <cell r="B69" t="str">
            <v>MTP</v>
          </cell>
          <cell r="C69" t="str">
            <v>Pr %</v>
          </cell>
          <cell r="D69">
            <v>0.39452913654969202</v>
          </cell>
          <cell r="E69">
            <v>-0.362495041240396</v>
          </cell>
          <cell r="F69">
            <v>-0.36265725274899901</v>
          </cell>
          <cell r="G69">
            <v>2.5587259543230698</v>
          </cell>
          <cell r="H69">
            <v>1.8582947080332199</v>
          </cell>
          <cell r="I69">
            <v>1.99221771829976</v>
          </cell>
          <cell r="J69">
            <v>1.95100682973619</v>
          </cell>
          <cell r="K69">
            <v>1.9804505690933201</v>
          </cell>
          <cell r="L69">
            <v>1.9949381879235299</v>
          </cell>
          <cell r="M69"/>
          <cell r="N69"/>
          <cell r="O69"/>
          <cell r="P69"/>
          <cell r="Q69"/>
          <cell r="R69"/>
          <cell r="S69"/>
          <cell r="T69"/>
          <cell r="U69"/>
          <cell r="V69"/>
          <cell r="W69"/>
          <cell r="X69"/>
          <cell r="Y69"/>
          <cell r="Z69"/>
          <cell r="AA69"/>
          <cell r="AB69"/>
          <cell r="AC69"/>
          <cell r="AD69"/>
        </row>
        <row r="70">
          <cell r="B70" t="str">
            <v>MTN</v>
          </cell>
          <cell r="C70" t="str">
            <v>Val €m</v>
          </cell>
          <cell r="D70">
            <v>307114.34049327002</v>
          </cell>
          <cell r="E70">
            <v>405076.86192302097</v>
          </cell>
          <cell r="F70">
            <v>357981</v>
          </cell>
          <cell r="G70">
            <v>415150.305812779</v>
          </cell>
          <cell r="H70">
            <v>425021.46328711399</v>
          </cell>
          <cell r="I70">
            <v>465073.70941354899</v>
          </cell>
          <cell r="J70">
            <v>497521.70135335898</v>
          </cell>
          <cell r="K70">
            <v>533456.96049344097</v>
          </cell>
          <cell r="L70">
            <v>573417.637515562</v>
          </cell>
          <cell r="M70"/>
          <cell r="N70"/>
          <cell r="O70"/>
          <cell r="P70"/>
          <cell r="Q70"/>
          <cell r="R70"/>
          <cell r="S70"/>
          <cell r="T70"/>
          <cell r="U70"/>
          <cell r="V70"/>
          <cell r="W70"/>
          <cell r="X70"/>
          <cell r="Y70"/>
          <cell r="Z70"/>
          <cell r="AA70"/>
          <cell r="AB70"/>
          <cell r="AC70"/>
          <cell r="AD70"/>
        </row>
        <row r="71">
          <cell r="B71" t="str">
            <v>Statn</v>
          </cell>
          <cell r="C71" t="str">
            <v>Val €m</v>
          </cell>
          <cell r="D71">
            <v>2245.0047348999601</v>
          </cell>
          <cell r="E71">
            <v>1953.1581508000299</v>
          </cell>
          <cell r="F71">
            <v>52</v>
          </cell>
          <cell r="G71">
            <v>52</v>
          </cell>
          <cell r="H71">
            <v>52</v>
          </cell>
          <cell r="I71">
            <v>52</v>
          </cell>
          <cell r="J71">
            <v>52</v>
          </cell>
          <cell r="K71">
            <v>52</v>
          </cell>
          <cell r="L71">
            <v>52</v>
          </cell>
          <cell r="M71"/>
          <cell r="N71"/>
          <cell r="O71"/>
          <cell r="P71"/>
          <cell r="Q71"/>
          <cell r="R71"/>
          <cell r="S71"/>
          <cell r="T71"/>
          <cell r="U71"/>
          <cell r="V71"/>
          <cell r="W71"/>
          <cell r="X71"/>
          <cell r="Y71"/>
          <cell r="Z71"/>
          <cell r="AA71"/>
          <cell r="AB71"/>
          <cell r="AC71"/>
          <cell r="AD71"/>
        </row>
        <row r="72">
          <cell r="B72" t="str">
            <v>YERg</v>
          </cell>
          <cell r="C72" t="str">
            <v>Vol %</v>
          </cell>
          <cell r="D72">
            <v>8.6799811182928899</v>
          </cell>
          <cell r="E72">
            <v>5.5657379889129102</v>
          </cell>
          <cell r="F72">
            <v>4.3303384215641403</v>
          </cell>
          <cell r="G72">
            <v>6.03550480142649</v>
          </cell>
          <cell r="H72">
            <v>6.4547159946344497</v>
          </cell>
          <cell r="I72">
            <v>5.5571172693879198</v>
          </cell>
          <cell r="J72">
            <v>5.4135454163134398</v>
          </cell>
          <cell r="K72">
            <v>5.5689629057640699</v>
          </cell>
          <cell r="L72">
            <v>6.4537229412750596</v>
          </cell>
          <cell r="M72"/>
          <cell r="N72"/>
          <cell r="O72"/>
          <cell r="P72"/>
          <cell r="Q72"/>
          <cell r="R72"/>
          <cell r="S72"/>
          <cell r="T72"/>
          <cell r="U72"/>
          <cell r="V72"/>
          <cell r="W72"/>
          <cell r="X72"/>
          <cell r="Y72"/>
          <cell r="Z72"/>
          <cell r="AA72"/>
          <cell r="AB72"/>
          <cell r="AC72"/>
          <cell r="AD72"/>
        </row>
        <row r="73">
          <cell r="B73" t="str">
            <v>YEP</v>
          </cell>
          <cell r="C73" t="str">
            <v>Pr %</v>
          </cell>
          <cell r="D73">
            <v>0.12903862183890599</v>
          </cell>
          <cell r="E73">
            <v>3.1474345690513501</v>
          </cell>
          <cell r="F73">
            <v>-0.458618938912358</v>
          </cell>
          <cell r="G73">
            <v>1.0736314223401999</v>
          </cell>
          <cell r="H73">
            <v>2.2834256688907901</v>
          </cell>
          <cell r="I73">
            <v>2.31173628983669</v>
          </cell>
          <cell r="J73">
            <v>3.04364438756952</v>
          </cell>
          <cell r="K73">
            <v>3.4599206801306299</v>
          </cell>
          <cell r="L73">
            <v>3.9187402284828798</v>
          </cell>
          <cell r="M73"/>
          <cell r="N73"/>
          <cell r="O73"/>
          <cell r="P73"/>
          <cell r="Q73"/>
          <cell r="R73"/>
          <cell r="S73"/>
          <cell r="T73"/>
          <cell r="U73"/>
          <cell r="V73"/>
          <cell r="W73"/>
          <cell r="X73"/>
          <cell r="Y73"/>
          <cell r="Z73"/>
          <cell r="AA73"/>
          <cell r="AB73"/>
          <cell r="AC73"/>
          <cell r="AD73"/>
        </row>
        <row r="74">
          <cell r="B74" t="str">
            <v>YEN</v>
          </cell>
          <cell r="C74" t="str">
            <v>Val €m</v>
          </cell>
          <cell r="D74">
            <v>326985.66424163</v>
          </cell>
          <cell r="E74">
            <v>356049.29622777802</v>
          </cell>
          <cell r="F74">
            <v>369763.81569001701</v>
          </cell>
          <cell r="G74">
            <v>396290.43258973298</v>
          </cell>
          <cell r="H74">
            <v>431502.93907489802</v>
          </cell>
          <cell r="I74">
            <v>466011.60757392598</v>
          </cell>
          <cell r="J74">
            <v>506190.93673221202</v>
          </cell>
          <cell r="K74">
            <v>552869.66443043505</v>
          </cell>
          <cell r="L74">
            <v>611614.09976890194</v>
          </cell>
          <cell r="M74"/>
          <cell r="N74"/>
          <cell r="O74"/>
          <cell r="P74"/>
          <cell r="Q74"/>
          <cell r="R74"/>
          <cell r="S74"/>
          <cell r="T74"/>
          <cell r="U74"/>
          <cell r="V74"/>
          <cell r="W74"/>
          <cell r="X74"/>
          <cell r="Y74"/>
          <cell r="Z74"/>
          <cell r="AA74"/>
          <cell r="AB74"/>
          <cell r="AC74"/>
          <cell r="AD74"/>
        </row>
        <row r="75">
          <cell r="B75" t="str">
            <v>FIRg</v>
          </cell>
          <cell r="C75" t="str">
            <v>Vol %</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row>
        <row r="76">
          <cell r="B76" t="str">
            <v>FIP</v>
          </cell>
          <cell r="C76" t="str">
            <v>Pr %</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row>
        <row r="77">
          <cell r="B77" t="str">
            <v>FIN</v>
          </cell>
          <cell r="C77" t="str">
            <v>Val €m</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row>
        <row r="78">
          <cell r="B78" t="str">
            <v>YNRg</v>
          </cell>
          <cell r="C78" t="str">
            <v>Vol %</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row>
        <row r="79">
          <cell r="B79" t="str">
            <v>YNP</v>
          </cell>
          <cell r="C79" t="str">
            <v>Pr %</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row>
        <row r="80">
          <cell r="B80" t="str">
            <v>YNN</v>
          </cell>
          <cell r="C80" t="str">
            <v>Val €m</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row>
        <row r="81">
          <cell r="B81" t="str">
            <v>MIRg</v>
          </cell>
          <cell r="C81" t="str">
            <v>Vol %</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row>
        <row r="82">
          <cell r="B82" t="str">
            <v>MIP</v>
          </cell>
          <cell r="C82" t="str">
            <v>Pr %</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row>
        <row r="83">
          <cell r="B83" t="str">
            <v>MINg</v>
          </cell>
          <cell r="C83" t="str">
            <v>Val %</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row>
        <row r="84">
          <cell r="B84" t="str">
            <v>MIN</v>
          </cell>
          <cell r="C84" t="str">
            <v>Val €m</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row>
        <row r="85">
          <cell r="B85" t="str">
            <v>UIRg</v>
          </cell>
          <cell r="C85" t="str">
            <v>Vol %</v>
          </cell>
          <cell r="D85">
            <v>14.362301519549201</v>
          </cell>
          <cell r="E85">
            <v>4.73261473231614</v>
          </cell>
          <cell r="F85">
            <v>-6.6769300946515999</v>
          </cell>
          <cell r="G85">
            <v>12.478929133367901</v>
          </cell>
          <cell r="H85">
            <v>1.2769482437627599</v>
          </cell>
          <cell r="I85">
            <v>1.5422644352089001</v>
          </cell>
          <cell r="J85">
            <v>-3.6467838498610503E-2</v>
          </cell>
          <cell r="K85">
            <v>-0.70863926112395503</v>
          </cell>
          <cell r="L85">
            <v>1.3225382854777701</v>
          </cell>
          <cell r="M85"/>
          <cell r="N85"/>
          <cell r="O85"/>
          <cell r="P85"/>
          <cell r="Q85"/>
          <cell r="R85"/>
          <cell r="S85"/>
          <cell r="T85"/>
          <cell r="U85"/>
          <cell r="V85"/>
          <cell r="W85"/>
          <cell r="X85"/>
          <cell r="Y85"/>
          <cell r="Z85"/>
          <cell r="AA85"/>
          <cell r="AB85"/>
          <cell r="AC85"/>
          <cell r="AD85"/>
        </row>
        <row r="86">
          <cell r="B86" t="str">
            <v>UIP</v>
          </cell>
          <cell r="C86" t="str">
            <v>Pr %</v>
          </cell>
          <cell r="D86">
            <v>4.0615450216757898</v>
          </cell>
          <cell r="E86">
            <v>4.6955183031132304</v>
          </cell>
          <cell r="F86">
            <v>0.24793254324551001</v>
          </cell>
          <cell r="G86">
            <v>0.25321228793997402</v>
          </cell>
          <cell r="H86">
            <v>1.9460976315840399</v>
          </cell>
          <cell r="I86">
            <v>2.1411999601515399</v>
          </cell>
          <cell r="J86">
            <v>2.1528740001503999</v>
          </cell>
          <cell r="K86">
            <v>2.2736264026117001</v>
          </cell>
          <cell r="L86">
            <v>2.5868560061116299</v>
          </cell>
          <cell r="M86"/>
          <cell r="N86"/>
          <cell r="O86"/>
          <cell r="P86"/>
          <cell r="Q86"/>
          <cell r="R86"/>
          <cell r="S86"/>
          <cell r="T86"/>
          <cell r="U86"/>
          <cell r="V86"/>
          <cell r="W86"/>
          <cell r="X86"/>
          <cell r="Y86"/>
          <cell r="Z86"/>
          <cell r="AA86"/>
          <cell r="AB86"/>
          <cell r="AC86"/>
          <cell r="AD86"/>
        </row>
        <row r="87">
          <cell r="B87" t="str">
            <v>UIN</v>
          </cell>
          <cell r="C87" t="str">
            <v>Val €m</v>
          </cell>
          <cell r="D87">
            <v>33491</v>
          </cell>
          <cell r="E87">
            <v>36723</v>
          </cell>
          <cell r="F87">
            <v>34356</v>
          </cell>
          <cell r="G87">
            <v>38741.110378101803</v>
          </cell>
          <cell r="H87">
            <v>39999.381559644302</v>
          </cell>
          <cell r="I87">
            <v>41485.953519719696</v>
          </cell>
          <cell r="J87">
            <v>42363.639087266303</v>
          </cell>
          <cell r="K87">
            <v>43019.799042888997</v>
          </cell>
          <cell r="L87">
            <v>44716.330613865903</v>
          </cell>
          <cell r="M87"/>
          <cell r="N87"/>
          <cell r="O87"/>
          <cell r="P87"/>
          <cell r="Q87"/>
          <cell r="R87"/>
          <cell r="S87"/>
          <cell r="T87"/>
          <cell r="U87"/>
          <cell r="V87"/>
          <cell r="W87"/>
          <cell r="X87"/>
          <cell r="Y87"/>
          <cell r="Z87"/>
          <cell r="AA87"/>
          <cell r="AB87"/>
          <cell r="AC87"/>
          <cell r="AD87"/>
        </row>
        <row r="88">
          <cell r="B88" t="str">
            <v>UDDRg</v>
          </cell>
          <cell r="C88" t="str">
            <v>Vol %</v>
          </cell>
          <cell r="D88">
            <v>5.4117405840978501</v>
          </cell>
          <cell r="E88">
            <v>4.0757687057966603</v>
          </cell>
          <cell r="F88">
            <v>-3.1828669561383598</v>
          </cell>
          <cell r="G88">
            <v>4.1335016966120097</v>
          </cell>
          <cell r="H88">
            <v>1.60848712752965</v>
          </cell>
          <cell r="I88">
            <v>1.47584870411294</v>
          </cell>
          <cell r="J88">
            <v>1.47265448393774</v>
          </cell>
          <cell r="K88">
            <v>1.54074771932764</v>
          </cell>
          <cell r="L88">
            <v>2.1229943066810502</v>
          </cell>
          <cell r="M88"/>
          <cell r="N88"/>
          <cell r="O88"/>
          <cell r="P88"/>
          <cell r="Q88"/>
          <cell r="R88"/>
          <cell r="S88"/>
          <cell r="T88"/>
          <cell r="U88"/>
          <cell r="V88"/>
          <cell r="W88"/>
          <cell r="X88"/>
          <cell r="Y88"/>
          <cell r="Z88"/>
          <cell r="AA88"/>
          <cell r="AB88"/>
          <cell r="AC88"/>
          <cell r="AD88"/>
        </row>
        <row r="89">
          <cell r="B89" t="str">
            <v>UDDP</v>
          </cell>
          <cell r="C89" t="str">
            <v>Pr %</v>
          </cell>
          <cell r="D89">
            <v>2.3165818703877901</v>
          </cell>
          <cell r="E89">
            <v>2.7215900346112298</v>
          </cell>
          <cell r="F89">
            <v>1.2896729124889099</v>
          </cell>
          <cell r="G89">
            <v>1.66491784800191</v>
          </cell>
          <cell r="H89">
            <v>1.7572617023414501</v>
          </cell>
          <cell r="I89">
            <v>1.6603384336806</v>
          </cell>
          <cell r="J89">
            <v>1.98030585967286</v>
          </cell>
          <cell r="K89">
            <v>2.39484853752964</v>
          </cell>
          <cell r="L89">
            <v>2.5838552180977601</v>
          </cell>
          <cell r="M89"/>
          <cell r="N89"/>
          <cell r="O89"/>
          <cell r="P89"/>
          <cell r="Q89"/>
          <cell r="R89"/>
          <cell r="S89"/>
          <cell r="T89"/>
          <cell r="U89"/>
          <cell r="V89"/>
          <cell r="W89"/>
          <cell r="X89"/>
          <cell r="Y89"/>
          <cell r="Z89"/>
          <cell r="AA89"/>
          <cell r="AB89"/>
          <cell r="AC89"/>
          <cell r="AD89"/>
        </row>
        <row r="90">
          <cell r="B90" t="str">
            <v>UDDN</v>
          </cell>
          <cell r="C90" t="str">
            <v>Val €m</v>
          </cell>
          <cell r="D90">
            <v>171345</v>
          </cell>
          <cell r="E90">
            <v>183182</v>
          </cell>
          <cell r="F90">
            <v>179638.81569001701</v>
          </cell>
          <cell r="G90">
            <v>190178.65425728701</v>
          </cell>
          <cell r="H90">
            <v>196633.34470855899</v>
          </cell>
          <cell r="I90">
            <v>202848.31757242201</v>
          </cell>
          <cell r="J90">
            <v>209911.74631860401</v>
          </cell>
          <cell r="K90">
            <v>218250.47959094201</v>
          </cell>
          <cell r="L90">
            <v>228642.92276942101</v>
          </cell>
          <cell r="M90"/>
          <cell r="N90"/>
          <cell r="O90"/>
          <cell r="P90"/>
          <cell r="Q90"/>
          <cell r="R90"/>
          <cell r="S90"/>
          <cell r="T90"/>
          <cell r="U90"/>
          <cell r="V90"/>
          <cell r="W90"/>
          <cell r="X90"/>
          <cell r="Y90"/>
          <cell r="Z90"/>
          <cell r="AA90"/>
          <cell r="AB90"/>
          <cell r="AC90"/>
          <cell r="AD90"/>
        </row>
        <row r="91">
          <cell r="B91" t="str">
            <v>NXRg</v>
          </cell>
          <cell r="C91" t="str">
            <v>Vol %</v>
          </cell>
          <cell r="D91">
            <v>43.2249390393753</v>
          </cell>
          <cell r="E91">
            <v>-61.696601114220002</v>
          </cell>
          <cell r="F91">
            <v>206.57868781507099</v>
          </cell>
          <cell r="G91">
            <v>-8.4176290422081994</v>
          </cell>
          <cell r="H91">
            <v>37.514881548507802</v>
          </cell>
          <cell r="I91">
            <v>9.9753710544742997</v>
          </cell>
          <cell r="J91">
            <v>15.203165471236099</v>
          </cell>
          <cell r="K91">
            <v>12.3789876877658</v>
          </cell>
          <cell r="L91">
            <v>13.799289692695901</v>
          </cell>
          <cell r="M91"/>
          <cell r="N91"/>
          <cell r="O91"/>
          <cell r="P91"/>
          <cell r="Q91"/>
          <cell r="R91"/>
          <cell r="S91"/>
          <cell r="T91"/>
          <cell r="U91"/>
          <cell r="V91"/>
          <cell r="W91"/>
          <cell r="X91"/>
          <cell r="Y91"/>
          <cell r="Z91"/>
          <cell r="AA91"/>
          <cell r="AB91"/>
          <cell r="AC91"/>
          <cell r="AD91"/>
        </row>
        <row r="92">
          <cell r="B92" t="str">
            <v>NXP</v>
          </cell>
          <cell r="C92" t="str">
            <v>Pr %</v>
          </cell>
          <cell r="D92">
            <v>-1.4307033832652101</v>
          </cell>
          <cell r="E92">
            <v>23.2161128364191</v>
          </cell>
          <cell r="F92">
            <v>-18.192183848044099</v>
          </cell>
          <cell r="G92">
            <v>-0.146203291237989</v>
          </cell>
          <cell r="H92">
            <v>4.8914710370753003</v>
          </cell>
          <cell r="I92">
            <v>4.84971764853998</v>
          </cell>
          <cell r="J92">
            <v>5.2345626744569804</v>
          </cell>
          <cell r="K92">
            <v>5.5116700619387498</v>
          </cell>
          <cell r="L92">
            <v>5.6336638094368796</v>
          </cell>
          <cell r="M92"/>
          <cell r="N92"/>
          <cell r="O92"/>
          <cell r="P92"/>
          <cell r="Q92"/>
          <cell r="R92"/>
          <cell r="S92"/>
          <cell r="T92"/>
          <cell r="U92"/>
          <cell r="V92"/>
          <cell r="W92"/>
          <cell r="X92"/>
          <cell r="Y92"/>
          <cell r="Z92"/>
          <cell r="AA92"/>
          <cell r="AB92"/>
          <cell r="AC92"/>
          <cell r="AD92"/>
        </row>
        <row r="93">
          <cell r="B93" t="str">
            <v>NXN</v>
          </cell>
          <cell r="C93" t="str">
            <v>Val €m</v>
          </cell>
          <cell r="D93">
            <v>92783.659506729906</v>
          </cell>
          <cell r="E93">
            <v>43790.138076978299</v>
          </cell>
          <cell r="F93">
            <v>109827.999999999</v>
          </cell>
          <cell r="G93">
            <v>100436.030592813</v>
          </cell>
          <cell r="H93">
            <v>144870.31870479701</v>
          </cell>
          <cell r="I93">
            <v>167048.32171769199</v>
          </cell>
          <cell r="J93">
            <v>202518.60624172201</v>
          </cell>
          <cell r="K93">
            <v>240132.27905290801</v>
          </cell>
          <cell r="L93">
            <v>288663.87494412699</v>
          </cell>
          <cell r="M93"/>
          <cell r="N93"/>
          <cell r="O93"/>
          <cell r="P93"/>
          <cell r="Q93"/>
          <cell r="R93"/>
          <cell r="S93"/>
          <cell r="T93"/>
          <cell r="U93"/>
          <cell r="V93"/>
          <cell r="W93"/>
          <cell r="X93"/>
          <cell r="Y93"/>
          <cell r="Z93"/>
          <cell r="AA93"/>
          <cell r="AB93"/>
          <cell r="AC93"/>
          <cell r="AD93"/>
        </row>
        <row r="94">
          <cell r="B94"/>
          <cell r="C94" t="str">
            <v>p.p.</v>
          </cell>
          <cell r="D94">
            <v>9.9888553914910307</v>
          </cell>
          <cell r="E94">
            <v>-17.7774398368528</v>
          </cell>
          <cell r="F94">
            <v>15.046827400961</v>
          </cell>
          <cell r="G94">
            <v>-2.5468482087242998</v>
          </cell>
          <cell r="H94">
            <v>9.8034160246410504</v>
          </cell>
          <cell r="I94">
            <v>3.3673457129500202</v>
          </cell>
          <cell r="J94">
            <v>5.3468818058995096</v>
          </cell>
          <cell r="K94">
            <v>4.7579479281327401</v>
          </cell>
          <cell r="L94">
            <v>5.6459905417441902</v>
          </cell>
          <cell r="M94"/>
          <cell r="N94"/>
          <cell r="O94"/>
          <cell r="P94"/>
          <cell r="Q94"/>
          <cell r="R94"/>
          <cell r="S94"/>
          <cell r="T94"/>
          <cell r="U94"/>
          <cell r="V94"/>
          <cell r="W94"/>
          <cell r="X94"/>
          <cell r="Y94"/>
          <cell r="Z94"/>
          <cell r="AA94"/>
          <cell r="AB94"/>
          <cell r="AC94"/>
          <cell r="AD94"/>
        </row>
        <row r="95">
          <cell r="B95"/>
          <cell r="C95" t="str">
            <v>p.p.</v>
          </cell>
          <cell r="D95">
            <v>-0.30547467495279501</v>
          </cell>
          <cell r="E95">
            <v>23.2236214019449</v>
          </cell>
          <cell r="F95">
            <v>-11.4288597434354</v>
          </cell>
          <cell r="G95">
            <v>8.5823530101507703</v>
          </cell>
          <cell r="H95">
            <v>-3.3487000300066398</v>
          </cell>
          <cell r="I95">
            <v>2.1897715564379401</v>
          </cell>
          <cell r="J95">
            <v>6.6663610413931096E-2</v>
          </cell>
          <cell r="K95">
            <v>0.81101497763131103</v>
          </cell>
          <cell r="L95">
            <v>0.80773239953086695</v>
          </cell>
          <cell r="M95"/>
          <cell r="N95"/>
          <cell r="O95"/>
          <cell r="P95"/>
          <cell r="Q95"/>
          <cell r="R95"/>
          <cell r="S95"/>
          <cell r="T95"/>
          <cell r="U95"/>
          <cell r="V95"/>
          <cell r="W95"/>
          <cell r="X95"/>
          <cell r="Y95"/>
          <cell r="Z95"/>
          <cell r="AA95"/>
          <cell r="AB95"/>
          <cell r="AC95"/>
          <cell r="AD95"/>
        </row>
        <row r="96">
          <cell r="B96"/>
          <cell r="C96" t="str">
            <v>p.p.</v>
          </cell>
          <cell r="D96">
            <v>-1.0033995982453301</v>
          </cell>
          <cell r="E96">
            <v>0.11955642382087001</v>
          </cell>
          <cell r="F96">
            <v>0.71237076403850896</v>
          </cell>
          <cell r="G96">
            <v>0</v>
          </cell>
          <cell r="H96">
            <v>0</v>
          </cell>
          <cell r="I96">
            <v>0</v>
          </cell>
          <cell r="J96">
            <v>0</v>
          </cell>
          <cell r="K96">
            <v>0</v>
          </cell>
          <cell r="L96">
            <v>0</v>
          </cell>
          <cell r="M96"/>
          <cell r="N96"/>
          <cell r="O96"/>
          <cell r="P96"/>
          <cell r="Q96"/>
          <cell r="R96"/>
          <cell r="S96"/>
          <cell r="T96"/>
          <cell r="U96"/>
          <cell r="V96"/>
          <cell r="W96"/>
          <cell r="X96"/>
          <cell r="Y96"/>
          <cell r="Z96"/>
          <cell r="AA96"/>
          <cell r="AB96"/>
          <cell r="AC96"/>
          <cell r="AD96"/>
        </row>
        <row r="97">
          <cell r="B97" t="str">
            <v>SCN</v>
          </cell>
          <cell r="C97" t="str">
            <v>Val €m</v>
          </cell>
          <cell r="D97">
            <v>1353</v>
          </cell>
          <cell r="E97">
            <v>1487</v>
          </cell>
          <cell r="F97">
            <v>5019</v>
          </cell>
          <cell r="G97">
            <v>5019</v>
          </cell>
          <cell r="H97">
            <v>5019</v>
          </cell>
          <cell r="I97">
            <v>5019</v>
          </cell>
          <cell r="J97">
            <v>5019</v>
          </cell>
          <cell r="K97">
            <v>5019</v>
          </cell>
          <cell r="L97">
            <v>5019</v>
          </cell>
          <cell r="M97"/>
          <cell r="N97"/>
          <cell r="O97"/>
          <cell r="P97"/>
          <cell r="Q97"/>
          <cell r="R97"/>
          <cell r="S97"/>
          <cell r="T97"/>
          <cell r="U97"/>
          <cell r="V97"/>
          <cell r="W97"/>
          <cell r="X97"/>
          <cell r="Y97"/>
          <cell r="Z97"/>
          <cell r="AA97"/>
          <cell r="AB97"/>
          <cell r="AC97"/>
          <cell r="AD97"/>
        </row>
        <row r="98">
          <cell r="B98" t="str">
            <v>SCR</v>
          </cell>
          <cell r="C98" t="str">
            <v>Vol €m</v>
          </cell>
          <cell r="D98">
            <v>1352</v>
          </cell>
          <cell r="E98">
            <v>1737</v>
          </cell>
          <cell r="F98">
            <v>5213</v>
          </cell>
          <cell r="G98">
            <v>5213</v>
          </cell>
          <cell r="H98">
            <v>5213</v>
          </cell>
          <cell r="I98">
            <v>5213</v>
          </cell>
          <cell r="J98">
            <v>5213</v>
          </cell>
          <cell r="K98">
            <v>5213</v>
          </cell>
          <cell r="L98">
            <v>5213</v>
          </cell>
          <cell r="M98"/>
          <cell r="N98"/>
          <cell r="O98"/>
          <cell r="P98"/>
          <cell r="Q98"/>
          <cell r="R98"/>
          <cell r="S98"/>
          <cell r="T98"/>
          <cell r="U98"/>
          <cell r="V98"/>
          <cell r="W98"/>
          <cell r="X98"/>
          <cell r="Y98"/>
          <cell r="Z98"/>
          <cell r="AA98"/>
          <cell r="AB98"/>
          <cell r="AC98"/>
          <cell r="AD98"/>
        </row>
        <row r="99">
          <cell r="B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row>
        <row r="100">
          <cell r="B100"/>
          <cell r="C100" t="str">
            <v>% Y-Y</v>
          </cell>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row>
        <row r="101">
          <cell r="B101" t="str">
            <v>HICPg</v>
          </cell>
          <cell r="C101" t="str">
            <v>% Y-Y</v>
          </cell>
          <cell r="D101">
            <v>0.716308512410468</v>
          </cell>
          <cell r="E101">
            <v>0.87661263645384402</v>
          </cell>
          <cell r="F101">
            <v>-0.45909165436955801</v>
          </cell>
          <cell r="G101">
            <v>1.7292432822802499</v>
          </cell>
          <cell r="H101">
            <v>1.7498380170221499</v>
          </cell>
          <cell r="I101">
            <v>1.3959462498713999</v>
          </cell>
          <cell r="J101">
            <v>1.5594811069977701</v>
          </cell>
          <cell r="K101">
            <v>2.09790101679476</v>
          </cell>
          <cell r="L101">
            <v>2.3589245507311398</v>
          </cell>
          <cell r="M101"/>
          <cell r="N101"/>
          <cell r="O101"/>
          <cell r="P101"/>
          <cell r="Q101"/>
          <cell r="R101"/>
          <cell r="S101"/>
          <cell r="T101"/>
          <cell r="U101"/>
          <cell r="V101"/>
          <cell r="W101"/>
          <cell r="X101"/>
          <cell r="Y101"/>
          <cell r="Z101"/>
          <cell r="AA101"/>
          <cell r="AB101"/>
          <cell r="AC101"/>
          <cell r="AD101"/>
        </row>
        <row r="102">
          <cell r="B102"/>
          <cell r="C102" t="str">
            <v>% Y-Y</v>
          </cell>
          <cell r="D102">
            <v>0.14116915562309901</v>
          </cell>
          <cell r="E102">
            <v>0.85407960199004296</v>
          </cell>
          <cell r="F102">
            <v>-4.1189247914907801E-2</v>
          </cell>
          <cell r="G102">
            <v>1.1634917783268099</v>
          </cell>
          <cell r="H102">
            <v>1.5612585449987499</v>
          </cell>
          <cell r="I102">
            <v>1.40262091428522</v>
          </cell>
          <cell r="J102">
            <v>1.55645587810462</v>
          </cell>
          <cell r="K102">
            <v>2.0896620643320101</v>
          </cell>
          <cell r="L102">
            <v>2.3690744993496602</v>
          </cell>
          <cell r="M102"/>
          <cell r="N102"/>
          <cell r="O102"/>
          <cell r="P102"/>
          <cell r="Q102"/>
          <cell r="R102"/>
          <cell r="S102"/>
          <cell r="T102"/>
          <cell r="U102"/>
          <cell r="V102"/>
          <cell r="W102"/>
          <cell r="X102"/>
          <cell r="Y102"/>
          <cell r="Z102"/>
          <cell r="AA102"/>
          <cell r="AB102"/>
          <cell r="AC102"/>
          <cell r="AD102"/>
        </row>
        <row r="103">
          <cell r="B103"/>
          <cell r="C103" t="str">
            <v>% Y-Y</v>
          </cell>
          <cell r="D103">
            <v>2.2839305961474601</v>
          </cell>
          <cell r="E103">
            <v>2.4254547193221798</v>
          </cell>
          <cell r="F103">
            <v>0.95790556375283598</v>
          </cell>
          <cell r="G103">
            <v>2.1061032083349298</v>
          </cell>
          <cell r="H103">
            <v>1.9876775697808799</v>
          </cell>
          <cell r="I103">
            <v>1.7710474834404299</v>
          </cell>
          <cell r="J103">
            <v>1.9102329391456001</v>
          </cell>
          <cell r="K103">
            <v>2.3600889062139898</v>
          </cell>
          <cell r="L103">
            <v>2.5781111060328099</v>
          </cell>
          <cell r="M103"/>
          <cell r="N103"/>
          <cell r="O103"/>
          <cell r="P103"/>
          <cell r="Q103"/>
          <cell r="R103"/>
          <cell r="S103"/>
          <cell r="T103"/>
          <cell r="U103"/>
          <cell r="V103"/>
          <cell r="W103"/>
          <cell r="X103"/>
          <cell r="Y103"/>
          <cell r="Z103"/>
          <cell r="AA103"/>
          <cell r="AB103"/>
          <cell r="AC103"/>
          <cell r="AD103"/>
        </row>
        <row r="104">
          <cell r="B104"/>
          <cell r="C104" t="str">
            <v>% Y-Y</v>
          </cell>
          <cell r="D104">
            <v>0.12903862183890599</v>
          </cell>
          <cell r="E104">
            <v>3.1474345690513501</v>
          </cell>
          <cell r="F104">
            <v>-0.458618938912358</v>
          </cell>
          <cell r="G104">
            <v>1.0736314223401999</v>
          </cell>
          <cell r="H104">
            <v>2.2834256688907901</v>
          </cell>
          <cell r="I104">
            <v>2.31173628983669</v>
          </cell>
          <cell r="J104">
            <v>3.04364438756952</v>
          </cell>
          <cell r="K104">
            <v>3.4599206801306299</v>
          </cell>
          <cell r="L104">
            <v>3.9187402284828798</v>
          </cell>
          <cell r="M104"/>
          <cell r="N104"/>
          <cell r="O104"/>
          <cell r="P104"/>
          <cell r="Q104"/>
          <cell r="R104"/>
          <cell r="S104"/>
          <cell r="T104"/>
          <cell r="U104"/>
          <cell r="V104"/>
          <cell r="W104"/>
          <cell r="X104"/>
          <cell r="Y104"/>
          <cell r="Z104"/>
          <cell r="AA104"/>
          <cell r="AB104"/>
          <cell r="AC104"/>
          <cell r="AD104"/>
        </row>
        <row r="105">
          <cell r="B105"/>
          <cell r="C105"/>
          <cell r="D105"/>
          <cell r="E105"/>
          <cell r="F105"/>
          <cell r="G105"/>
          <cell r="H105"/>
          <cell r="I105"/>
          <cell r="J105"/>
          <cell r="K105"/>
          <cell r="L105"/>
          <cell r="M105"/>
          <cell r="N105"/>
          <cell r="O105"/>
          <cell r="P105"/>
          <cell r="Q105"/>
          <cell r="R105"/>
          <cell r="S105"/>
          <cell r="T105"/>
          <cell r="U105"/>
          <cell r="V105"/>
          <cell r="W105"/>
          <cell r="X105"/>
          <cell r="Y105"/>
          <cell r="Z105"/>
          <cell r="AA105"/>
          <cell r="AB105"/>
          <cell r="AC105"/>
          <cell r="AD105"/>
        </row>
        <row r="106">
          <cell r="B106"/>
          <cell r="C106"/>
          <cell r="D106"/>
          <cell r="E106"/>
          <cell r="F106"/>
          <cell r="G106"/>
          <cell r="H106"/>
          <cell r="I106"/>
          <cell r="J106"/>
          <cell r="K106"/>
          <cell r="L106"/>
          <cell r="M106"/>
          <cell r="N106"/>
          <cell r="O106"/>
          <cell r="P106"/>
          <cell r="Q106"/>
          <cell r="R106"/>
          <cell r="S106"/>
          <cell r="T106"/>
          <cell r="U106"/>
          <cell r="V106"/>
          <cell r="W106"/>
          <cell r="X106"/>
          <cell r="Y106"/>
          <cell r="Z106"/>
          <cell r="AA106"/>
          <cell r="AB106"/>
          <cell r="AC106"/>
          <cell r="AD106"/>
        </row>
        <row r="107">
          <cell r="B107" t="str">
            <v>EMPc</v>
          </cell>
          <cell r="C107" t="str">
            <v>∆ '000s</v>
          </cell>
          <cell r="D107">
            <v>63.474999999999909</v>
          </cell>
          <cell r="E107">
            <v>64.849999999999909</v>
          </cell>
          <cell r="F107">
            <v>-308.17949999999996</v>
          </cell>
          <cell r="G107">
            <v>46.588500000000067</v>
          </cell>
          <cell r="H107">
            <v>208.80974999999989</v>
          </cell>
          <cell r="I107">
            <v>66.999000000000251</v>
          </cell>
          <cell r="J107">
            <v>50.469749999999749</v>
          </cell>
          <cell r="K107">
            <v>55.660750000000007</v>
          </cell>
          <cell r="L107">
            <v>57.49225000000024</v>
          </cell>
          <cell r="M107"/>
          <cell r="N107"/>
          <cell r="O107"/>
          <cell r="P107"/>
          <cell r="Q107"/>
          <cell r="R107"/>
          <cell r="S107"/>
          <cell r="T107"/>
          <cell r="U107"/>
          <cell r="V107"/>
          <cell r="W107"/>
          <cell r="X107"/>
          <cell r="Y107"/>
          <cell r="Z107"/>
          <cell r="AA107"/>
          <cell r="AB107"/>
          <cell r="AC107"/>
          <cell r="AD107"/>
        </row>
        <row r="108">
          <cell r="B108" t="str">
            <v>EMPg</v>
          </cell>
          <cell r="C108" t="str">
            <v>% Y-Y</v>
          </cell>
          <cell r="D108">
            <v>2.8927220525907904</v>
          </cell>
          <cell r="E108">
            <v>2.8722968409163885</v>
          </cell>
          <cell r="F108">
            <v>-13.268586190194288</v>
          </cell>
          <cell r="G108">
            <v>2.3127207958716145</v>
          </cell>
          <cell r="H108">
            <v>10.131310303469032</v>
          </cell>
          <cell r="I108">
            <v>2.9517009706064634</v>
          </cell>
          <cell r="J108">
            <v>2.1597409581795679</v>
          </cell>
          <cell r="K108">
            <v>2.331523418069481</v>
          </cell>
          <cell r="L108">
            <v>2.3533720641435663</v>
          </cell>
          <cell r="M108"/>
          <cell r="N108"/>
          <cell r="O108"/>
          <cell r="P108"/>
          <cell r="Q108"/>
          <cell r="R108"/>
          <cell r="S108"/>
          <cell r="T108"/>
          <cell r="U108"/>
          <cell r="V108"/>
          <cell r="W108"/>
          <cell r="X108"/>
          <cell r="Y108"/>
          <cell r="Z108"/>
          <cell r="AA108"/>
          <cell r="AB108"/>
          <cell r="AC108"/>
          <cell r="AD108"/>
        </row>
        <row r="109">
          <cell r="B109" t="str">
            <v>AGRI</v>
          </cell>
          <cell r="C109" t="str">
            <v>∆ '000s</v>
          </cell>
          <cell r="D109">
            <v>-3.0623861569587234</v>
          </cell>
          <cell r="E109">
            <v>-4.6786276519249128</v>
          </cell>
          <cell r="F109">
            <v>-12.718542892557181</v>
          </cell>
          <cell r="G109">
            <v>1.4638559726848968</v>
          </cell>
          <cell r="H109">
            <v>5.0290981854016366</v>
          </cell>
          <cell r="I109">
            <v>-0.42222192401929703</v>
          </cell>
          <cell r="J109">
            <v>-0.99136268480968681</v>
          </cell>
          <cell r="K109">
            <v>-0.77822103660824382</v>
          </cell>
          <cell r="L109">
            <v>-0.75709281736308753</v>
          </cell>
          <cell r="M109"/>
          <cell r="N109"/>
          <cell r="O109"/>
          <cell r="P109"/>
          <cell r="Q109"/>
          <cell r="R109"/>
          <cell r="S109"/>
          <cell r="T109"/>
          <cell r="U109"/>
          <cell r="V109"/>
          <cell r="W109"/>
          <cell r="X109"/>
          <cell r="Y109"/>
          <cell r="Z109"/>
          <cell r="AA109"/>
          <cell r="AB109"/>
          <cell r="AC109"/>
          <cell r="AD109"/>
        </row>
        <row r="110">
          <cell r="B110" t="str">
            <v>INDU</v>
          </cell>
          <cell r="C110" t="str">
            <v>∆ '000s</v>
          </cell>
          <cell r="D110">
            <v>11.310353617758096</v>
          </cell>
          <cell r="E110">
            <v>11.147591909554876</v>
          </cell>
          <cell r="F110">
            <v>-56.629326647957839</v>
          </cell>
          <cell r="G110">
            <v>18.422538288702981</v>
          </cell>
          <cell r="H110">
            <v>38.626627271771952</v>
          </cell>
          <cell r="I110">
            <v>11.840215618233685</v>
          </cell>
          <cell r="J110">
            <v>5.9947180332297876</v>
          </cell>
          <cell r="K110">
            <v>6.8217523652179466</v>
          </cell>
          <cell r="L110">
            <v>3.7778383287700876</v>
          </cell>
          <cell r="M110"/>
          <cell r="N110"/>
          <cell r="O110"/>
          <cell r="P110"/>
          <cell r="Q110"/>
          <cell r="R110"/>
          <cell r="S110"/>
          <cell r="T110"/>
          <cell r="U110"/>
          <cell r="V110"/>
          <cell r="W110"/>
          <cell r="X110"/>
          <cell r="Y110"/>
          <cell r="Z110"/>
          <cell r="AA110"/>
          <cell r="AB110"/>
          <cell r="AC110"/>
          <cell r="AD110"/>
        </row>
        <row r="111">
          <cell r="B111" t="str">
            <v>SERV</v>
          </cell>
          <cell r="C111" t="str">
            <v>∆ '000s</v>
          </cell>
          <cell r="D111">
            <v>55.227032539200991</v>
          </cell>
          <cell r="E111">
            <v>58.381035742369249</v>
          </cell>
          <cell r="F111">
            <v>-238.83163045948459</v>
          </cell>
          <cell r="G111">
            <v>26.702105738611863</v>
          </cell>
          <cell r="H111">
            <v>165.15402454282685</v>
          </cell>
          <cell r="I111">
            <v>55.58100630578565</v>
          </cell>
          <cell r="J111">
            <v>45.466394651579549</v>
          </cell>
          <cell r="K111">
            <v>49.617218671390447</v>
          </cell>
          <cell r="L111">
            <v>54.471504488593155</v>
          </cell>
          <cell r="M111"/>
          <cell r="N111"/>
          <cell r="O111"/>
          <cell r="P111"/>
          <cell r="Q111"/>
          <cell r="R111"/>
          <cell r="S111"/>
          <cell r="T111"/>
          <cell r="U111"/>
          <cell r="V111"/>
          <cell r="W111"/>
          <cell r="X111"/>
          <cell r="Y111"/>
          <cell r="Z111"/>
          <cell r="AA111"/>
          <cell r="AB111"/>
          <cell r="AC111"/>
          <cell r="AD111"/>
        </row>
        <row r="112">
          <cell r="B112" t="str">
            <v>LFc</v>
          </cell>
          <cell r="C112" t="str">
            <v>∆ '000s</v>
          </cell>
          <cell r="D112">
            <v>42.979999999999563</v>
          </cell>
          <cell r="E112">
            <v>48.25</v>
          </cell>
          <cell r="F112">
            <v>17.8700000000008</v>
          </cell>
          <cell r="G112">
            <v>-14.181502856540646</v>
          </cell>
          <cell r="H112">
            <v>48.855855738307582</v>
          </cell>
          <cell r="I112">
            <v>27.072524759018052</v>
          </cell>
          <cell r="J112">
            <v>34.810975714690358</v>
          </cell>
          <cell r="K112">
            <v>35.709517349132511</v>
          </cell>
          <cell r="L112">
            <v>37.108258068583382</v>
          </cell>
          <cell r="M112"/>
          <cell r="N112"/>
          <cell r="O112"/>
          <cell r="P112"/>
          <cell r="Q112"/>
          <cell r="R112"/>
          <cell r="S112"/>
          <cell r="T112"/>
          <cell r="U112"/>
          <cell r="V112"/>
          <cell r="W112"/>
          <cell r="X112"/>
          <cell r="Y112"/>
          <cell r="Z112"/>
          <cell r="AA112"/>
          <cell r="AB112"/>
          <cell r="AC112"/>
          <cell r="AD112"/>
        </row>
        <row r="113">
          <cell r="B113" t="str">
            <v>LFg</v>
          </cell>
          <cell r="C113" t="str">
            <v>% Y-Y</v>
          </cell>
          <cell r="D113">
            <v>1.8273421058225603</v>
          </cell>
          <cell r="E113">
            <v>2.0145885437760747</v>
          </cell>
          <cell r="F113">
            <v>0.73139386398615169</v>
          </cell>
          <cell r="G113">
            <v>-0.5762144873957542</v>
          </cell>
          <cell r="H113">
            <v>1.9965870339295755</v>
          </cell>
          <cell r="I113">
            <v>1.0847127414138402</v>
          </cell>
          <cell r="J113">
            <v>1.3798017676902807</v>
          </cell>
          <cell r="K113">
            <v>1.3961530947439904</v>
          </cell>
          <cell r="L113">
            <v>1.4308633268119708</v>
          </cell>
          <cell r="M113"/>
          <cell r="N113"/>
          <cell r="O113"/>
          <cell r="P113"/>
          <cell r="Q113"/>
          <cell r="R113"/>
          <cell r="S113"/>
          <cell r="T113"/>
          <cell r="U113"/>
          <cell r="V113"/>
          <cell r="W113"/>
          <cell r="X113"/>
          <cell r="Y113"/>
          <cell r="Z113"/>
          <cell r="AA113"/>
          <cell r="AB113"/>
          <cell r="AC113"/>
          <cell r="AD113"/>
        </row>
        <row r="114">
          <cell r="B114" t="str">
            <v>MIGLF</v>
          </cell>
          <cell r="C114" t="str">
            <v>'000s</v>
          </cell>
          <cell r="D114">
            <v>29.8</v>
          </cell>
          <cell r="E114">
            <v>30.000000000000004</v>
          </cell>
          <cell r="F114">
            <v>27.7</v>
          </cell>
          <cell r="G114">
            <v>4.6500000000000004</v>
          </cell>
          <cell r="H114">
            <v>4.6499999999999995</v>
          </cell>
          <cell r="I114">
            <v>9.3000000000000007</v>
          </cell>
          <cell r="J114">
            <v>13.95</v>
          </cell>
          <cell r="K114">
            <v>18.600000000000001</v>
          </cell>
          <cell r="L114">
            <v>20.925000000000001</v>
          </cell>
          <cell r="M114"/>
          <cell r="N114"/>
          <cell r="O114"/>
          <cell r="P114"/>
          <cell r="Q114"/>
          <cell r="R114"/>
          <cell r="S114"/>
          <cell r="T114"/>
          <cell r="U114"/>
          <cell r="V114"/>
          <cell r="W114"/>
          <cell r="X114"/>
          <cell r="Y114"/>
          <cell r="Z114"/>
          <cell r="AA114"/>
          <cell r="AB114"/>
          <cell r="AC114"/>
          <cell r="AD114"/>
        </row>
        <row r="115">
          <cell r="B115" t="str">
            <v>UNEMP</v>
          </cell>
          <cell r="C115" t="str">
            <v>'000s</v>
          </cell>
          <cell r="D115">
            <v>137.25500000000011</v>
          </cell>
          <cell r="E115">
            <v>120.6550000000002</v>
          </cell>
          <cell r="F115">
            <v>446.70450000000096</v>
          </cell>
          <cell r="G115">
            <v>385.93449714346025</v>
          </cell>
          <cell r="H115">
            <v>225.98060288176794</v>
          </cell>
          <cell r="I115">
            <v>186.05412764078574</v>
          </cell>
          <cell r="J115">
            <v>170.39535335547635</v>
          </cell>
          <cell r="K115">
            <v>150.44412070460885</v>
          </cell>
          <cell r="L115">
            <v>130.06012877319199</v>
          </cell>
          <cell r="M115"/>
          <cell r="N115"/>
          <cell r="O115"/>
          <cell r="P115"/>
          <cell r="Q115"/>
          <cell r="R115"/>
          <cell r="S115"/>
          <cell r="T115"/>
          <cell r="U115"/>
          <cell r="V115"/>
          <cell r="W115"/>
          <cell r="X115"/>
          <cell r="Y115"/>
          <cell r="Z115"/>
          <cell r="AA115"/>
          <cell r="AB115"/>
          <cell r="AC115"/>
          <cell r="AD115"/>
        </row>
        <row r="116">
          <cell r="B116" t="str">
            <v>UNEMPLF</v>
          </cell>
          <cell r="C116" t="str">
            <v>%</v>
          </cell>
          <cell r="D116">
            <v>5.7308259186732569</v>
          </cell>
          <cell r="E116">
            <v>4.9382387610097975</v>
          </cell>
          <cell r="F116">
            <v>18.150234646405167</v>
          </cell>
          <cell r="G116">
            <v>15.7719438396527</v>
          </cell>
          <cell r="H116">
            <v>9.0543472188194105</v>
          </cell>
          <cell r="I116">
            <v>7.3746227715327342</v>
          </cell>
          <cell r="J116">
            <v>6.6620334739142848</v>
          </cell>
          <cell r="K116">
            <v>5.8009991914157073</v>
          </cell>
          <cell r="L116">
            <v>4.9442638897173037</v>
          </cell>
          <cell r="M116"/>
          <cell r="N116"/>
          <cell r="O116"/>
          <cell r="P116"/>
          <cell r="Q116"/>
          <cell r="R116"/>
          <cell r="S116"/>
          <cell r="T116"/>
          <cell r="U116"/>
          <cell r="V116"/>
          <cell r="W116"/>
          <cell r="X116"/>
          <cell r="Y116"/>
          <cell r="Z116"/>
          <cell r="AA116"/>
          <cell r="AB116"/>
          <cell r="AC116"/>
          <cell r="AD116"/>
        </row>
        <row r="117">
          <cell r="B117" t="str">
            <v>POPc</v>
          </cell>
          <cell r="C117" t="str">
            <v>∆ '000s</v>
          </cell>
          <cell r="D117">
            <v>64.5</v>
          </cell>
          <cell r="E117">
            <v>64.5</v>
          </cell>
          <cell r="F117">
            <v>55.899999999999636</v>
          </cell>
          <cell r="G117">
            <v>30.55008340072709</v>
          </cell>
          <cell r="H117">
            <v>29.029302290602573</v>
          </cell>
          <cell r="I117">
            <v>33.911755195777005</v>
          </cell>
          <cell r="J117">
            <v>38.727785256630341</v>
          </cell>
          <cell r="K117">
            <v>43.571121206278804</v>
          </cell>
          <cell r="L117">
            <v>45.90455640881919</v>
          </cell>
          <cell r="M117"/>
          <cell r="N117"/>
          <cell r="O117"/>
          <cell r="P117"/>
          <cell r="Q117"/>
          <cell r="R117"/>
          <cell r="S117"/>
          <cell r="T117"/>
          <cell r="U117"/>
          <cell r="V117"/>
          <cell r="W117"/>
          <cell r="X117"/>
          <cell r="Y117"/>
          <cell r="Z117"/>
          <cell r="AA117"/>
          <cell r="AB117"/>
          <cell r="AC117"/>
          <cell r="AD117"/>
        </row>
        <row r="118">
          <cell r="B118"/>
          <cell r="C118"/>
          <cell r="D118"/>
          <cell r="E118"/>
          <cell r="F118"/>
          <cell r="G118"/>
          <cell r="H118"/>
          <cell r="I118"/>
          <cell r="J118"/>
          <cell r="K118"/>
          <cell r="L118"/>
          <cell r="M118"/>
          <cell r="N118"/>
          <cell r="O118"/>
          <cell r="P118"/>
          <cell r="Q118"/>
          <cell r="R118"/>
          <cell r="S118"/>
          <cell r="T118"/>
          <cell r="U118"/>
          <cell r="V118"/>
          <cell r="W118"/>
          <cell r="X118"/>
          <cell r="Y118"/>
          <cell r="Z118"/>
          <cell r="AA118"/>
          <cell r="AB118"/>
          <cell r="AC118"/>
          <cell r="AD118"/>
        </row>
        <row r="119">
          <cell r="B119"/>
          <cell r="C119"/>
          <cell r="D119"/>
          <cell r="E119"/>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row>
        <row r="120">
          <cell r="B120" t="str">
            <v>PDIag</v>
          </cell>
          <cell r="C120" t="str">
            <v>% Y-Y</v>
          </cell>
          <cell r="D120">
            <v>4.9071905017263662</v>
          </cell>
          <cell r="E120">
            <v>6.368095848765587</v>
          </cell>
          <cell r="F120">
            <v>4.2281718379901356</v>
          </cell>
          <cell r="G120">
            <v>2.1009339477234157</v>
          </cell>
          <cell r="H120">
            <v>4.9055546151421492</v>
          </cell>
          <cell r="I120">
            <v>4.056358081100031</v>
          </cell>
          <cell r="J120">
            <v>4.6318371978238071</v>
          </cell>
          <cell r="K120">
            <v>5.186261364610889</v>
          </cell>
          <cell r="L120">
            <v>5.6957224124880801</v>
          </cell>
          <cell r="M120"/>
          <cell r="N120"/>
          <cell r="O120"/>
          <cell r="P120"/>
          <cell r="Q120"/>
          <cell r="R120"/>
          <cell r="S120"/>
          <cell r="T120"/>
          <cell r="U120"/>
          <cell r="V120"/>
          <cell r="W120"/>
          <cell r="X120"/>
          <cell r="Y120"/>
          <cell r="Z120"/>
          <cell r="AA120"/>
          <cell r="AB120"/>
          <cell r="AC120"/>
          <cell r="AD120"/>
        </row>
        <row r="121">
          <cell r="B121" t="str">
            <v>RPDIag</v>
          </cell>
          <cell r="C121" t="str">
            <v>% Y-Y</v>
          </cell>
          <cell r="D121"/>
          <cell r="E121"/>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row>
        <row r="122">
          <cell r="B122" t="str">
            <v>WAG</v>
          </cell>
          <cell r="C122" t="str">
            <v>% Y-Y</v>
          </cell>
          <cell r="D122">
            <v>6.3904166524328474</v>
          </cell>
          <cell r="E122">
            <v>7.2641842643234042</v>
          </cell>
          <cell r="F122">
            <v>-0.37716777425214332</v>
          </cell>
          <cell r="G122">
            <v>2.447205283733453</v>
          </cell>
          <cell r="H122">
            <v>7.64819867954985</v>
          </cell>
          <cell r="I122">
            <v>4.8131743436991172</v>
          </cell>
          <cell r="J122">
            <v>5.5470122670685242</v>
          </cell>
          <cell r="K122">
            <v>5.9339711166736464</v>
          </cell>
          <cell r="L122">
            <v>6.2679587471057232</v>
          </cell>
          <cell r="M122"/>
          <cell r="N122"/>
          <cell r="O122"/>
          <cell r="P122"/>
          <cell r="Q122"/>
          <cell r="R122"/>
          <cell r="S122"/>
          <cell r="T122"/>
          <cell r="U122"/>
          <cell r="V122"/>
          <cell r="W122"/>
          <cell r="X122"/>
          <cell r="Y122"/>
          <cell r="Z122"/>
          <cell r="AA122"/>
          <cell r="AB122"/>
          <cell r="AC122"/>
          <cell r="AD122"/>
        </row>
        <row r="123">
          <cell r="B123" t="str">
            <v>WAGPHD</v>
          </cell>
          <cell r="C123" t="str">
            <v>% Y-Y</v>
          </cell>
          <cell r="D123">
            <v>2.8895460859643407</v>
          </cell>
          <cell r="E123">
            <v>3.5045143688436866</v>
          </cell>
          <cell r="F123">
            <v>15.865484678365775</v>
          </cell>
          <cell r="G123">
            <v>0.42950854658896276</v>
          </cell>
          <cell r="H123">
            <v>-2.974822158856</v>
          </cell>
          <cell r="I123">
            <v>1.4532682652424285</v>
          </cell>
          <cell r="J123">
            <v>2.9999960961588812</v>
          </cell>
          <cell r="K123">
            <v>3.2000058481249596</v>
          </cell>
          <cell r="L123">
            <v>3.4999796831995695</v>
          </cell>
          <cell r="M123"/>
          <cell r="N123"/>
          <cell r="O123"/>
          <cell r="P123"/>
          <cell r="Q123"/>
          <cell r="R123"/>
          <cell r="S123"/>
          <cell r="T123"/>
          <cell r="U123"/>
          <cell r="V123"/>
          <cell r="W123"/>
          <cell r="X123"/>
          <cell r="Y123"/>
          <cell r="Z123"/>
          <cell r="AA123"/>
          <cell r="AB123"/>
          <cell r="AC123"/>
          <cell r="AD123"/>
        </row>
        <row r="124">
          <cell r="B124" t="str">
            <v>WAGPHR</v>
          </cell>
          <cell r="C124" t="str">
            <v>% Y-Y</v>
          </cell>
          <cell r="D124">
            <v>3.1825980643506</v>
          </cell>
          <cell r="E124">
            <v>3.5840066636819046</v>
          </cell>
          <cell r="F124">
            <v>9.0137918256489655</v>
          </cell>
          <cell r="G124">
            <v>1.871161257962612</v>
          </cell>
          <cell r="H124">
            <v>0.47484027700453169</v>
          </cell>
          <cell r="I124">
            <v>2.1510779591721274</v>
          </cell>
          <cell r="J124">
            <v>2.9999961416365579</v>
          </cell>
          <cell r="K124">
            <v>3.2000059020548974</v>
          </cell>
          <cell r="L124">
            <v>3.4999796495413165</v>
          </cell>
          <cell r="M124"/>
          <cell r="N124"/>
          <cell r="O124"/>
          <cell r="P124"/>
          <cell r="Q124"/>
          <cell r="R124"/>
          <cell r="S124"/>
          <cell r="T124"/>
          <cell r="U124"/>
          <cell r="V124"/>
          <cell r="W124"/>
          <cell r="X124"/>
          <cell r="Y124"/>
          <cell r="Z124"/>
          <cell r="AA124"/>
          <cell r="AB124"/>
          <cell r="AC124"/>
          <cell r="AD124"/>
        </row>
        <row r="125">
          <cell r="B125" t="str">
            <v>PHNPDIa</v>
          </cell>
          <cell r="C125" t="str">
            <v>% PDI</v>
          </cell>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row>
        <row r="126">
          <cell r="B126"/>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row>
        <row r="127">
          <cell r="B127"/>
          <cell r="C127"/>
          <cell r="D127"/>
          <cell r="E127"/>
          <cell r="F127"/>
          <cell r="G127"/>
          <cell r="H127"/>
          <cell r="I127"/>
          <cell r="J127"/>
          <cell r="K127"/>
          <cell r="L127"/>
          <cell r="M127"/>
          <cell r="N127"/>
          <cell r="O127"/>
          <cell r="P127"/>
          <cell r="Q127"/>
          <cell r="R127"/>
          <cell r="S127"/>
          <cell r="T127"/>
          <cell r="U127"/>
          <cell r="V127"/>
          <cell r="W127"/>
          <cell r="X127"/>
          <cell r="Y127"/>
          <cell r="Z127"/>
          <cell r="AA127"/>
          <cell r="AB127"/>
          <cell r="AC127"/>
          <cell r="AD127"/>
        </row>
        <row r="128">
          <cell r="B128" t="str">
            <v>ANXMIN</v>
          </cell>
          <cell r="C128" t="str">
            <v>% GNI*</v>
          </cell>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row>
        <row r="129">
          <cell r="B129" t="str">
            <v>ACAMIN</v>
          </cell>
          <cell r="C129" t="str">
            <v>% GNI*</v>
          </cell>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row>
        <row r="130">
          <cell r="B130" t="str">
            <v>CANYNN</v>
          </cell>
          <cell r="C130" t="str">
            <v>% GNP</v>
          </cell>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row>
        <row r="131">
          <cell r="B131" t="str">
            <v>CANYEN</v>
          </cell>
          <cell r="C131" t="str">
            <v>% GDP</v>
          </cell>
          <cell r="D131"/>
          <cell r="E131"/>
          <cell r="F131"/>
          <cell r="G131"/>
          <cell r="H131"/>
          <cell r="I131"/>
          <cell r="J131"/>
          <cell r="K131"/>
          <cell r="L131"/>
          <cell r="M131"/>
          <cell r="N131"/>
          <cell r="O131"/>
          <cell r="P131"/>
          <cell r="Q131"/>
          <cell r="R131"/>
          <cell r="S131"/>
          <cell r="T131"/>
          <cell r="U131"/>
          <cell r="V131"/>
          <cell r="W131"/>
          <cell r="X131"/>
          <cell r="Y131"/>
          <cell r="Z131"/>
          <cell r="AA131"/>
          <cell r="AB131"/>
          <cell r="AC131"/>
          <cell r="AD131"/>
        </row>
        <row r="132">
          <cell r="B132" t="str">
            <v>NXNYEN</v>
          </cell>
          <cell r="C132" t="str">
            <v>% GDP</v>
          </cell>
          <cell r="D132"/>
          <cell r="E132"/>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row>
        <row r="133">
          <cell r="B133" t="str">
            <v>MTRg</v>
          </cell>
          <cell r="C133" t="str">
            <v>% Y-Y</v>
          </cell>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row>
        <row r="134">
          <cell r="B134" t="str">
            <v>FDRg</v>
          </cell>
          <cell r="C134" t="str">
            <v>% Y-Y</v>
          </cell>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row>
        <row r="135">
          <cell r="B135" t="str">
            <v>TTG</v>
          </cell>
          <cell r="C135" t="str">
            <v>% Y-Y</v>
          </cell>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row>
        <row r="136">
          <cell r="B136" t="str">
            <v>TTS</v>
          </cell>
          <cell r="C136" t="str">
            <v>% Y-Y</v>
          </cell>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row>
        <row r="137">
          <cell r="B137" t="str">
            <v>TTT</v>
          </cell>
          <cell r="C137" t="str">
            <v>% Y-Y</v>
          </cell>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row>
        <row r="138">
          <cell r="B138" t="str">
            <v>SINYEN</v>
          </cell>
          <cell r="C138" t="str">
            <v>% GDP</v>
          </cell>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row>
        <row r="139">
          <cell r="B139"/>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row>
        <row r="140">
          <cell r="B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row>
        <row r="141">
          <cell r="B141" t="str">
            <v>YNREMP</v>
          </cell>
          <cell r="C141" t="str">
            <v>% Y-Y</v>
          </cell>
          <cell r="D141"/>
          <cell r="E141"/>
          <cell r="F141"/>
          <cell r="G141"/>
          <cell r="H141"/>
          <cell r="I141"/>
          <cell r="J141"/>
          <cell r="K141"/>
          <cell r="L141"/>
          <cell r="M141"/>
          <cell r="N141"/>
          <cell r="O141"/>
          <cell r="P141"/>
          <cell r="Q141"/>
          <cell r="R141"/>
          <cell r="S141"/>
          <cell r="T141"/>
          <cell r="U141"/>
          <cell r="V141"/>
          <cell r="W141"/>
          <cell r="X141"/>
          <cell r="Y141"/>
          <cell r="Z141"/>
          <cell r="AA141"/>
          <cell r="AB141"/>
          <cell r="AC141"/>
          <cell r="AD141"/>
        </row>
        <row r="142">
          <cell r="B142" t="str">
            <v>YEREMP</v>
          </cell>
          <cell r="C142" t="str">
            <v>% Y-Y</v>
          </cell>
          <cell r="D142"/>
          <cell r="E142"/>
          <cell r="F142"/>
          <cell r="G142"/>
          <cell r="H142"/>
          <cell r="I142"/>
          <cell r="J142"/>
          <cell r="K142"/>
          <cell r="L142"/>
          <cell r="M142"/>
          <cell r="N142"/>
          <cell r="O142"/>
          <cell r="P142"/>
          <cell r="Q142"/>
          <cell r="R142"/>
          <cell r="S142"/>
          <cell r="T142"/>
          <cell r="U142"/>
          <cell r="V142"/>
          <cell r="W142"/>
          <cell r="X142"/>
          <cell r="Y142"/>
          <cell r="Z142"/>
          <cell r="AA142"/>
          <cell r="AB142"/>
          <cell r="AC142"/>
          <cell r="AD142"/>
        </row>
        <row r="143">
          <cell r="B143"/>
          <cell r="C143" t="str">
            <v>% Y-Y</v>
          </cell>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row>
        <row r="144">
          <cell r="B144"/>
          <cell r="C144" t="str">
            <v>% Y-Y</v>
          </cell>
          <cell r="D144"/>
          <cell r="E144"/>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row>
        <row r="145">
          <cell r="B145"/>
          <cell r="C145" t="str">
            <v>% Y-Y</v>
          </cell>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row>
        <row r="146">
          <cell r="B146"/>
          <cell r="C146"/>
          <cell r="D146"/>
          <cell r="E146"/>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row>
        <row r="147">
          <cell r="B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row>
        <row r="148">
          <cell r="B148" t="str">
            <v>POP</v>
          </cell>
          <cell r="C148"/>
          <cell r="D148"/>
          <cell r="E148"/>
          <cell r="F148"/>
          <cell r="G148"/>
          <cell r="H148"/>
          <cell r="I148"/>
          <cell r="J148"/>
          <cell r="K148"/>
          <cell r="L148"/>
          <cell r="M148"/>
          <cell r="N148"/>
          <cell r="O148"/>
          <cell r="P148"/>
          <cell r="Q148"/>
          <cell r="R148"/>
          <cell r="S148"/>
          <cell r="T148"/>
          <cell r="U148"/>
          <cell r="V148"/>
          <cell r="W148"/>
          <cell r="X148"/>
          <cell r="Y148"/>
          <cell r="Z148"/>
          <cell r="AA148"/>
          <cell r="AB148"/>
          <cell r="AC148"/>
          <cell r="AD148"/>
        </row>
        <row r="149">
          <cell r="B149" t="str">
            <v>YERPOP</v>
          </cell>
          <cell r="C149" t="str">
            <v>% Y-Y</v>
          </cell>
          <cell r="D149"/>
          <cell r="E149"/>
          <cell r="F149"/>
          <cell r="G149"/>
          <cell r="H149"/>
          <cell r="I149"/>
          <cell r="J149"/>
          <cell r="K149"/>
          <cell r="L149"/>
          <cell r="M149"/>
          <cell r="N149"/>
          <cell r="O149"/>
          <cell r="P149"/>
          <cell r="Q149"/>
          <cell r="R149"/>
          <cell r="S149"/>
          <cell r="T149"/>
          <cell r="U149"/>
          <cell r="V149"/>
          <cell r="W149"/>
          <cell r="X149"/>
          <cell r="Y149"/>
          <cell r="Z149"/>
          <cell r="AA149"/>
          <cell r="AB149"/>
          <cell r="AC149"/>
          <cell r="AD149"/>
        </row>
        <row r="150">
          <cell r="B150" t="str">
            <v>YNRPOP</v>
          </cell>
          <cell r="C150" t="str">
            <v>% Y-Y</v>
          </cell>
          <cell r="D150"/>
          <cell r="E150"/>
          <cell r="F150"/>
          <cell r="G150"/>
          <cell r="H150"/>
          <cell r="I150"/>
          <cell r="J150"/>
          <cell r="K150"/>
          <cell r="L150"/>
          <cell r="M150"/>
          <cell r="N150"/>
          <cell r="O150"/>
          <cell r="P150"/>
          <cell r="Q150"/>
          <cell r="R150"/>
          <cell r="S150"/>
          <cell r="T150"/>
          <cell r="U150"/>
          <cell r="V150"/>
          <cell r="W150"/>
          <cell r="X150"/>
          <cell r="Y150"/>
          <cell r="Z150"/>
          <cell r="AA150"/>
          <cell r="AB150"/>
          <cell r="AC150"/>
          <cell r="AD150"/>
        </row>
        <row r="151">
          <cell r="B151" t="str">
            <v>COMPS</v>
          </cell>
          <cell r="C151" t="str">
            <v>'s</v>
          </cell>
          <cell r="D151"/>
          <cell r="E151"/>
          <cell r="F151"/>
          <cell r="G151"/>
          <cell r="H151"/>
          <cell r="I151"/>
          <cell r="J151"/>
          <cell r="K151"/>
          <cell r="L151"/>
          <cell r="M151"/>
          <cell r="N151"/>
          <cell r="O151"/>
          <cell r="P151"/>
          <cell r="Q151"/>
          <cell r="R151"/>
          <cell r="S151"/>
          <cell r="T151"/>
          <cell r="U151"/>
          <cell r="V151"/>
          <cell r="W151"/>
          <cell r="X151"/>
          <cell r="Y151"/>
          <cell r="Z151"/>
          <cell r="AA151"/>
          <cell r="AB151"/>
          <cell r="AC151"/>
          <cell r="AD151"/>
        </row>
        <row r="152">
          <cell r="B152" t="str">
            <v>INYEN</v>
          </cell>
          <cell r="C152" t="str">
            <v>% GDP</v>
          </cell>
          <cell r="D152"/>
          <cell r="E152"/>
          <cell r="F152"/>
          <cell r="G152"/>
          <cell r="H152"/>
          <cell r="I152"/>
          <cell r="J152"/>
          <cell r="K152"/>
          <cell r="L152"/>
          <cell r="M152"/>
          <cell r="N152"/>
          <cell r="O152"/>
          <cell r="P152"/>
          <cell r="Q152"/>
          <cell r="R152"/>
          <cell r="S152"/>
          <cell r="T152"/>
          <cell r="U152"/>
          <cell r="V152"/>
          <cell r="W152"/>
          <cell r="X152"/>
          <cell r="Y152"/>
          <cell r="Z152"/>
          <cell r="AA152"/>
          <cell r="AB152"/>
          <cell r="AC152"/>
          <cell r="AD152"/>
        </row>
        <row r="153">
          <cell r="B153" t="str">
            <v>UINYEN</v>
          </cell>
          <cell r="C153" t="str">
            <v>% GDP</v>
          </cell>
          <cell r="D153"/>
          <cell r="E153"/>
          <cell r="F153"/>
          <cell r="G153"/>
          <cell r="H153"/>
          <cell r="I153"/>
          <cell r="J153"/>
          <cell r="K153"/>
          <cell r="L153"/>
          <cell r="M153"/>
          <cell r="N153"/>
          <cell r="O153"/>
          <cell r="P153"/>
          <cell r="Q153"/>
          <cell r="R153"/>
          <cell r="S153"/>
          <cell r="T153"/>
          <cell r="U153"/>
          <cell r="V153"/>
          <cell r="W153"/>
          <cell r="X153"/>
          <cell r="Y153"/>
          <cell r="Z153"/>
          <cell r="AA153"/>
          <cell r="AB153"/>
          <cell r="AC153"/>
          <cell r="AD153"/>
        </row>
        <row r="154">
          <cell r="B154"/>
          <cell r="C154"/>
          <cell r="M154"/>
          <cell r="N154"/>
          <cell r="O154"/>
          <cell r="P154"/>
          <cell r="Q154"/>
          <cell r="R154"/>
          <cell r="S154"/>
          <cell r="T154"/>
          <cell r="U154"/>
          <cell r="V154"/>
          <cell r="W154"/>
          <cell r="X154"/>
          <cell r="Y154"/>
          <cell r="Z154"/>
          <cell r="AA154"/>
          <cell r="AB154"/>
          <cell r="AC154"/>
          <cell r="AD154"/>
        </row>
        <row r="155">
          <cell r="B155"/>
          <cell r="C155"/>
          <cell r="M155"/>
          <cell r="N155"/>
          <cell r="O155"/>
          <cell r="P155"/>
          <cell r="Q155"/>
          <cell r="R155"/>
          <cell r="S155"/>
          <cell r="T155"/>
          <cell r="U155"/>
          <cell r="V155"/>
          <cell r="W155"/>
          <cell r="X155"/>
          <cell r="Y155"/>
          <cell r="Z155"/>
          <cell r="AA155"/>
          <cell r="AB155"/>
          <cell r="AC155"/>
          <cell r="AD155"/>
        </row>
        <row r="156">
          <cell r="B156"/>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row>
        <row r="157">
          <cell r="B157"/>
          <cell r="C157"/>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row>
        <row r="158">
          <cell r="B158"/>
          <cell r="C158"/>
          <cell r="M158"/>
          <cell r="N158"/>
          <cell r="O158"/>
          <cell r="P158"/>
          <cell r="Q158"/>
          <cell r="R158"/>
          <cell r="S158"/>
          <cell r="T158"/>
          <cell r="U158"/>
          <cell r="V158"/>
          <cell r="W158"/>
          <cell r="X158"/>
          <cell r="Y158"/>
          <cell r="Z158"/>
          <cell r="AA158"/>
          <cell r="AB158"/>
          <cell r="AC158"/>
          <cell r="AD158"/>
        </row>
        <row r="159">
          <cell r="B159"/>
          <cell r="C159"/>
          <cell r="M159"/>
          <cell r="N159"/>
          <cell r="O159"/>
          <cell r="P159"/>
          <cell r="Q159"/>
          <cell r="R159"/>
          <cell r="S159"/>
          <cell r="T159"/>
          <cell r="U159"/>
          <cell r="V159"/>
          <cell r="W159"/>
          <cell r="X159"/>
          <cell r="Y159"/>
          <cell r="Z159"/>
          <cell r="AA159"/>
          <cell r="AB159"/>
          <cell r="AC159"/>
          <cell r="AD159"/>
        </row>
        <row r="160">
          <cell r="B160"/>
          <cell r="C160"/>
          <cell r="M160"/>
          <cell r="N160"/>
          <cell r="O160"/>
          <cell r="P160"/>
          <cell r="Q160"/>
          <cell r="R160"/>
          <cell r="S160"/>
          <cell r="T160"/>
          <cell r="U160"/>
          <cell r="V160"/>
          <cell r="W160"/>
          <cell r="X160"/>
          <cell r="Y160"/>
          <cell r="Z160"/>
          <cell r="AA160"/>
          <cell r="AB160"/>
          <cell r="AC160"/>
          <cell r="AD160"/>
        </row>
        <row r="161">
          <cell r="B161"/>
          <cell r="C161"/>
          <cell r="M161"/>
          <cell r="N161"/>
          <cell r="O161"/>
          <cell r="P161"/>
          <cell r="Q161"/>
          <cell r="R161"/>
          <cell r="S161"/>
          <cell r="T161"/>
          <cell r="U161"/>
          <cell r="V161"/>
          <cell r="W161"/>
          <cell r="X161"/>
          <cell r="Y161"/>
          <cell r="Z161"/>
          <cell r="AA161"/>
          <cell r="AB161"/>
          <cell r="AC161"/>
          <cell r="AD161"/>
        </row>
        <row r="162">
          <cell r="B162"/>
          <cell r="C162"/>
          <cell r="M162"/>
          <cell r="N162"/>
          <cell r="O162"/>
          <cell r="P162"/>
          <cell r="Q162"/>
          <cell r="R162"/>
          <cell r="S162"/>
          <cell r="T162"/>
          <cell r="U162"/>
          <cell r="V162"/>
          <cell r="W162"/>
          <cell r="X162"/>
          <cell r="Y162"/>
          <cell r="Z162"/>
          <cell r="AA162"/>
          <cell r="AB162"/>
          <cell r="AC162"/>
          <cell r="AD162"/>
        </row>
        <row r="163">
          <cell r="B163" t="str">
            <v>PCGR</v>
          </cell>
          <cell r="C163"/>
          <cell r="D163">
            <v>43308.181716499996</v>
          </cell>
          <cell r="E163">
            <v>44549.975804300004</v>
          </cell>
          <cell r="F163">
            <v>43549.30785977772</v>
          </cell>
          <cell r="G163">
            <v>45161.84946391968</v>
          </cell>
          <cell r="H163">
            <v>46591.323838069424</v>
          </cell>
          <cell r="I163">
            <v>47595.799416275346</v>
          </cell>
          <cell r="J163">
            <v>48582.66060260743</v>
          </cell>
          <cell r="K163">
            <v>49694.827917631075</v>
          </cell>
          <cell r="L163">
            <v>51010.263760357397</v>
          </cell>
          <cell r="M163"/>
          <cell r="N163"/>
          <cell r="O163"/>
          <cell r="P163"/>
          <cell r="Q163"/>
          <cell r="R163"/>
          <cell r="S163"/>
          <cell r="T163"/>
          <cell r="U163"/>
          <cell r="V163"/>
          <cell r="W163"/>
          <cell r="X163"/>
          <cell r="Y163"/>
          <cell r="Z163"/>
          <cell r="AA163"/>
          <cell r="AB163"/>
          <cell r="AC163"/>
          <cell r="AD163"/>
        </row>
        <row r="164">
          <cell r="B164" t="str">
            <v>PCSR</v>
          </cell>
          <cell r="C164"/>
          <cell r="D164">
            <v>62318.228915899999</v>
          </cell>
          <cell r="E164">
            <v>64435.995938099994</v>
          </cell>
          <cell r="F164">
            <v>58727.753625151279</v>
          </cell>
          <cell r="G164">
            <v>59414.093914190875</v>
          </cell>
          <cell r="H164">
            <v>60060.786986801984</v>
          </cell>
          <cell r="I164">
            <v>60751.166966112483</v>
          </cell>
          <cell r="J164">
            <v>61568.108071877607</v>
          </cell>
          <cell r="K164">
            <v>62499.470251922954</v>
          </cell>
          <cell r="L164">
            <v>63587.629603606503</v>
          </cell>
          <cell r="M164"/>
          <cell r="N164"/>
          <cell r="O164"/>
          <cell r="P164"/>
          <cell r="Q164"/>
          <cell r="R164"/>
          <cell r="S164"/>
          <cell r="T164"/>
        </row>
        <row r="165">
          <cell r="B165" t="str">
            <v>PCR</v>
          </cell>
          <cell r="C165"/>
          <cell r="D165">
            <v>105626.41063279999</v>
          </cell>
          <cell r="E165">
            <v>108985.9717428</v>
          </cell>
          <cell r="F165">
            <v>102277.179177029</v>
          </cell>
          <cell r="G165">
            <v>104576.06371557634</v>
          </cell>
          <cell r="H165">
            <v>106652.23355142132</v>
          </cell>
          <cell r="I165">
            <v>108347.09105923928</v>
          </cell>
          <cell r="J165">
            <v>110150.89542700503</v>
          </cell>
          <cell r="K165">
            <v>112194.42727360108</v>
          </cell>
          <cell r="L165">
            <v>114598.02523387225</v>
          </cell>
          <cell r="M165"/>
          <cell r="N165"/>
          <cell r="O165"/>
          <cell r="P165"/>
          <cell r="Q165"/>
          <cell r="R165"/>
          <cell r="S165"/>
          <cell r="T165"/>
        </row>
        <row r="166">
          <cell r="B166" t="str">
            <v>GCR</v>
          </cell>
          <cell r="C166"/>
          <cell r="D166">
            <v>32226.704979499998</v>
          </cell>
          <cell r="E166">
            <v>34265.297236600003</v>
          </cell>
          <cell r="F166">
            <v>37640</v>
          </cell>
          <cell r="G166">
            <v>38392.800000000003</v>
          </cell>
          <cell r="H166">
            <v>38738.335199999994</v>
          </cell>
          <cell r="I166">
            <v>39164.456887200002</v>
          </cell>
          <cell r="J166">
            <v>40104.403852492796</v>
          </cell>
          <cell r="K166">
            <v>41227.327160362598</v>
          </cell>
          <cell r="L166">
            <v>42381.692320852751</v>
          </cell>
          <cell r="M166"/>
          <cell r="N166"/>
          <cell r="O166"/>
          <cell r="P166"/>
          <cell r="Q166"/>
          <cell r="R166"/>
          <cell r="S166"/>
          <cell r="T166"/>
        </row>
        <row r="167">
          <cell r="B167" t="str">
            <v>DWR</v>
          </cell>
          <cell r="C167"/>
          <cell r="D167">
            <v>3654</v>
          </cell>
          <cell r="E167">
            <v>4103</v>
          </cell>
          <cell r="F167">
            <v>4009</v>
          </cell>
          <cell r="G167">
            <v>3408.3211559667375</v>
          </cell>
          <cell r="H167">
            <v>3343.0243897280488</v>
          </cell>
          <cell r="I167">
            <v>3677.6027755905043</v>
          </cell>
          <cell r="J167">
            <v>4045.666617505954</v>
          </cell>
          <cell r="K167">
            <v>4450.5672251060305</v>
          </cell>
          <cell r="L167">
            <v>4895.9913156163175</v>
          </cell>
          <cell r="M167"/>
          <cell r="N167"/>
          <cell r="O167"/>
          <cell r="P167"/>
          <cell r="Q167"/>
          <cell r="R167"/>
          <cell r="S167"/>
          <cell r="T167"/>
        </row>
        <row r="168">
          <cell r="B168" t="str">
            <v>IMPR</v>
          </cell>
          <cell r="C168"/>
          <cell r="D168">
            <v>3222</v>
          </cell>
          <cell r="E168">
            <v>2768</v>
          </cell>
          <cell r="F168">
            <v>2437</v>
          </cell>
          <cell r="G168">
            <v>2653.4700715897779</v>
          </cell>
          <cell r="H168">
            <v>2627.3721674973849</v>
          </cell>
          <cell r="I168">
            <v>2646.6195277721454</v>
          </cell>
          <cell r="J168">
            <v>2687.177062566177</v>
          </cell>
          <cell r="K168">
            <v>2738.3148631924469</v>
          </cell>
          <cell r="L168">
            <v>2795.1151554994767</v>
          </cell>
          <cell r="M168"/>
          <cell r="N168"/>
          <cell r="O168"/>
          <cell r="P168"/>
          <cell r="Q168"/>
          <cell r="R168"/>
          <cell r="S168"/>
          <cell r="T168"/>
        </row>
        <row r="169">
          <cell r="B169" t="str">
            <v>HBR</v>
          </cell>
          <cell r="C169"/>
          <cell r="D169">
            <v>6876</v>
          </cell>
          <cell r="E169">
            <v>6871</v>
          </cell>
          <cell r="F169">
            <v>6446</v>
          </cell>
          <cell r="G169">
            <v>6061.791227556515</v>
          </cell>
          <cell r="H169">
            <v>5970.3965572254328</v>
          </cell>
          <cell r="I169">
            <v>6324.2223033626478</v>
          </cell>
          <cell r="J169">
            <v>6732.8436800721283</v>
          </cell>
          <cell r="K169">
            <v>7188.8820882984737</v>
          </cell>
          <cell r="L169">
            <v>7691.1064711157896</v>
          </cell>
          <cell r="M169"/>
          <cell r="N169"/>
          <cell r="O169"/>
          <cell r="P169"/>
          <cell r="Q169"/>
          <cell r="R169"/>
          <cell r="S169"/>
          <cell r="T169"/>
        </row>
        <row r="170">
          <cell r="B170" t="str">
            <v>RCR</v>
          </cell>
          <cell r="C170"/>
          <cell r="D170">
            <v>16136</v>
          </cell>
          <cell r="E170">
            <v>18065</v>
          </cell>
          <cell r="F170">
            <v>16344</v>
          </cell>
          <cell r="G170">
            <v>20168.389782885999</v>
          </cell>
          <cell r="H170">
            <v>20405.017401157245</v>
          </cell>
          <cell r="I170">
            <v>20146.879718765831</v>
          </cell>
          <cell r="J170">
            <v>19517.129603405025</v>
          </cell>
          <cell r="K170">
            <v>18698.323504103537</v>
          </cell>
          <cell r="L170">
            <v>18604.912406473177</v>
          </cell>
          <cell r="M170"/>
          <cell r="N170"/>
          <cell r="O170"/>
          <cell r="P170"/>
          <cell r="Q170"/>
          <cell r="R170"/>
          <cell r="S170"/>
          <cell r="T170"/>
        </row>
        <row r="171">
          <cell r="B171" t="str">
            <v>TCR</v>
          </cell>
          <cell r="C171"/>
          <cell r="D171">
            <v>1385</v>
          </cell>
          <cell r="E171">
            <v>1413</v>
          </cell>
          <cell r="F171">
            <v>1164</v>
          </cell>
          <cell r="G171">
            <v>1204.2608184088424</v>
          </cell>
          <cell r="H171">
            <v>1088.9319420351792</v>
          </cell>
          <cell r="I171">
            <v>1305.5468929840029</v>
          </cell>
          <cell r="J171">
            <v>1362.0855616180718</v>
          </cell>
          <cell r="K171">
            <v>1352.7948186440931</v>
          </cell>
          <cell r="L171">
            <v>1344.8090339856228</v>
          </cell>
          <cell r="M171"/>
          <cell r="N171"/>
          <cell r="O171"/>
          <cell r="P171"/>
          <cell r="Q171"/>
          <cell r="R171"/>
          <cell r="S171"/>
          <cell r="T171"/>
        </row>
        <row r="172">
          <cell r="B172" t="str">
            <v>OBR</v>
          </cell>
          <cell r="C172"/>
          <cell r="D172">
            <v>17521</v>
          </cell>
          <cell r="E172">
            <v>19478</v>
          </cell>
          <cell r="F172">
            <v>17508</v>
          </cell>
          <cell r="G172">
            <v>21372.650601294841</v>
          </cell>
          <cell r="H172">
            <v>21493.949343192424</v>
          </cell>
          <cell r="I172">
            <v>21452.426611749834</v>
          </cell>
          <cell r="J172">
            <v>20879.215165023095</v>
          </cell>
          <cell r="K172">
            <v>20051.118322747629</v>
          </cell>
          <cell r="L172">
            <v>19949.721440458801</v>
          </cell>
          <cell r="M172"/>
          <cell r="N172"/>
          <cell r="O172"/>
          <cell r="P172"/>
          <cell r="Q172"/>
          <cell r="R172"/>
          <cell r="S172"/>
          <cell r="T172"/>
        </row>
        <row r="173">
          <cell r="B173" t="str">
            <v>BCR</v>
          </cell>
          <cell r="C173"/>
          <cell r="D173">
            <v>24397</v>
          </cell>
          <cell r="E173">
            <v>26349</v>
          </cell>
          <cell r="F173">
            <v>23954</v>
          </cell>
          <cell r="G173">
            <v>27434.441828851355</v>
          </cell>
          <cell r="H173">
            <v>27464.345900417862</v>
          </cell>
          <cell r="I173">
            <v>27776.648915112484</v>
          </cell>
          <cell r="J173">
            <v>27612.058845095231</v>
          </cell>
          <cell r="K173">
            <v>27240.000411046109</v>
          </cell>
          <cell r="L173">
            <v>27640.827911574597</v>
          </cell>
          <cell r="M173"/>
          <cell r="N173"/>
          <cell r="O173"/>
          <cell r="P173"/>
          <cell r="Q173"/>
          <cell r="R173"/>
          <cell r="S173"/>
          <cell r="T173"/>
        </row>
        <row r="174">
          <cell r="B174" t="str">
            <v>PlanesR</v>
          </cell>
          <cell r="C174"/>
          <cell r="D174">
            <v>16620</v>
          </cell>
          <cell r="E174">
            <v>16676</v>
          </cell>
          <cell r="F174">
            <v>10234</v>
          </cell>
          <cell r="G174">
            <v>10234</v>
          </cell>
          <cell r="H174">
            <v>10234</v>
          </cell>
          <cell r="I174">
            <v>10234</v>
          </cell>
          <cell r="J174">
            <v>10234</v>
          </cell>
          <cell r="K174">
            <v>10234</v>
          </cell>
          <cell r="L174">
            <v>10234</v>
          </cell>
          <cell r="M174"/>
          <cell r="N174"/>
          <cell r="O174"/>
          <cell r="P174"/>
          <cell r="Q174"/>
          <cell r="R174"/>
          <cell r="S174"/>
          <cell r="T174"/>
        </row>
        <row r="175">
          <cell r="B175" t="str">
            <v>UMR</v>
          </cell>
          <cell r="C175"/>
          <cell r="D175">
            <v>9094</v>
          </cell>
          <cell r="E175">
            <v>8727</v>
          </cell>
          <cell r="F175">
            <v>8780</v>
          </cell>
          <cell r="G175">
            <v>9384.4108336652898</v>
          </cell>
          <cell r="H175">
            <v>9824.6644545463914</v>
          </cell>
          <cell r="I175">
            <v>10087.456584797752</v>
          </cell>
          <cell r="J175">
            <v>10238.238433972358</v>
          </cell>
          <cell r="K175">
            <v>10342.07480104987</v>
          </cell>
          <cell r="L175">
            <v>10438.28463367841</v>
          </cell>
          <cell r="M175"/>
          <cell r="N175"/>
          <cell r="O175"/>
          <cell r="P175"/>
          <cell r="Q175"/>
          <cell r="R175"/>
          <cell r="S175"/>
          <cell r="T175"/>
        </row>
        <row r="176">
          <cell r="B176" t="str">
            <v>MNE_TOTR</v>
          </cell>
          <cell r="C176"/>
          <cell r="D176">
            <v>25714</v>
          </cell>
          <cell r="E176">
            <v>25403</v>
          </cell>
          <cell r="F176">
            <v>19014</v>
          </cell>
          <cell r="G176">
            <v>19618.41083366529</v>
          </cell>
          <cell r="H176">
            <v>20058.664454546393</v>
          </cell>
          <cell r="I176">
            <v>20321.45658479775</v>
          </cell>
          <cell r="J176">
            <v>20472.238433972358</v>
          </cell>
          <cell r="K176">
            <v>20576.074801049872</v>
          </cell>
          <cell r="L176">
            <v>20672.28463367841</v>
          </cell>
          <cell r="M176"/>
          <cell r="N176"/>
          <cell r="O176"/>
          <cell r="P176"/>
          <cell r="Q176"/>
          <cell r="R176"/>
          <cell r="S176"/>
          <cell r="T176"/>
        </row>
        <row r="177">
          <cell r="B177" t="str">
            <v>IntangiblesR</v>
          </cell>
          <cell r="C177"/>
          <cell r="D177">
            <v>42636</v>
          </cell>
          <cell r="E177">
            <v>110382</v>
          </cell>
          <cell r="F177">
            <v>66733</v>
          </cell>
          <cell r="G177">
            <v>90504.27026367186</v>
          </cell>
          <cell r="H177">
            <v>74824.801138783645</v>
          </cell>
          <cell r="I177">
            <v>81030.507814221928</v>
          </cell>
          <cell r="J177">
            <v>78586.624945698946</v>
          </cell>
          <cell r="K177">
            <v>79356.913586596071</v>
          </cell>
          <cell r="L177">
            <v>79159.058552381757</v>
          </cell>
          <cell r="M177"/>
          <cell r="N177"/>
          <cell r="O177"/>
          <cell r="P177"/>
          <cell r="Q177"/>
          <cell r="R177"/>
          <cell r="S177"/>
          <cell r="T177"/>
        </row>
        <row r="178">
          <cell r="B178" t="str">
            <v>IR</v>
          </cell>
          <cell r="C178"/>
          <cell r="D178">
            <v>92748.77693742371</v>
          </cell>
          <cell r="E178">
            <v>162134.48688567002</v>
          </cell>
          <cell r="F178">
            <v>109701</v>
          </cell>
          <cell r="G178">
            <v>137557.12292618852</v>
          </cell>
          <cell r="H178">
            <v>122347.8114937479</v>
          </cell>
          <cell r="I178">
            <v>129128.61331413216</v>
          </cell>
          <cell r="J178">
            <v>126670.92222476655</v>
          </cell>
          <cell r="K178">
            <v>127172.98879869208</v>
          </cell>
          <cell r="L178">
            <v>127472.17109763478</v>
          </cell>
          <cell r="M178"/>
          <cell r="N178"/>
          <cell r="O178"/>
          <cell r="P178"/>
          <cell r="Q178"/>
          <cell r="R178"/>
          <cell r="S178"/>
          <cell r="T178"/>
        </row>
        <row r="179">
          <cell r="B179" t="str">
            <v>SCR</v>
          </cell>
          <cell r="C179"/>
          <cell r="D179">
            <v>1351.7236338176001</v>
          </cell>
          <cell r="E179">
            <v>1736.2876727752</v>
          </cell>
          <cell r="F179">
            <v>5213</v>
          </cell>
          <cell r="G179">
            <v>5213</v>
          </cell>
          <cell r="H179">
            <v>5213</v>
          </cell>
          <cell r="I179">
            <v>5213</v>
          </cell>
          <cell r="J179">
            <v>5213</v>
          </cell>
          <cell r="K179">
            <v>5213</v>
          </cell>
          <cell r="L179">
            <v>5213</v>
          </cell>
          <cell r="M179"/>
          <cell r="N179"/>
          <cell r="O179"/>
          <cell r="P179"/>
          <cell r="Q179"/>
          <cell r="R179"/>
          <cell r="S179"/>
          <cell r="T179"/>
        </row>
        <row r="180">
          <cell r="B180" t="str">
            <v>Statr</v>
          </cell>
          <cell r="C180"/>
          <cell r="D180">
            <v>2245.0047349000001</v>
          </cell>
          <cell r="E180">
            <v>2521.1533708000002</v>
          </cell>
          <cell r="F180">
            <v>-3661.0000000000582</v>
          </cell>
          <cell r="G180">
            <v>-3661.0000000000582</v>
          </cell>
          <cell r="H180">
            <v>-3661.0000000000582</v>
          </cell>
          <cell r="I180">
            <v>-3661.0000000000582</v>
          </cell>
          <cell r="J180">
            <v>-3661.0000000000582</v>
          </cell>
          <cell r="K180">
            <v>-3661.0000000000582</v>
          </cell>
          <cell r="L180">
            <v>-3661.0000000000582</v>
          </cell>
          <cell r="M180"/>
          <cell r="N180"/>
          <cell r="O180"/>
          <cell r="P180"/>
          <cell r="Q180"/>
          <cell r="R180"/>
          <cell r="S180"/>
          <cell r="T180"/>
        </row>
        <row r="181">
          <cell r="B181" t="str">
            <v>XGR</v>
          </cell>
          <cell r="C181"/>
          <cell r="D181">
            <v>211443</v>
          </cell>
          <cell r="E181">
            <v>228711</v>
          </cell>
          <cell r="F181">
            <v>255625</v>
          </cell>
          <cell r="G181">
            <v>269780.50611500553</v>
          </cell>
          <cell r="H181">
            <v>284485.70780439809</v>
          </cell>
          <cell r="I181">
            <v>299310.45294841193</v>
          </cell>
          <cell r="J181">
            <v>313934.15462830424</v>
          </cell>
          <cell r="K181">
            <v>328785.41961955954</v>
          </cell>
          <cell r="L181">
            <v>346898.04180919443</v>
          </cell>
          <cell r="M181"/>
          <cell r="N181"/>
          <cell r="O181"/>
          <cell r="P181"/>
          <cell r="Q181"/>
          <cell r="R181"/>
          <cell r="S181"/>
          <cell r="T181"/>
        </row>
        <row r="182">
          <cell r="B182" t="str">
            <v>XSR</v>
          </cell>
          <cell r="C182"/>
          <cell r="D182">
            <v>188454</v>
          </cell>
          <cell r="E182">
            <v>213373</v>
          </cell>
          <cell r="F182">
            <v>213924</v>
          </cell>
          <cell r="G182">
            <v>237746.75996385986</v>
          </cell>
          <cell r="H182">
            <v>262556.94814518886</v>
          </cell>
          <cell r="I182">
            <v>291281.09834512766</v>
          </cell>
          <cell r="J182">
            <v>321276.28434771358</v>
          </cell>
          <cell r="K182">
            <v>351663.19322841888</v>
          </cell>
          <cell r="L182">
            <v>386649.38898698572</v>
          </cell>
          <cell r="M182"/>
          <cell r="N182"/>
          <cell r="O182"/>
          <cell r="P182"/>
          <cell r="Q182"/>
          <cell r="R182"/>
          <cell r="S182"/>
          <cell r="T182"/>
        </row>
        <row r="183">
          <cell r="B183" t="str">
            <v>XTR</v>
          </cell>
          <cell r="C183"/>
          <cell r="D183">
            <v>399897.47603399999</v>
          </cell>
          <cell r="E183">
            <v>442084.42992454703</v>
          </cell>
          <cell r="F183">
            <v>469547</v>
          </cell>
          <cell r="G183">
            <v>507525.10431399709</v>
          </cell>
          <cell r="H183">
            <v>547040.32587261545</v>
          </cell>
          <cell r="I183">
            <v>590589.03572412592</v>
          </cell>
          <cell r="J183">
            <v>635207.73335662985</v>
          </cell>
          <cell r="K183">
            <v>680445.71454082476</v>
          </cell>
          <cell r="L183">
            <v>733544.30631958321</v>
          </cell>
          <cell r="M183"/>
          <cell r="N183"/>
          <cell r="O183"/>
          <cell r="P183"/>
          <cell r="Q183"/>
          <cell r="R183"/>
          <cell r="S183"/>
          <cell r="T183"/>
        </row>
        <row r="184">
          <cell r="B184" t="str">
            <v>MGR</v>
          </cell>
          <cell r="C184"/>
          <cell r="D184">
            <v>102312</v>
          </cell>
          <cell r="E184">
            <v>111357</v>
          </cell>
          <cell r="F184">
            <v>104803</v>
          </cell>
          <cell r="G184">
            <v>109504.2024454248</v>
          </cell>
          <cell r="H184">
            <v>112120.93708257821</v>
          </cell>
          <cell r="I184">
            <v>116127.91869018397</v>
          </cell>
          <cell r="J184">
            <v>119986.0011713032</v>
          </cell>
          <cell r="K184">
            <v>123313.04787347799</v>
          </cell>
          <cell r="L184">
            <v>127158.65907990184</v>
          </cell>
          <cell r="M184"/>
          <cell r="N184"/>
          <cell r="O184"/>
          <cell r="P184"/>
          <cell r="Q184"/>
          <cell r="R184"/>
          <cell r="S184"/>
          <cell r="T184"/>
        </row>
        <row r="185">
          <cell r="B185" t="str">
            <v>MSR</v>
          </cell>
          <cell r="C185"/>
          <cell r="D185">
            <v>204798</v>
          </cell>
          <cell r="E185">
            <v>295187</v>
          </cell>
          <cell r="F185">
            <v>255783</v>
          </cell>
          <cell r="G185">
            <v>298234.18600198411</v>
          </cell>
          <cell r="H185">
            <v>297696.75873319438</v>
          </cell>
          <cell r="I185">
            <v>323549.931761446</v>
          </cell>
          <cell r="J185">
            <v>341366.95015435864</v>
          </cell>
          <cell r="K185">
            <v>361756.1825965087</v>
          </cell>
          <cell r="L185">
            <v>384048.30552251922</v>
          </cell>
          <cell r="M185"/>
          <cell r="N185"/>
          <cell r="O185"/>
          <cell r="P185"/>
          <cell r="Q185"/>
          <cell r="R185"/>
          <cell r="S185"/>
          <cell r="T185"/>
        </row>
        <row r="186">
          <cell r="B186" t="str">
            <v>MTR</v>
          </cell>
          <cell r="C186"/>
          <cell r="D186">
            <v>307110.02461299999</v>
          </cell>
          <cell r="E186">
            <v>406544.12142233003</v>
          </cell>
          <cell r="F186">
            <v>360585</v>
          </cell>
          <cell r="G186">
            <v>407737.25768141006</v>
          </cell>
          <cell r="H186">
            <v>409816.55928330647</v>
          </cell>
          <cell r="I186">
            <v>439676.63110908627</v>
          </cell>
          <cell r="J186">
            <v>461351.67187235161</v>
          </cell>
          <cell r="K186">
            <v>485067.88524518465</v>
          </cell>
          <cell r="L186">
            <v>511205.54689079442</v>
          </cell>
          <cell r="M186"/>
          <cell r="N186"/>
          <cell r="O186"/>
          <cell r="P186"/>
          <cell r="Q186"/>
          <cell r="R186"/>
          <cell r="S186"/>
          <cell r="T186"/>
        </row>
        <row r="187">
          <cell r="B187"/>
          <cell r="C187"/>
          <cell r="D187"/>
          <cell r="E187"/>
          <cell r="F187"/>
          <cell r="G187"/>
          <cell r="H187"/>
          <cell r="I187"/>
          <cell r="J187"/>
          <cell r="K187"/>
          <cell r="L187"/>
          <cell r="M187"/>
          <cell r="N187"/>
          <cell r="O187"/>
          <cell r="P187"/>
          <cell r="Q187"/>
          <cell r="R187"/>
          <cell r="S187"/>
          <cell r="T187"/>
        </row>
        <row r="188">
          <cell r="B188" t="str">
            <v>YER</v>
          </cell>
          <cell r="C188"/>
          <cell r="D188">
            <v>326986.07233970001</v>
          </cell>
          <cell r="E188">
            <v>345183.50541089999</v>
          </cell>
          <cell r="F188">
            <v>360132.179177029</v>
          </cell>
          <cell r="G188">
            <v>381865.83327435201</v>
          </cell>
          <cell r="H188">
            <v>406514.14683447825</v>
          </cell>
          <cell r="I188">
            <v>429104.56587561121</v>
          </cell>
          <cell r="J188">
            <v>452334.28298854281</v>
          </cell>
          <cell r="K188">
            <v>477524.57252829603</v>
          </cell>
          <cell r="L188">
            <v>508342.6480811488</v>
          </cell>
          <cell r="M188"/>
          <cell r="N188"/>
          <cell r="O188"/>
          <cell r="P188"/>
          <cell r="Q188"/>
          <cell r="R188"/>
          <cell r="S188"/>
          <cell r="T188"/>
        </row>
        <row r="189">
          <cell r="B189"/>
          <cell r="C189"/>
          <cell r="D189" t="str">
            <v/>
          </cell>
          <cell r="E189">
            <v>5.5652012763084846</v>
          </cell>
          <cell r="F189">
            <v>4.3306454485229295</v>
          </cell>
          <cell r="G189">
            <v>6.0349103340302968</v>
          </cell>
          <cell r="H189">
            <v>6.4547051378690989</v>
          </cell>
          <cell r="I189">
            <v>5.5571052611684824</v>
          </cell>
          <cell r="J189">
            <v>5.4135329614892536</v>
          </cell>
          <cell r="K189">
            <v>5.5689543081551607</v>
          </cell>
          <cell r="L189">
            <v>6.4537151229064005</v>
          </cell>
          <cell r="M189"/>
          <cell r="N189"/>
          <cell r="O189"/>
          <cell r="P189"/>
          <cell r="Q189"/>
          <cell r="R189"/>
          <cell r="S189"/>
          <cell r="T189"/>
        </row>
        <row r="190">
          <cell r="B190" t="str">
            <v>FIR</v>
          </cell>
          <cell r="C190"/>
          <cell r="D190">
            <v>-70663.808770999996</v>
          </cell>
          <cell r="E190">
            <v>-80148.884386999998</v>
          </cell>
          <cell r="F190">
            <v>-90336</v>
          </cell>
          <cell r="G190">
            <v>-90336</v>
          </cell>
          <cell r="H190">
            <v>-90336</v>
          </cell>
          <cell r="I190">
            <v>-90336</v>
          </cell>
          <cell r="J190">
            <v>-90336</v>
          </cell>
          <cell r="K190">
            <v>-90336</v>
          </cell>
          <cell r="L190">
            <v>-90336</v>
          </cell>
          <cell r="M190"/>
          <cell r="N190"/>
          <cell r="O190"/>
          <cell r="P190"/>
          <cell r="Q190"/>
          <cell r="R190"/>
          <cell r="S190"/>
          <cell r="T190"/>
        </row>
        <row r="191">
          <cell r="B191" t="str">
            <v>YNR</v>
          </cell>
          <cell r="C191"/>
          <cell r="D191">
            <v>256322.2635687</v>
          </cell>
          <cell r="E191">
            <v>265034.62102399999</v>
          </cell>
          <cell r="F191">
            <v>269796.179177029</v>
          </cell>
          <cell r="G191">
            <v>291529.83327435196</v>
          </cell>
          <cell r="H191">
            <v>316178.14683447819</v>
          </cell>
          <cell r="I191">
            <v>338768.56587561115</v>
          </cell>
          <cell r="J191">
            <v>361998.28298854269</v>
          </cell>
          <cell r="K191">
            <v>387188.57252829592</v>
          </cell>
          <cell r="L191">
            <v>418006.64808114863</v>
          </cell>
          <cell r="M191"/>
          <cell r="N191"/>
          <cell r="O191"/>
          <cell r="P191"/>
          <cell r="Q191"/>
          <cell r="R191"/>
          <cell r="S191"/>
          <cell r="T191"/>
        </row>
        <row r="192">
          <cell r="B192"/>
          <cell r="C192"/>
          <cell r="D192" t="str">
            <v/>
          </cell>
          <cell r="E192">
            <v>3.3989858446162202</v>
          </cell>
          <cell r="F192">
            <v>1.7965796825456293</v>
          </cell>
          <cell r="G192">
            <v>8.0555826118880134</v>
          </cell>
          <cell r="H192">
            <v>8.4548168821303005</v>
          </cell>
          <cell r="I192">
            <v>7.1448388407941543</v>
          </cell>
          <cell r="J192">
            <v>6.8571052490923989</v>
          </cell>
          <cell r="K192">
            <v>6.9586765251454352</v>
          </cell>
          <cell r="L192">
            <v>7.9594486354838123</v>
          </cell>
          <cell r="M192"/>
          <cell r="N192"/>
          <cell r="O192"/>
          <cell r="P192"/>
          <cell r="Q192"/>
          <cell r="R192"/>
          <cell r="S192"/>
          <cell r="T192"/>
        </row>
        <row r="193">
          <cell r="B193"/>
          <cell r="C193"/>
          <cell r="D193">
            <v>171347.1156123</v>
          </cell>
          <cell r="E193">
            <v>178328.26897939999</v>
          </cell>
          <cell r="F193">
            <v>172651.179177029</v>
          </cell>
          <cell r="G193">
            <v>179787.716378093</v>
          </cell>
          <cell r="H193">
            <v>182679.57910638556</v>
          </cell>
          <cell r="I193">
            <v>185375.65344634952</v>
          </cell>
          <cell r="J193">
            <v>188105.59655856545</v>
          </cell>
          <cell r="K193">
            <v>191003.82964605969</v>
          </cell>
          <cell r="L193">
            <v>195058.83009997802</v>
          </cell>
          <cell r="M193"/>
          <cell r="N193"/>
          <cell r="O193"/>
          <cell r="P193"/>
          <cell r="Q193"/>
          <cell r="R193"/>
          <cell r="S193"/>
          <cell r="T193"/>
        </row>
        <row r="194">
          <cell r="B194"/>
          <cell r="C194"/>
          <cell r="D194" t="str">
            <v/>
          </cell>
          <cell r="E194">
            <v>4.0742753924705388</v>
          </cell>
          <cell r="F194">
            <v>-3.1835052484173398</v>
          </cell>
          <cell r="G194">
            <v>4.1335004111072493</v>
          </cell>
          <cell r="H194">
            <v>1.6084873797556742</v>
          </cell>
          <cell r="I194">
            <v>1.4758487802261966</v>
          </cell>
          <cell r="J194">
            <v>1.4726546131938578</v>
          </cell>
          <cell r="K194">
            <v>1.5407479312248507</v>
          </cell>
          <cell r="L194">
            <v>2.1229943197644152</v>
          </cell>
          <cell r="M194"/>
          <cell r="N194"/>
          <cell r="O194"/>
          <cell r="P194"/>
          <cell r="Q194"/>
          <cell r="R194"/>
          <cell r="S194"/>
          <cell r="T194"/>
        </row>
        <row r="195">
          <cell r="B195" t="str">
            <v>UDDR</v>
          </cell>
          <cell r="C195"/>
          <cell r="D195">
            <v>171347.1156123</v>
          </cell>
          <cell r="E195">
            <v>178328.26897939999</v>
          </cell>
          <cell r="F195">
            <v>172651.179177029</v>
          </cell>
          <cell r="G195">
            <v>179787.716378093</v>
          </cell>
          <cell r="H195">
            <v>182679.57910638559</v>
          </cell>
          <cell r="I195">
            <v>185375.65344634949</v>
          </cell>
          <cell r="J195">
            <v>188105.59655856545</v>
          </cell>
          <cell r="K195">
            <v>191003.82964605969</v>
          </cell>
          <cell r="L195">
            <v>195058.83009997802</v>
          </cell>
          <cell r="M195"/>
          <cell r="N195"/>
          <cell r="O195"/>
          <cell r="P195"/>
          <cell r="Q195"/>
          <cell r="R195"/>
          <cell r="S195"/>
          <cell r="T195"/>
        </row>
        <row r="196">
          <cell r="B196" t="str">
            <v>UDDRg</v>
          </cell>
          <cell r="C196"/>
          <cell r="D196" t="str">
            <v/>
          </cell>
          <cell r="E196">
            <v>4.0742753924705388</v>
          </cell>
          <cell r="F196">
            <v>-3.1835052484173398</v>
          </cell>
          <cell r="G196">
            <v>4.1335004111072493</v>
          </cell>
          <cell r="H196">
            <v>1.6084873797556964</v>
          </cell>
          <cell r="I196">
            <v>1.4758487802261744</v>
          </cell>
          <cell r="J196">
            <v>1.47265461319388</v>
          </cell>
          <cell r="K196">
            <v>1.5407479312248507</v>
          </cell>
          <cell r="L196">
            <v>2.1229943197644152</v>
          </cell>
          <cell r="M196"/>
          <cell r="N196"/>
          <cell r="O196"/>
          <cell r="P196"/>
          <cell r="Q196"/>
          <cell r="R196"/>
          <cell r="S196"/>
          <cell r="T196"/>
        </row>
        <row r="197">
          <cell r="B197" t="str">
            <v>NXR</v>
          </cell>
          <cell r="C197"/>
          <cell r="D197">
            <v>92787.451421000005</v>
          </cell>
          <cell r="E197">
            <v>35540.308502216998</v>
          </cell>
          <cell r="F197">
            <v>108962</v>
          </cell>
          <cell r="G197">
            <v>99787.846632587025</v>
          </cell>
          <cell r="H197">
            <v>137223.76658930897</v>
          </cell>
          <cell r="I197">
            <v>150912.40461503965</v>
          </cell>
          <cell r="J197">
            <v>173856.06148427824</v>
          </cell>
          <cell r="K197">
            <v>195377.82929564011</v>
          </cell>
          <cell r="L197">
            <v>222338.75942878879</v>
          </cell>
          <cell r="M197"/>
          <cell r="N197"/>
          <cell r="O197"/>
          <cell r="P197"/>
          <cell r="Q197"/>
          <cell r="R197"/>
          <cell r="S197"/>
          <cell r="T197"/>
        </row>
        <row r="198">
          <cell r="B198"/>
          <cell r="C198"/>
          <cell r="D198" t="str">
            <v/>
          </cell>
          <cell r="E198">
            <v>-61.697074380282643</v>
          </cell>
          <cell r="F198">
            <v>206.5870967135892</v>
          </cell>
          <cell r="G198">
            <v>-8.4195897353324778</v>
          </cell>
          <cell r="H198">
            <v>37.515510375285288</v>
          </cell>
          <cell r="I198">
            <v>9.9754134185070065</v>
          </cell>
          <cell r="J198">
            <v>15.203294207500861</v>
          </cell>
          <cell r="K198">
            <v>12.379072450866534</v>
          </cell>
          <cell r="L198">
            <v>13.799380528663852</v>
          </cell>
          <cell r="M198"/>
          <cell r="N198"/>
          <cell r="O198"/>
          <cell r="P198"/>
          <cell r="Q198"/>
          <cell r="R198"/>
          <cell r="S198"/>
          <cell r="T198"/>
        </row>
        <row r="199">
          <cell r="B199" t="str">
            <v>UNXR</v>
          </cell>
          <cell r="C199"/>
          <cell r="D199">
            <v>152043.45142100001</v>
          </cell>
          <cell r="E199">
            <v>162598.308502217</v>
          </cell>
          <cell r="F199">
            <v>185929</v>
          </cell>
          <cell r="G199">
            <v>200526.11689625887</v>
          </cell>
          <cell r="H199">
            <v>222282.56772809257</v>
          </cell>
          <cell r="I199">
            <v>242176.91242926155</v>
          </cell>
          <cell r="J199">
            <v>262676.68642997713</v>
          </cell>
          <cell r="K199">
            <v>284968.74288223614</v>
          </cell>
          <cell r="L199">
            <v>311731.81798117049</v>
          </cell>
          <cell r="M199"/>
          <cell r="N199"/>
          <cell r="O199"/>
          <cell r="P199"/>
          <cell r="Q199"/>
          <cell r="R199"/>
          <cell r="S199"/>
          <cell r="T199"/>
        </row>
        <row r="200">
          <cell r="B200"/>
          <cell r="C200"/>
          <cell r="D200" t="str">
            <v/>
          </cell>
          <cell r="E200">
            <v>6.9420004495893473</v>
          </cell>
          <cell r="F200">
            <v>14.348668022868694</v>
          </cell>
          <cell r="G200">
            <v>7.8509091622387395</v>
          </cell>
          <cell r="H200">
            <v>10.849684404495452</v>
          </cell>
          <cell r="I200">
            <v>8.9500246935714465</v>
          </cell>
          <cell r="J200">
            <v>8.4647928636481637</v>
          </cell>
          <cell r="K200">
            <v>8.4864997938069777</v>
          </cell>
          <cell r="L200">
            <v>9.3915826796464597</v>
          </cell>
          <cell r="M200"/>
          <cell r="N200"/>
          <cell r="O200"/>
          <cell r="P200"/>
          <cell r="Q200"/>
          <cell r="R200"/>
          <cell r="S200"/>
          <cell r="T200"/>
        </row>
        <row r="201">
          <cell r="B201" t="str">
            <v>UIR</v>
          </cell>
          <cell r="C201"/>
          <cell r="D201">
            <v>33494</v>
          </cell>
          <cell r="E201">
            <v>35077</v>
          </cell>
          <cell r="F201">
            <v>32734</v>
          </cell>
          <cell r="G201">
            <v>36818.852662516656</v>
          </cell>
          <cell r="H201">
            <v>37289.010354964252</v>
          </cell>
          <cell r="I201">
            <v>37864.105499910234</v>
          </cell>
          <cell r="J201">
            <v>37850.297279067599</v>
          </cell>
          <cell r="K201">
            <v>37582.07521209601</v>
          </cell>
          <cell r="L201">
            <v>38079.112545253025</v>
          </cell>
          <cell r="M201"/>
          <cell r="N201"/>
          <cell r="O201"/>
          <cell r="P201"/>
          <cell r="Q201"/>
          <cell r="R201"/>
          <cell r="S201"/>
          <cell r="T201"/>
        </row>
        <row r="202">
          <cell r="B202"/>
          <cell r="C202"/>
          <cell r="D202"/>
          <cell r="E202">
            <v>4.7262196214247432</v>
          </cell>
          <cell r="F202">
            <v>-6.6795906149328621</v>
          </cell>
          <cell r="G202">
            <v>12.478929133367922</v>
          </cell>
          <cell r="H202">
            <v>1.2769482437627433</v>
          </cell>
          <cell r="I202">
            <v>1.5422644352089065</v>
          </cell>
          <cell r="J202">
            <v>-3.6467838498566163E-2</v>
          </cell>
          <cell r="K202">
            <v>-0.70863926112391118</v>
          </cell>
          <cell r="L202">
            <v>1.3225382854777479</v>
          </cell>
          <cell r="M202"/>
          <cell r="N202"/>
          <cell r="O202"/>
          <cell r="P202"/>
          <cell r="Q202"/>
          <cell r="R202"/>
          <cell r="S202"/>
          <cell r="T202"/>
        </row>
        <row r="203">
          <cell r="B203" t="str">
            <v>UMTR</v>
          </cell>
          <cell r="C203"/>
          <cell r="D203">
            <v>247854.02461299999</v>
          </cell>
          <cell r="E203">
            <v>279486.12142233003</v>
          </cell>
          <cell r="F203">
            <v>283618</v>
          </cell>
          <cell r="G203">
            <v>306998.98741773819</v>
          </cell>
          <cell r="H203">
            <v>324757.75814452284</v>
          </cell>
          <cell r="I203">
            <v>348412.12329486432</v>
          </cell>
          <cell r="J203">
            <v>372531.04692665266</v>
          </cell>
          <cell r="K203">
            <v>395476.97165858856</v>
          </cell>
          <cell r="L203">
            <v>421812.48833841266</v>
          </cell>
          <cell r="M203"/>
          <cell r="N203"/>
          <cell r="O203"/>
          <cell r="P203"/>
          <cell r="Q203"/>
          <cell r="R203"/>
          <cell r="S203"/>
          <cell r="T203"/>
        </row>
        <row r="204">
          <cell r="B204" t="str">
            <v>UMTRg</v>
          </cell>
          <cell r="C204"/>
          <cell r="D204" t="str">
            <v/>
          </cell>
          <cell r="E204">
            <v>12.762389821476772</v>
          </cell>
          <cell r="F204">
            <v>1.4783841704348211</v>
          </cell>
          <cell r="G204">
            <v>8.2438305811824986</v>
          </cell>
          <cell r="H204">
            <v>5.784634951456713</v>
          </cell>
          <cell r="I204">
            <v>7.2836951718994403</v>
          </cell>
          <cell r="J204">
            <v>6.9225270934031968</v>
          </cell>
          <cell r="K204">
            <v>6.1594664179637437</v>
          </cell>
          <cell r="L204">
            <v>6.659178300414248</v>
          </cell>
          <cell r="M204"/>
          <cell r="N204"/>
          <cell r="O204"/>
          <cell r="P204"/>
          <cell r="Q204"/>
          <cell r="R204"/>
          <cell r="S204"/>
          <cell r="T204"/>
        </row>
        <row r="205">
          <cell r="B205" t="str">
            <v>UMGR</v>
          </cell>
          <cell r="C205"/>
          <cell r="D205">
            <v>85692</v>
          </cell>
          <cell r="E205">
            <v>94681</v>
          </cell>
          <cell r="F205">
            <v>94569</v>
          </cell>
          <cell r="G205">
            <v>99270.202445424802</v>
          </cell>
          <cell r="H205">
            <v>101886.93708257821</v>
          </cell>
          <cell r="I205">
            <v>105893.91869018397</v>
          </cell>
          <cell r="J205">
            <v>109752.0011713032</v>
          </cell>
          <cell r="K205">
            <v>113079.04787347799</v>
          </cell>
          <cell r="L205">
            <v>116924.65907990184</v>
          </cell>
          <cell r="M205"/>
          <cell r="N205"/>
          <cell r="O205"/>
          <cell r="P205"/>
          <cell r="Q205"/>
          <cell r="R205"/>
          <cell r="S205"/>
          <cell r="T205"/>
        </row>
        <row r="206">
          <cell r="B206" t="str">
            <v>UMGRg</v>
          </cell>
          <cell r="C206"/>
          <cell r="D206" t="str">
            <v/>
          </cell>
          <cell r="E206">
            <v>10.489894039116843</v>
          </cell>
          <cell r="F206">
            <v>-0.11829194875423443</v>
          </cell>
          <cell r="G206">
            <v>4.9711876465065696</v>
          </cell>
          <cell r="H206">
            <v>2.6359718955866862</v>
          </cell>
          <cell r="I206">
            <v>3.9327726618753278</v>
          </cell>
          <cell r="J206">
            <v>3.6433465951967392</v>
          </cell>
          <cell r="K206">
            <v>3.0314223582874611</v>
          </cell>
          <cell r="L206">
            <v>3.400816754954139</v>
          </cell>
          <cell r="M206"/>
          <cell r="N206"/>
          <cell r="O206"/>
          <cell r="P206"/>
          <cell r="Q206"/>
          <cell r="R206"/>
          <cell r="S206"/>
          <cell r="T206"/>
        </row>
        <row r="207">
          <cell r="B207" t="str">
            <v>UMSR</v>
          </cell>
          <cell r="C207"/>
          <cell r="D207">
            <v>162162</v>
          </cell>
          <cell r="E207">
            <v>184805</v>
          </cell>
          <cell r="F207">
            <v>189050</v>
          </cell>
          <cell r="G207">
            <v>207729.91573831224</v>
          </cell>
          <cell r="H207">
            <v>222871.95759441075</v>
          </cell>
          <cell r="I207">
            <v>242519.42394722407</v>
          </cell>
          <cell r="J207">
            <v>262780.32520865969</v>
          </cell>
          <cell r="K207">
            <v>282399.26900991262</v>
          </cell>
          <cell r="L207">
            <v>304889.24697013746</v>
          </cell>
          <cell r="M207"/>
          <cell r="N207"/>
          <cell r="O207"/>
          <cell r="P207"/>
          <cell r="Q207"/>
          <cell r="R207"/>
          <cell r="S207"/>
          <cell r="T207"/>
        </row>
        <row r="208">
          <cell r="B208" t="str">
            <v>UMSRg</v>
          </cell>
          <cell r="C208"/>
          <cell r="D208" t="str">
            <v/>
          </cell>
          <cell r="E208">
            <v>13.963197296530637</v>
          </cell>
          <cell r="F208">
            <v>2.297015773382749</v>
          </cell>
          <cell r="G208">
            <v>9.8809392955896413</v>
          </cell>
          <cell r="H208">
            <v>7.289292831165306</v>
          </cell>
          <cell r="I208">
            <v>8.8155847711305135</v>
          </cell>
          <cell r="J208">
            <v>8.3543416571221449</v>
          </cell>
          <cell r="K208">
            <v>7.4659104655854902</v>
          </cell>
          <cell r="L208">
            <v>7.963893829851032</v>
          </cell>
          <cell r="M208"/>
          <cell r="N208"/>
          <cell r="O208"/>
          <cell r="P208"/>
          <cell r="Q208"/>
          <cell r="R208"/>
          <cell r="S208"/>
          <cell r="T208"/>
        </row>
      </sheetData>
      <sheetData sheetId="1">
        <row r="2">
          <cell r="B2" t="str">
            <v>Percentage-point Impacts</v>
          </cell>
        </row>
        <row r="4">
          <cell r="A4" t="str">
            <v>Code</v>
          </cell>
          <cell r="B4"/>
          <cell r="C4">
            <v>2020</v>
          </cell>
          <cell r="D4">
            <v>2021</v>
          </cell>
          <cell r="E4">
            <v>2022</v>
          </cell>
          <cell r="F4">
            <v>2023</v>
          </cell>
          <cell r="G4">
            <v>2024</v>
          </cell>
          <cell r="H4">
            <v>2025</v>
          </cell>
          <cell r="I4">
            <v>2026</v>
          </cell>
          <cell r="J4">
            <v>2027</v>
          </cell>
          <cell r="K4">
            <v>2028</v>
          </cell>
          <cell r="M4" t="str">
            <v>LR Impact</v>
          </cell>
          <cell r="N4" t="str">
            <v>LR Target</v>
          </cell>
          <cell r="Q4" t="str">
            <v>Brexit Shocks for Sept 2020 Bmks (new)</v>
          </cell>
          <cell r="AA4" t="str">
            <v>Brexit Shocks for Sept 2020 Bmks (old)</v>
          </cell>
          <cell r="AK4" t="str">
            <v>Brexit Shocks for March 2020 Bmks</v>
          </cell>
        </row>
        <row r="5">
          <cell r="B5" t="str">
            <v>Brexit: real GNI* growth pp impact</v>
          </cell>
          <cell r="C5">
            <v>0</v>
          </cell>
          <cell r="D5">
            <v>0</v>
          </cell>
          <cell r="E5">
            <v>0</v>
          </cell>
          <cell r="F5">
            <v>0</v>
          </cell>
          <cell r="G5">
            <v>0</v>
          </cell>
          <cell r="H5">
            <v>0</v>
          </cell>
          <cell r="I5"/>
          <cell r="J5"/>
          <cell r="K5"/>
        </row>
        <row r="6">
          <cell r="B6" t="str">
            <v>Real GDP</v>
          </cell>
          <cell r="C6"/>
          <cell r="D6"/>
          <cell r="E6"/>
          <cell r="F6"/>
          <cell r="G6"/>
          <cell r="H6"/>
          <cell r="I6"/>
          <cell r="J6"/>
          <cell r="K6"/>
          <cell r="M6">
            <v>0</v>
          </cell>
          <cell r="N6">
            <v>-1.4</v>
          </cell>
          <cell r="Q6">
            <v>0</v>
          </cell>
          <cell r="R6">
            <v>-1.8581710272900067</v>
          </cell>
          <cell r="S6">
            <v>-0.20645364016870316</v>
          </cell>
          <cell r="T6">
            <v>-0.49370576781512021</v>
          </cell>
          <cell r="U6">
            <v>0.21543026915764019</v>
          </cell>
          <cell r="V6">
            <v>0.37702724411312971</v>
          </cell>
          <cell r="W6">
            <v>0.27378718416299019</v>
          </cell>
          <cell r="X6">
            <v>0.22440689814659986</v>
          </cell>
          <cell r="Y6">
            <v>0.14363047711180954</v>
          </cell>
          <cell r="AA6">
            <v>0</v>
          </cell>
          <cell r="AB6">
            <v>-1.8581710272900067</v>
          </cell>
          <cell r="AC6">
            <v>-0.20645364016870316</v>
          </cell>
          <cell r="AD6">
            <v>-0.49370576781512021</v>
          </cell>
          <cell r="AE6">
            <v>0.21543026915764019</v>
          </cell>
          <cell r="AF6">
            <v>0.37702724411312971</v>
          </cell>
          <cell r="AG6">
            <v>0.27378718416299019</v>
          </cell>
          <cell r="AH6">
            <v>0.22440689814659986</v>
          </cell>
          <cell r="AI6">
            <v>0.14363047711180954</v>
          </cell>
          <cell r="AK6">
            <v>0</v>
          </cell>
          <cell r="AL6">
            <v>-0.9</v>
          </cell>
          <cell r="AM6">
            <v>-0.5</v>
          </cell>
          <cell r="AN6">
            <v>-0.2</v>
          </cell>
          <cell r="AO6">
            <v>-0.4</v>
          </cell>
          <cell r="AP6">
            <v>-0.2</v>
          </cell>
          <cell r="AQ6">
            <v>-0.2</v>
          </cell>
          <cell r="AR6">
            <v>-0.2</v>
          </cell>
          <cell r="AS6">
            <v>-0.2</v>
          </cell>
        </row>
        <row r="7">
          <cell r="B7"/>
          <cell r="C7"/>
          <cell r="D7"/>
          <cell r="E7"/>
          <cell r="F7"/>
          <cell r="G7"/>
          <cell r="H7"/>
          <cell r="I7"/>
          <cell r="J7"/>
          <cell r="K7"/>
          <cell r="M7"/>
          <cell r="N7"/>
        </row>
        <row r="8">
          <cell r="B8" t="str">
            <v>Real PCE</v>
          </cell>
          <cell r="C8"/>
          <cell r="D8"/>
          <cell r="E8"/>
          <cell r="F8"/>
          <cell r="G8"/>
          <cell r="H8"/>
          <cell r="I8"/>
          <cell r="J8"/>
          <cell r="K8"/>
          <cell r="M8">
            <v>0</v>
          </cell>
          <cell r="N8">
            <v>-1.2</v>
          </cell>
          <cell r="Q8">
            <v>0</v>
          </cell>
          <cell r="R8">
            <v>-0.55056919327111309</v>
          </cell>
          <cell r="S8">
            <v>-0.3</v>
          </cell>
          <cell r="T8">
            <v>-0.19449068590154317</v>
          </cell>
          <cell r="U8">
            <v>-0.1</v>
          </cell>
          <cell r="V8">
            <v>-0.1</v>
          </cell>
          <cell r="W8">
            <v>2.9860135644219743E-2</v>
          </cell>
          <cell r="X8">
            <v>5.4941757917719491E-2</v>
          </cell>
          <cell r="Y8">
            <v>4.2080112942655346E-2</v>
          </cell>
          <cell r="AA8">
            <v>0</v>
          </cell>
          <cell r="AB8">
            <v>-0.55056919327111309</v>
          </cell>
          <cell r="AC8">
            <v>-0.10771693258528725</v>
          </cell>
          <cell r="AD8">
            <v>-0.19449068590154317</v>
          </cell>
          <cell r="AE8">
            <v>-8.4383254688532472E-2</v>
          </cell>
          <cell r="AF8">
            <v>2.280056784040152E-2</v>
          </cell>
          <cell r="AG8">
            <v>2.9860135644219743E-2</v>
          </cell>
          <cell r="AH8">
            <v>5.4941757917719491E-2</v>
          </cell>
          <cell r="AI8">
            <v>4.2080112942655346E-2</v>
          </cell>
          <cell r="AK8">
            <v>0</v>
          </cell>
          <cell r="AL8">
            <v>-0.8</v>
          </cell>
          <cell r="AM8">
            <v>-0.3</v>
          </cell>
          <cell r="AN8">
            <v>-0.3</v>
          </cell>
          <cell r="AO8">
            <v>-0.3</v>
          </cell>
          <cell r="AP8">
            <v>-0.3</v>
          </cell>
          <cell r="AQ8">
            <v>-0.3</v>
          </cell>
          <cell r="AR8">
            <v>-0.3</v>
          </cell>
          <cell r="AS8">
            <v>-0.3</v>
          </cell>
        </row>
        <row r="9">
          <cell r="B9" t="str">
            <v>PCE goods</v>
          </cell>
          <cell r="C9"/>
          <cell r="D9"/>
          <cell r="E9"/>
          <cell r="F9"/>
          <cell r="G9"/>
          <cell r="H9"/>
          <cell r="I9"/>
          <cell r="J9"/>
          <cell r="K9"/>
          <cell r="M9"/>
          <cell r="N9"/>
        </row>
        <row r="10">
          <cell r="B10" t="str">
            <v>PCE services</v>
          </cell>
          <cell r="C10"/>
          <cell r="D10"/>
          <cell r="E10"/>
          <cell r="F10"/>
          <cell r="G10"/>
          <cell r="H10"/>
          <cell r="I10"/>
          <cell r="J10"/>
          <cell r="K10"/>
          <cell r="M10"/>
          <cell r="N10"/>
        </row>
        <row r="11">
          <cell r="B11" t="str">
            <v>PCE deflator</v>
          </cell>
          <cell r="C11"/>
          <cell r="D11"/>
          <cell r="E11"/>
          <cell r="F11"/>
          <cell r="G11"/>
          <cell r="H11"/>
          <cell r="I11"/>
          <cell r="J11"/>
          <cell r="K11"/>
          <cell r="M11"/>
          <cell r="N11"/>
          <cell r="Q11">
            <v>1.1495032329877492E-2</v>
          </cell>
          <cell r="R11">
            <v>3.8085878535281906E-2</v>
          </cell>
          <cell r="S11">
            <v>9.773068031304892E-3</v>
          </cell>
          <cell r="T11">
            <v>-4.1469200531166067E-3</v>
          </cell>
          <cell r="U11">
            <v>-8.6781677200079149E-3</v>
          </cell>
          <cell r="V11">
            <v>-5.9795794857903928E-3</v>
          </cell>
          <cell r="AA11">
            <v>1.1495032329877492E-2</v>
          </cell>
          <cell r="AB11">
            <v>3.8085878535281906E-2</v>
          </cell>
          <cell r="AC11">
            <v>9.773068031304892E-3</v>
          </cell>
          <cell r="AD11">
            <v>-4.1469200531166067E-3</v>
          </cell>
          <cell r="AE11">
            <v>-8.6781677200079149E-3</v>
          </cell>
          <cell r="AF11">
            <v>-5.9795794857903928E-3</v>
          </cell>
          <cell r="AK11">
            <v>1.1495032329877492E-2</v>
          </cell>
          <cell r="AL11">
            <v>5.5340369930981639E-2</v>
          </cell>
          <cell r="AM11">
            <v>2.4632212135451768E-2</v>
          </cell>
          <cell r="AN11">
            <v>-8.210737378483924E-3</v>
          </cell>
          <cell r="AO11">
            <v>-8.210737378483924E-3</v>
          </cell>
          <cell r="AP11">
            <v>0</v>
          </cell>
        </row>
        <row r="12">
          <cell r="B12" t="str">
            <v>Real GFCF</v>
          </cell>
          <cell r="C12"/>
          <cell r="D12"/>
          <cell r="E12"/>
          <cell r="F12"/>
          <cell r="G12"/>
          <cell r="H12"/>
          <cell r="I12"/>
          <cell r="J12"/>
          <cell r="K12"/>
          <cell r="M12">
            <v>0</v>
          </cell>
          <cell r="N12">
            <v>-2.5</v>
          </cell>
          <cell r="Q12">
            <v>0</v>
          </cell>
          <cell r="R12">
            <v>-1.1000000000000001</v>
          </cell>
          <cell r="S12">
            <v>-0.3</v>
          </cell>
          <cell r="T12">
            <v>-0.4</v>
          </cell>
          <cell r="U12">
            <v>-0.45</v>
          </cell>
          <cell r="V12">
            <v>-0.55000000000000004</v>
          </cell>
          <cell r="W12">
            <v>0.11351393919751107</v>
          </cell>
          <cell r="X12">
            <v>0.17708003855756571</v>
          </cell>
          <cell r="Y12">
            <v>0.13438807329490654</v>
          </cell>
          <cell r="AA12">
            <v>0</v>
          </cell>
          <cell r="AB12">
            <v>-0.82585378990666958</v>
          </cell>
          <cell r="AC12">
            <v>-0.25134168876743956</v>
          </cell>
          <cell r="AD12">
            <v>-0.14105710955152406</v>
          </cell>
          <cell r="AE12">
            <v>-0.1599239800780079</v>
          </cell>
          <cell r="AF12">
            <v>5.2355295324833184E-2</v>
          </cell>
          <cell r="AG12">
            <v>5.6756969598755536E-2</v>
          </cell>
          <cell r="AH12">
            <v>8.8540019278782855E-2</v>
          </cell>
          <cell r="AI12">
            <v>6.719403664745327E-2</v>
          </cell>
          <cell r="AK12">
            <v>0</v>
          </cell>
          <cell r="AL12">
            <v>-1.2</v>
          </cell>
          <cell r="AM12">
            <v>-0.6</v>
          </cell>
          <cell r="AN12">
            <v>-0.2</v>
          </cell>
          <cell r="AO12">
            <v>-0.5</v>
          </cell>
          <cell r="AP12">
            <v>-0.4</v>
          </cell>
          <cell r="AQ12">
            <v>-0.4</v>
          </cell>
          <cell r="AR12">
            <v>-0.4</v>
          </cell>
          <cell r="AS12">
            <v>-0.4</v>
          </cell>
        </row>
        <row r="13">
          <cell r="B13" t="str">
            <v>Real Exports</v>
          </cell>
          <cell r="C13"/>
          <cell r="D13"/>
          <cell r="E13"/>
          <cell r="F13"/>
          <cell r="G13"/>
          <cell r="H13"/>
          <cell r="I13"/>
          <cell r="J13"/>
          <cell r="K13"/>
          <cell r="M13">
            <v>0</v>
          </cell>
          <cell r="N13">
            <v>-2.2999999999999998</v>
          </cell>
          <cell r="Q13">
            <v>0</v>
          </cell>
          <cell r="R13">
            <v>-3</v>
          </cell>
          <cell r="S13">
            <v>-0.7</v>
          </cell>
          <cell r="T13">
            <v>0</v>
          </cell>
          <cell r="U13">
            <v>0.2</v>
          </cell>
          <cell r="V13">
            <v>0.3</v>
          </cell>
          <cell r="W13">
            <v>0.11781211839631078</v>
          </cell>
          <cell r="X13">
            <v>0.16228697431026362</v>
          </cell>
          <cell r="Y13">
            <v>0.1221735495101538</v>
          </cell>
          <cell r="AA13">
            <v>0</v>
          </cell>
          <cell r="AB13">
            <v>-0.96349608822444788</v>
          </cell>
          <cell r="AC13">
            <v>-0.1735435837093342</v>
          </cell>
          <cell r="AD13">
            <v>-0.20303817511441435</v>
          </cell>
          <cell r="AE13">
            <v>-0.20347990945188155</v>
          </cell>
          <cell r="AF13">
            <v>8.05825587303588E-2</v>
          </cell>
          <cell r="AG13">
            <v>7.8541412264207189E-2</v>
          </cell>
          <cell r="AH13">
            <v>0.10819131620684241</v>
          </cell>
          <cell r="AI13">
            <v>8.14490330067692E-2</v>
          </cell>
          <cell r="AK13">
            <v>0</v>
          </cell>
          <cell r="AL13">
            <v>-1.4</v>
          </cell>
          <cell r="AM13">
            <v>-0.5</v>
          </cell>
          <cell r="AN13">
            <v>-0.3</v>
          </cell>
          <cell r="AO13">
            <v>-0.6</v>
          </cell>
          <cell r="AP13">
            <v>-0.4</v>
          </cell>
          <cell r="AQ13">
            <v>-0.4</v>
          </cell>
          <cell r="AR13">
            <v>-0.4</v>
          </cell>
          <cell r="AS13">
            <v>-0.4</v>
          </cell>
        </row>
        <row r="14">
          <cell r="B14" t="str">
            <v xml:space="preserve">Real Imports </v>
          </cell>
          <cell r="C14"/>
          <cell r="D14"/>
          <cell r="E14"/>
          <cell r="F14"/>
          <cell r="G14"/>
          <cell r="H14"/>
          <cell r="I14"/>
          <cell r="J14"/>
          <cell r="K14"/>
          <cell r="M14">
            <v>0</v>
          </cell>
          <cell r="N14">
            <v>-2.4</v>
          </cell>
          <cell r="Q14">
            <v>0</v>
          </cell>
          <cell r="R14">
            <v>-2.2999999999999998</v>
          </cell>
          <cell r="S14">
            <v>-0.5</v>
          </cell>
          <cell r="T14">
            <v>-0.26608767682891399</v>
          </cell>
          <cell r="U14">
            <v>0.1</v>
          </cell>
          <cell r="V14">
            <v>0.2</v>
          </cell>
          <cell r="W14">
            <v>0.10758733581814317</v>
          </cell>
          <cell r="X14">
            <v>0.13439304544425434</v>
          </cell>
          <cell r="Y14">
            <v>0.10045569481919059</v>
          </cell>
          <cell r="AA14">
            <v>0</v>
          </cell>
          <cell r="AB14">
            <v>-1.0323172373833369</v>
          </cell>
          <cell r="AC14">
            <v>-0.22441082106979082</v>
          </cell>
          <cell r="AD14">
            <v>-0.26608767682891399</v>
          </cell>
          <cell r="AE14">
            <v>-0.24125027214661898</v>
          </cell>
          <cell r="AF14">
            <v>0.11821890993772644</v>
          </cell>
          <cell r="AG14">
            <v>0.10758733581814317</v>
          </cell>
          <cell r="AH14">
            <v>0.13439304544425434</v>
          </cell>
          <cell r="AI14">
            <v>0.10045569481919059</v>
          </cell>
          <cell r="AK14">
            <v>0</v>
          </cell>
          <cell r="AL14">
            <v>-1.5</v>
          </cell>
          <cell r="AM14">
            <v>-0.6</v>
          </cell>
          <cell r="AN14">
            <v>-0.4</v>
          </cell>
          <cell r="AO14">
            <v>-0.7</v>
          </cell>
          <cell r="AP14">
            <v>-0.4</v>
          </cell>
          <cell r="AQ14">
            <v>-0.4</v>
          </cell>
          <cell r="AR14">
            <v>-0.4</v>
          </cell>
          <cell r="AS14">
            <v>-0.4</v>
          </cell>
        </row>
        <row r="15">
          <cell r="B15" t="str">
            <v xml:space="preserve">Employment </v>
          </cell>
          <cell r="C15"/>
          <cell r="D15"/>
          <cell r="E15"/>
          <cell r="F15"/>
          <cell r="G15"/>
          <cell r="H15"/>
          <cell r="I15"/>
          <cell r="J15"/>
          <cell r="K15"/>
          <cell r="M15">
            <v>0</v>
          </cell>
          <cell r="N15">
            <v>-0.62455111442531175</v>
          </cell>
          <cell r="Q15">
            <v>0</v>
          </cell>
          <cell r="R15">
            <v>-0.41292689495333479</v>
          </cell>
          <cell r="S15">
            <v>-0.12567084438371978</v>
          </cell>
          <cell r="T15">
            <v>-0.13144118418704365</v>
          </cell>
          <cell r="U15">
            <v>0</v>
          </cell>
          <cell r="V15">
            <v>4.970036716702142E-2</v>
          </cell>
          <cell r="W15">
            <v>4.653218702058759E-2</v>
          </cell>
          <cell r="X15">
            <v>6.0646090412774134E-2</v>
          </cell>
          <cell r="Y15">
            <v>4.5476181956489836E-2</v>
          </cell>
          <cell r="AA15">
            <v>0</v>
          </cell>
          <cell r="AB15">
            <v>-0.41292689495333479</v>
          </cell>
          <cell r="AC15">
            <v>-0.12567084438371978</v>
          </cell>
          <cell r="AD15">
            <v>-0.13144118418704365</v>
          </cell>
          <cell r="AE15">
            <v>-0.15686701745808651</v>
          </cell>
          <cell r="AF15">
            <v>4.970036716702142E-2</v>
          </cell>
          <cell r="AG15">
            <v>4.653218702058759E-2</v>
          </cell>
          <cell r="AH15">
            <v>6.0646090412774134E-2</v>
          </cell>
          <cell r="AI15">
            <v>4.5476181956489836E-2</v>
          </cell>
          <cell r="AK15">
            <v>0</v>
          </cell>
          <cell r="AL15">
            <v>-0.6</v>
          </cell>
          <cell r="AM15">
            <v>-0.3</v>
          </cell>
          <cell r="AN15">
            <v>-0.2</v>
          </cell>
          <cell r="AO15">
            <v>-0.4</v>
          </cell>
          <cell r="AP15">
            <v>-0.2</v>
          </cell>
          <cell r="AQ15">
            <v>-0.2</v>
          </cell>
          <cell r="AR15">
            <v>-0.2</v>
          </cell>
          <cell r="AS15">
            <v>-0.2</v>
          </cell>
        </row>
        <row r="16">
          <cell r="B16" t="str">
            <v xml:space="preserve">Labour Force </v>
          </cell>
          <cell r="C16"/>
          <cell r="D16"/>
          <cell r="E16"/>
          <cell r="F16"/>
          <cell r="G16"/>
          <cell r="H16"/>
          <cell r="I16"/>
          <cell r="J16"/>
          <cell r="K16"/>
          <cell r="M16">
            <v>0</v>
          </cell>
          <cell r="Q16">
            <v>0</v>
          </cell>
          <cell r="R16">
            <v>-0.45703054242338287</v>
          </cell>
          <cell r="S16">
            <v>-0.11727681637565873</v>
          </cell>
          <cell r="T16">
            <v>4.9763040637399336E-2</v>
          </cell>
          <cell r="U16">
            <v>0.10413801264009492</v>
          </cell>
          <cell r="V16">
            <v>7.1754953829484713E-2</v>
          </cell>
          <cell r="AA16">
            <v>0</v>
          </cell>
          <cell r="AB16">
            <v>-0.45703054242338287</v>
          </cell>
          <cell r="AC16">
            <v>-0.11727681637565873</v>
          </cell>
          <cell r="AD16">
            <v>4.9763040637399336E-2</v>
          </cell>
          <cell r="AE16">
            <v>0.10413801264009492</v>
          </cell>
          <cell r="AF16">
            <v>7.1754953829484713E-2</v>
          </cell>
          <cell r="AK16">
            <v>0</v>
          </cell>
          <cell r="AL16">
            <v>-0.66408443917177973</v>
          </cell>
          <cell r="AM16">
            <v>-0.29558654562542125</v>
          </cell>
          <cell r="AN16">
            <v>9.8528848541807088E-2</v>
          </cell>
          <cell r="AO16">
            <v>9.8528848541807088E-2</v>
          </cell>
          <cell r="AP16">
            <v>0</v>
          </cell>
        </row>
        <row r="17">
          <cell r="B17" t="str">
            <v xml:space="preserve">Unemployment rate </v>
          </cell>
          <cell r="C17"/>
          <cell r="D17"/>
          <cell r="E17"/>
          <cell r="F17"/>
          <cell r="G17"/>
          <cell r="H17"/>
          <cell r="I17"/>
          <cell r="J17"/>
          <cell r="K17"/>
          <cell r="M17"/>
          <cell r="Q17">
            <v>0</v>
          </cell>
          <cell r="R17">
            <v>0.20646344747666739</v>
          </cell>
          <cell r="S17">
            <v>0.21244590534104185</v>
          </cell>
          <cell r="T17">
            <v>0.3120422001176707</v>
          </cell>
          <cell r="U17">
            <v>0.2</v>
          </cell>
          <cell r="V17">
            <v>0.1</v>
          </cell>
          <cell r="W17">
            <v>0.15004846238731129</v>
          </cell>
          <cell r="X17">
            <v>9.9198085054191587E-2</v>
          </cell>
          <cell r="Y17">
            <v>0.10490031178293724</v>
          </cell>
          <cell r="AA17">
            <v>0</v>
          </cell>
          <cell r="AB17">
            <v>0.20646344747666739</v>
          </cell>
          <cell r="AC17">
            <v>0.21244590534104185</v>
          </cell>
          <cell r="AD17">
            <v>0.3120422001176707</v>
          </cell>
          <cell r="AE17">
            <v>0.31646263897538718</v>
          </cell>
          <cell r="AF17">
            <v>0.18697113120743358</v>
          </cell>
          <cell r="AG17">
            <v>0.15004846238731129</v>
          </cell>
          <cell r="AH17">
            <v>9.9198085054191587E-2</v>
          </cell>
          <cell r="AI17">
            <v>0.10490031178293724</v>
          </cell>
          <cell r="AK17">
            <v>0</v>
          </cell>
          <cell r="AL17">
            <v>0.3</v>
          </cell>
          <cell r="AM17">
            <v>0.4</v>
          </cell>
          <cell r="AN17">
            <v>0.5</v>
          </cell>
          <cell r="AO17">
            <v>0.7</v>
          </cell>
          <cell r="AP17">
            <v>0.8</v>
          </cell>
          <cell r="AQ17">
            <v>0.9</v>
          </cell>
          <cell r="AR17">
            <v>1.05</v>
          </cell>
          <cell r="AS17">
            <v>1.2</v>
          </cell>
        </row>
        <row r="18">
          <cell r="B18" t="str">
            <v>Wages (Nominal)</v>
          </cell>
          <cell r="C18"/>
          <cell r="D18"/>
          <cell r="E18"/>
          <cell r="F18"/>
          <cell r="G18"/>
          <cell r="H18"/>
          <cell r="I18"/>
          <cell r="J18"/>
          <cell r="K18"/>
          <cell r="M18">
            <v>0</v>
          </cell>
          <cell r="Q18">
            <v>0</v>
          </cell>
          <cell r="R18">
            <v>-0.19042939267640951</v>
          </cell>
          <cell r="S18">
            <v>-4.8865340156524467E-2</v>
          </cell>
          <cell r="T18">
            <v>2.0734600265583047E-2</v>
          </cell>
          <cell r="U18">
            <v>4.3390838600039561E-2</v>
          </cell>
          <cell r="V18">
            <v>2.9897897428951964E-2</v>
          </cell>
          <cell r="AA18">
            <v>0</v>
          </cell>
          <cell r="AB18">
            <v>-0.19042939267640951</v>
          </cell>
          <cell r="AC18">
            <v>-4.8865340156524467E-2</v>
          </cell>
          <cell r="AD18">
            <v>2.0734600265583047E-2</v>
          </cell>
          <cell r="AE18">
            <v>4.3390838600039561E-2</v>
          </cell>
          <cell r="AF18">
            <v>2.9897897428951964E-2</v>
          </cell>
          <cell r="AK18">
            <v>0</v>
          </cell>
          <cell r="AL18">
            <v>-0.27670184965490818</v>
          </cell>
          <cell r="AM18">
            <v>-0.12316106067725885</v>
          </cell>
          <cell r="AN18">
            <v>4.1053686892419616E-2</v>
          </cell>
          <cell r="AO18">
            <v>4.1053686892419616E-2</v>
          </cell>
          <cell r="AP18">
            <v>0</v>
          </cell>
        </row>
        <row r="19">
          <cell r="B19" t="str">
            <v>Personal Disposable Income (Nominal)</v>
          </cell>
          <cell r="C19"/>
          <cell r="D19"/>
          <cell r="E19"/>
          <cell r="F19"/>
          <cell r="G19"/>
          <cell r="H19"/>
          <cell r="I19"/>
          <cell r="J19"/>
          <cell r="K19"/>
          <cell r="M19">
            <v>0</v>
          </cell>
          <cell r="Q19">
            <v>0</v>
          </cell>
          <cell r="R19">
            <v>-1.5234351414112761</v>
          </cell>
          <cell r="S19">
            <v>-0.39092272125219574</v>
          </cell>
          <cell r="T19">
            <v>0.16587680212466438</v>
          </cell>
          <cell r="U19">
            <v>0.34712670880031649</v>
          </cell>
          <cell r="V19">
            <v>0.23918317943161571</v>
          </cell>
          <cell r="AA19">
            <v>0</v>
          </cell>
          <cell r="AB19">
            <v>-1.5234351414112761</v>
          </cell>
          <cell r="AC19">
            <v>-0.39092272125219574</v>
          </cell>
          <cell r="AD19">
            <v>0.16587680212466438</v>
          </cell>
          <cell r="AE19">
            <v>0.34712670880031649</v>
          </cell>
          <cell r="AF19">
            <v>0.23918317943161571</v>
          </cell>
          <cell r="AK19">
            <v>0</v>
          </cell>
          <cell r="AL19">
            <v>-2.2136147972392655</v>
          </cell>
          <cell r="AM19">
            <v>-0.98528848541807068</v>
          </cell>
          <cell r="AN19">
            <v>0.32842949513935688</v>
          </cell>
          <cell r="AO19">
            <v>0.32842949513935688</v>
          </cell>
          <cell r="AP19">
            <v>0</v>
          </cell>
        </row>
        <row r="20">
          <cell r="B20"/>
          <cell r="C20"/>
          <cell r="D20"/>
          <cell r="E20"/>
          <cell r="F20"/>
          <cell r="G20"/>
          <cell r="H20"/>
          <cell r="I20"/>
          <cell r="J20"/>
          <cell r="K20"/>
          <cell r="M20"/>
        </row>
        <row r="21">
          <cell r="B21"/>
          <cell r="C21"/>
          <cell r="D21"/>
          <cell r="E21"/>
          <cell r="F21"/>
          <cell r="G21"/>
          <cell r="H21"/>
          <cell r="I21"/>
          <cell r="J21"/>
          <cell r="K21"/>
          <cell r="M21"/>
        </row>
        <row r="22">
          <cell r="B22"/>
          <cell r="C22"/>
          <cell r="D22"/>
          <cell r="E22"/>
          <cell r="F22"/>
          <cell r="G22"/>
          <cell r="H22"/>
          <cell r="I22"/>
          <cell r="J22"/>
          <cell r="K22"/>
          <cell r="M22"/>
        </row>
        <row r="23">
          <cell r="B23"/>
          <cell r="C23"/>
          <cell r="D23"/>
          <cell r="E23"/>
          <cell r="F23"/>
          <cell r="G23"/>
          <cell r="H23"/>
          <cell r="I23"/>
          <cell r="J23"/>
          <cell r="K23"/>
          <cell r="M23"/>
        </row>
        <row r="24">
          <cell r="B24"/>
          <cell r="C24"/>
          <cell r="D24"/>
          <cell r="E24"/>
          <cell r="F24"/>
          <cell r="G24"/>
          <cell r="H24"/>
          <cell r="I24"/>
          <cell r="J24"/>
          <cell r="K24"/>
          <cell r="M24"/>
          <cell r="W24"/>
        </row>
        <row r="25">
          <cell r="B25"/>
          <cell r="C25"/>
          <cell r="D25"/>
          <cell r="E25"/>
          <cell r="F25"/>
          <cell r="G25"/>
          <cell r="H25"/>
          <cell r="I25"/>
          <cell r="J25"/>
          <cell r="K25"/>
          <cell r="M25"/>
          <cell r="W25"/>
        </row>
        <row r="26">
          <cell r="B26"/>
          <cell r="C26"/>
          <cell r="D26"/>
          <cell r="E26"/>
          <cell r="F26"/>
          <cell r="G26"/>
          <cell r="H26"/>
          <cell r="I26"/>
          <cell r="J26"/>
          <cell r="K26"/>
          <cell r="M26"/>
          <cell r="V26">
            <v>2021</v>
          </cell>
          <cell r="W26" t="str">
            <v>LR</v>
          </cell>
        </row>
        <row r="27">
          <cell r="B27"/>
          <cell r="C27"/>
          <cell r="D27"/>
          <cell r="E27"/>
          <cell r="F27"/>
          <cell r="G27"/>
          <cell r="H27"/>
          <cell r="I27"/>
          <cell r="J27"/>
          <cell r="K27"/>
          <cell r="M27"/>
          <cell r="T27" t="str">
            <v>GDP</v>
          </cell>
          <cell r="V27">
            <v>-1.7999999999999998</v>
          </cell>
          <cell r="W27">
            <v>-1.4</v>
          </cell>
        </row>
        <row r="28">
          <cell r="B28"/>
          <cell r="C28"/>
          <cell r="D28"/>
          <cell r="E28"/>
          <cell r="F28"/>
          <cell r="G28"/>
          <cell r="H28"/>
          <cell r="I28"/>
          <cell r="J28"/>
          <cell r="K28"/>
          <cell r="M28"/>
          <cell r="T28" t="str">
            <v>GFCF</v>
          </cell>
          <cell r="V28">
            <v>-1.3</v>
          </cell>
          <cell r="W28">
            <v>-2.4999999999999996</v>
          </cell>
        </row>
        <row r="29">
          <cell r="B29"/>
          <cell r="C29"/>
          <cell r="D29"/>
          <cell r="E29"/>
          <cell r="F29"/>
          <cell r="G29"/>
          <cell r="H29"/>
          <cell r="I29"/>
          <cell r="J29"/>
          <cell r="K29"/>
          <cell r="T29" t="str">
            <v>Traded</v>
          </cell>
          <cell r="V29">
            <v>-3</v>
          </cell>
          <cell r="W29"/>
        </row>
        <row r="30">
          <cell r="B30" t="str">
            <v>COVID-19 (now calibrated in the counterfactual tab according to the Covid_forecasts tab)</v>
          </cell>
          <cell r="C30"/>
          <cell r="D30"/>
          <cell r="E30"/>
          <cell r="F30"/>
          <cell r="G30"/>
          <cell r="H30"/>
          <cell r="I30"/>
          <cell r="J30"/>
          <cell r="K30"/>
          <cell r="T30" t="str">
            <v>X</v>
          </cell>
          <cell r="V30">
            <v>-3.7</v>
          </cell>
          <cell r="W30">
            <v>-2.3000000000000003</v>
          </cell>
        </row>
        <row r="31">
          <cell r="B31" t="str">
            <v>Real GNI*</v>
          </cell>
          <cell r="C31"/>
          <cell r="D31"/>
          <cell r="E31"/>
          <cell r="F31"/>
          <cell r="G31"/>
          <cell r="H31"/>
          <cell r="I31"/>
          <cell r="J31"/>
          <cell r="K31"/>
          <cell r="M31">
            <v>0</v>
          </cell>
          <cell r="R31" t="e">
            <v>#REF!</v>
          </cell>
          <cell r="T31" t="str">
            <v>M</v>
          </cell>
          <cell r="V31">
            <v>-2.8</v>
          </cell>
          <cell r="W31">
            <v>-2.4</v>
          </cell>
        </row>
        <row r="32">
          <cell r="B32" t="str">
            <v>GDP deflator</v>
          </cell>
          <cell r="C32"/>
          <cell r="D32"/>
          <cell r="E32"/>
          <cell r="F32"/>
          <cell r="G32"/>
          <cell r="H32"/>
          <cell r="I32"/>
          <cell r="J32"/>
          <cell r="K32"/>
          <cell r="M32"/>
          <cell r="T32" t="str">
            <v>PCE</v>
          </cell>
          <cell r="V32">
            <v>-0.8</v>
          </cell>
          <cell r="W32">
            <v>-1.2000000000000002</v>
          </cell>
        </row>
        <row r="33">
          <cell r="B33" t="str">
            <v>Real PCE</v>
          </cell>
          <cell r="C33"/>
          <cell r="D33"/>
          <cell r="E33"/>
          <cell r="F33"/>
          <cell r="G33"/>
          <cell r="H33"/>
          <cell r="I33"/>
          <cell r="J33"/>
          <cell r="K33"/>
          <cell r="M33">
            <v>0</v>
          </cell>
        </row>
        <row r="34">
          <cell r="B34" t="str">
            <v>PCE goods</v>
          </cell>
          <cell r="C34">
            <v>-0.14275124042547072</v>
          </cell>
          <cell r="D34">
            <v>1.5458706790116845</v>
          </cell>
          <cell r="E34">
            <v>1.8969073612220133</v>
          </cell>
          <cell r="F34">
            <v>0.51822777946895426</v>
          </cell>
          <cell r="G34">
            <v>0.55177938855309172</v>
          </cell>
          <cell r="H34">
            <v>-0.11248342371825437</v>
          </cell>
          <cell r="I34">
            <v>-0.3511405033850048</v>
          </cell>
          <cell r="J34"/>
          <cell r="K34"/>
          <cell r="M34"/>
        </row>
        <row r="35">
          <cell r="B35" t="str">
            <v>PCE services</v>
          </cell>
          <cell r="C35">
            <v>2.4630505221754362E-3</v>
          </cell>
          <cell r="D35">
            <v>4.2723787833331581</v>
          </cell>
          <cell r="E35">
            <v>8.4224988056253824</v>
          </cell>
          <cell r="F35">
            <v>1.9833052852954001</v>
          </cell>
          <cell r="G35">
            <v>1.2042628612229354</v>
          </cell>
          <cell r="H35">
            <v>0.81792287243673822</v>
          </cell>
          <cell r="I35">
            <v>0.56398009256546633</v>
          </cell>
          <cell r="J35"/>
          <cell r="K35"/>
          <cell r="M35"/>
        </row>
        <row r="36">
          <cell r="B36" t="str">
            <v>PCE deflator</v>
          </cell>
          <cell r="C36"/>
          <cell r="D36"/>
          <cell r="E36"/>
          <cell r="F36"/>
          <cell r="G36"/>
          <cell r="H36"/>
          <cell r="I36"/>
          <cell r="J36"/>
          <cell r="K36"/>
          <cell r="M36"/>
        </row>
        <row r="37">
          <cell r="B37" t="str">
            <v>Real GFCF</v>
          </cell>
          <cell r="C37"/>
          <cell r="D37"/>
          <cell r="E37"/>
          <cell r="F37"/>
          <cell r="G37"/>
          <cell r="H37"/>
          <cell r="I37"/>
          <cell r="J37"/>
          <cell r="K37"/>
          <cell r="M37">
            <v>0</v>
          </cell>
        </row>
        <row r="38">
          <cell r="B38" t="str">
            <v>Real Exports</v>
          </cell>
          <cell r="C38"/>
          <cell r="D38"/>
          <cell r="E38"/>
          <cell r="F38"/>
          <cell r="G38"/>
          <cell r="H38"/>
          <cell r="I38"/>
          <cell r="J38"/>
          <cell r="K38"/>
          <cell r="M38">
            <v>0</v>
          </cell>
        </row>
        <row r="39">
          <cell r="B39" t="str">
            <v xml:space="preserve">Real Imports </v>
          </cell>
          <cell r="C39"/>
          <cell r="D39"/>
          <cell r="E39"/>
          <cell r="F39"/>
          <cell r="G39"/>
          <cell r="H39"/>
          <cell r="I39"/>
          <cell r="J39"/>
          <cell r="K39"/>
          <cell r="M39">
            <v>0</v>
          </cell>
        </row>
        <row r="40">
          <cell r="B40" t="str">
            <v xml:space="preserve">Employment </v>
          </cell>
          <cell r="C40"/>
          <cell r="D40"/>
          <cell r="E40"/>
          <cell r="F40"/>
          <cell r="G40"/>
          <cell r="H40"/>
          <cell r="I40"/>
          <cell r="J40"/>
          <cell r="K40"/>
          <cell r="M40">
            <v>0</v>
          </cell>
        </row>
        <row r="41">
          <cell r="B41" t="str">
            <v xml:space="preserve">Labour Force </v>
          </cell>
          <cell r="C41"/>
          <cell r="D41"/>
          <cell r="E41"/>
          <cell r="F41"/>
          <cell r="G41"/>
          <cell r="H41"/>
          <cell r="I41"/>
          <cell r="J41"/>
          <cell r="K41"/>
          <cell r="M41">
            <v>0</v>
          </cell>
        </row>
        <row r="42">
          <cell r="B42" t="str">
            <v xml:space="preserve">Unemployment rate </v>
          </cell>
          <cell r="C42"/>
          <cell r="D42"/>
          <cell r="E42"/>
          <cell r="F42"/>
          <cell r="G42"/>
          <cell r="H42"/>
          <cell r="I42"/>
          <cell r="J42"/>
          <cell r="K42"/>
          <cell r="M42">
            <v>0</v>
          </cell>
          <cell r="N42"/>
        </row>
        <row r="43">
          <cell r="B43" t="str">
            <v>Wages (Nominal)</v>
          </cell>
          <cell r="C43"/>
          <cell r="D43"/>
          <cell r="E43"/>
          <cell r="F43"/>
          <cell r="G43"/>
          <cell r="H43"/>
          <cell r="I43"/>
          <cell r="J43"/>
          <cell r="K43"/>
          <cell r="M43">
            <v>0</v>
          </cell>
          <cell r="N43"/>
        </row>
        <row r="44">
          <cell r="B44" t="str">
            <v>Personal Disposable Income (Nominal)</v>
          </cell>
          <cell r="C44"/>
          <cell r="D44"/>
          <cell r="E44"/>
          <cell r="F44"/>
          <cell r="G44"/>
          <cell r="H44"/>
          <cell r="I44"/>
          <cell r="J44"/>
          <cell r="K44"/>
          <cell r="M44">
            <v>0</v>
          </cell>
          <cell r="N44"/>
        </row>
        <row r="45">
          <cell r="B45" t="str">
            <v>Population (thousands)</v>
          </cell>
          <cell r="C45"/>
          <cell r="D45"/>
          <cell r="E45"/>
          <cell r="F45"/>
          <cell r="G45"/>
          <cell r="H45"/>
          <cell r="I45"/>
          <cell r="J45"/>
          <cell r="K45"/>
          <cell r="M45"/>
          <cell r="Q45"/>
        </row>
        <row r="46">
          <cell r="B46" t="str">
            <v>Government Consumption</v>
          </cell>
          <cell r="C46">
            <v>1.6557528874978189E-2</v>
          </cell>
          <cell r="D46">
            <v>-1.6256707219917566E-2</v>
          </cell>
          <cell r="E46">
            <v>-2.1760371282653068E-14</v>
          </cell>
          <cell r="F46">
            <v>6.8611782921834674E-14</v>
          </cell>
          <cell r="G46">
            <v>-3.9968028886505635E-13</v>
          </cell>
          <cell r="H46">
            <v>-4.1744385725905886E-14</v>
          </cell>
          <cell r="I46">
            <v>1.1368683772161603E-13</v>
          </cell>
          <cell r="J46"/>
          <cell r="K46"/>
          <cell r="M46">
            <v>2.9812994577493868E-4</v>
          </cell>
        </row>
        <row r="47">
          <cell r="B47" t="str">
            <v>Underlying Machinery and Equipment</v>
          </cell>
          <cell r="C47">
            <v>-4.1934071759452962E-7</v>
          </cell>
          <cell r="D47">
            <v>-13.744740622179819</v>
          </cell>
          <cell r="E47">
            <v>2.1288950146062993</v>
          </cell>
          <cell r="F47">
            <v>2.9885975353954737</v>
          </cell>
          <cell r="G47">
            <v>6.8947567132628791</v>
          </cell>
          <cell r="H47">
            <v>6.7259416580198961</v>
          </cell>
          <cell r="I47">
            <v>6.2538087796568664</v>
          </cell>
          <cell r="J47"/>
          <cell r="K47"/>
          <cell r="M47">
            <v>9.9750748162522829</v>
          </cell>
        </row>
        <row r="48">
          <cell r="B48" t="str">
            <v>Building and Construction</v>
          </cell>
          <cell r="C48">
            <v>-0.76149352551039762</v>
          </cell>
          <cell r="D48">
            <v>-17.542496065635937</v>
          </cell>
          <cell r="E48">
            <v>20.120545413401338</v>
          </cell>
          <cell r="F48">
            <v>4.5665193313625174</v>
          </cell>
          <cell r="G48">
            <v>4.5795622253544277</v>
          </cell>
          <cell r="H48">
            <v>6.5001519071137048</v>
          </cell>
          <cell r="I48">
            <v>4.3355216251679991</v>
          </cell>
          <cell r="J48"/>
          <cell r="K48"/>
          <cell r="M48">
            <v>19.439943605609457</v>
          </cell>
        </row>
        <row r="49">
          <cell r="B49" t="str">
            <v>Of which: dwellings</v>
          </cell>
          <cell r="C49">
            <v>-1.4762613016887789</v>
          </cell>
          <cell r="D49">
            <v>8.4178644592746572</v>
          </cell>
          <cell r="E49">
            <v>22.145351732463798</v>
          </cell>
          <cell r="F49">
            <v>3.6556357874896968</v>
          </cell>
          <cell r="G49">
            <v>13.513084838025369</v>
          </cell>
          <cell r="H49">
            <v>10.399937371513735</v>
          </cell>
          <cell r="I49">
            <v>3.5042239733205864</v>
          </cell>
          <cell r="J49"/>
          <cell r="K49"/>
          <cell r="M49"/>
        </row>
        <row r="50">
          <cell r="B50" t="str">
            <v xml:space="preserve">                  improvements</v>
          </cell>
          <cell r="C50">
            <v>-1.1047575221559285</v>
          </cell>
          <cell r="D50">
            <v>-8.9437797626929161</v>
          </cell>
          <cell r="E50">
            <v>21.213086009205405</v>
          </cell>
          <cell r="F50">
            <v>8.2279823812699178</v>
          </cell>
          <cell r="G50">
            <v>6.1522828378413141</v>
          </cell>
          <cell r="H50">
            <v>5.8872121061078975</v>
          </cell>
          <cell r="I50">
            <v>4.567882791566598</v>
          </cell>
          <cell r="J50"/>
          <cell r="K50"/>
          <cell r="M50"/>
        </row>
        <row r="51">
          <cell r="B51" t="str">
            <v xml:space="preserve">                  other B&amp;C (roads, commercial etc)</v>
          </cell>
          <cell r="C51">
            <v>-0.4720449173723722</v>
          </cell>
          <cell r="D51">
            <v>-26.350570592755609</v>
          </cell>
          <cell r="E51">
            <v>19.056287502335348</v>
          </cell>
          <cell r="F51">
            <v>4.1476490456559238</v>
          </cell>
          <cell r="G51">
            <v>1.3936895674309748</v>
          </cell>
          <cell r="H51">
            <v>3.947133758869374</v>
          </cell>
          <cell r="I51">
            <v>3.2077156651246552</v>
          </cell>
          <cell r="J51"/>
          <cell r="K51"/>
          <cell r="M51"/>
        </row>
        <row r="52">
          <cell r="B52" t="str">
            <v xml:space="preserve">                  transfer costs</v>
          </cell>
          <cell r="C52">
            <v>-1.7139432151311595</v>
          </cell>
          <cell r="D52">
            <v>-1.2765620796157897</v>
          </cell>
          <cell r="E52">
            <v>29.806283099653861</v>
          </cell>
          <cell r="F52">
            <v>-7.9368987366757313</v>
          </cell>
          <cell r="G52">
            <v>0.55644311174776817</v>
          </cell>
          <cell r="H52">
            <v>5.569190142973012</v>
          </cell>
          <cell r="I52">
            <v>5.4774107813558839</v>
          </cell>
          <cell r="J52"/>
          <cell r="K52"/>
          <cell r="M52"/>
        </row>
        <row r="53">
          <cell r="B53" t="str">
            <v>HICP</v>
          </cell>
          <cell r="C53" t="e">
            <v>#N/A</v>
          </cell>
          <cell r="D53" t="e">
            <v>#N/A</v>
          </cell>
          <cell r="E53" t="e">
            <v>#N/A</v>
          </cell>
          <cell r="F53" t="e">
            <v>#N/A</v>
          </cell>
          <cell r="G53" t="e">
            <v>#N/A</v>
          </cell>
          <cell r="H53" t="e">
            <v>#N/A</v>
          </cell>
          <cell r="I53" t="e">
            <v>#N/A</v>
          </cell>
          <cell r="J53"/>
          <cell r="K53"/>
          <cell r="M53" t="e">
            <v>#N/A</v>
          </cell>
        </row>
        <row r="54">
          <cell r="B54"/>
          <cell r="C54"/>
          <cell r="D54"/>
          <cell r="E54"/>
          <cell r="F54"/>
          <cell r="G54"/>
          <cell r="H54"/>
          <cell r="I54"/>
          <cell r="J54"/>
          <cell r="K54"/>
          <cell r="M54"/>
        </row>
        <row r="55">
          <cell r="B55" t="str">
            <v>Total Shocks</v>
          </cell>
          <cell r="C55"/>
          <cell r="D55"/>
          <cell r="E55"/>
          <cell r="F55"/>
          <cell r="G55"/>
          <cell r="H55"/>
          <cell r="I55"/>
          <cell r="J55"/>
          <cell r="K55"/>
          <cell r="M55"/>
        </row>
        <row r="56">
          <cell r="A56" t="str">
            <v>MINg</v>
          </cell>
          <cell r="B56" t="str">
            <v>Real GNI* (C19)</v>
          </cell>
          <cell r="C56">
            <v>0</v>
          </cell>
          <cell r="D56">
            <v>0</v>
          </cell>
          <cell r="E56">
            <v>0</v>
          </cell>
          <cell r="F56">
            <v>0</v>
          </cell>
          <cell r="G56">
            <v>0</v>
          </cell>
          <cell r="H56">
            <v>0</v>
          </cell>
          <cell r="I56">
            <v>0</v>
          </cell>
          <cell r="J56"/>
          <cell r="K56"/>
          <cell r="M56"/>
        </row>
        <row r="57">
          <cell r="B57" t="str">
            <v>Real GDP (Brexit)</v>
          </cell>
          <cell r="C57">
            <v>0</v>
          </cell>
          <cell r="D57">
            <v>0</v>
          </cell>
          <cell r="E57">
            <v>0</v>
          </cell>
          <cell r="F57">
            <v>0</v>
          </cell>
          <cell r="G57">
            <v>0</v>
          </cell>
          <cell r="H57">
            <v>0</v>
          </cell>
          <cell r="I57">
            <v>0</v>
          </cell>
          <cell r="J57"/>
          <cell r="K57"/>
          <cell r="M57"/>
        </row>
        <row r="58">
          <cell r="A58" t="str">
            <v>PCRg</v>
          </cell>
          <cell r="B58" t="str">
            <v>Real PCE</v>
          </cell>
          <cell r="C58">
            <v>0</v>
          </cell>
          <cell r="D58">
            <v>0</v>
          </cell>
          <cell r="E58">
            <v>0</v>
          </cell>
          <cell r="F58">
            <v>0</v>
          </cell>
          <cell r="G58">
            <v>0</v>
          </cell>
          <cell r="H58">
            <v>0</v>
          </cell>
          <cell r="I58">
            <v>0</v>
          </cell>
          <cell r="J58"/>
          <cell r="K58"/>
          <cell r="M58"/>
        </row>
        <row r="59">
          <cell r="A59" t="str">
            <v>PCGRg</v>
          </cell>
          <cell r="B59" t="str">
            <v>PCE goods</v>
          </cell>
          <cell r="C59">
            <v>-0.14275124042547072</v>
          </cell>
          <cell r="D59">
            <v>1.5458706790116845</v>
          </cell>
          <cell r="E59">
            <v>1.8969073612220133</v>
          </cell>
          <cell r="F59">
            <v>0.51822777946895426</v>
          </cell>
          <cell r="G59">
            <v>0.55177938855309172</v>
          </cell>
          <cell r="H59">
            <v>-0.11248342371825437</v>
          </cell>
          <cell r="I59">
            <v>-0.3511405033850048</v>
          </cell>
          <cell r="J59"/>
          <cell r="K59"/>
          <cell r="M59"/>
        </row>
        <row r="60">
          <cell r="A60" t="str">
            <v>PCSRg</v>
          </cell>
          <cell r="B60" t="str">
            <v>PCE services</v>
          </cell>
          <cell r="C60">
            <v>2.4630505221754362E-3</v>
          </cell>
          <cell r="D60">
            <v>4.2723787833331581</v>
          </cell>
          <cell r="E60">
            <v>8.4224988056253824</v>
          </cell>
          <cell r="F60">
            <v>1.9833052852954001</v>
          </cell>
          <cell r="G60">
            <v>1.2042628612229354</v>
          </cell>
          <cell r="H60">
            <v>0.81792287243673822</v>
          </cell>
          <cell r="I60">
            <v>0.56398009256546633</v>
          </cell>
          <cell r="J60"/>
          <cell r="K60"/>
          <cell r="M60"/>
        </row>
        <row r="61">
          <cell r="A61" t="str">
            <v>PCP</v>
          </cell>
          <cell r="B61" t="str">
            <v>PCE deflator</v>
          </cell>
          <cell r="C61">
            <v>0</v>
          </cell>
          <cell r="D61">
            <v>0</v>
          </cell>
          <cell r="E61">
            <v>0</v>
          </cell>
          <cell r="F61">
            <v>0</v>
          </cell>
          <cell r="G61">
            <v>0</v>
          </cell>
          <cell r="H61">
            <v>0</v>
          </cell>
          <cell r="I61">
            <v>0</v>
          </cell>
          <cell r="J61"/>
          <cell r="K61"/>
          <cell r="M61"/>
        </row>
        <row r="62">
          <cell r="A62" t="str">
            <v>UIRg</v>
          </cell>
          <cell r="B62" t="str">
            <v>Real GFCF</v>
          </cell>
          <cell r="C62">
            <v>0</v>
          </cell>
          <cell r="D62">
            <v>0</v>
          </cell>
          <cell r="E62">
            <v>0</v>
          </cell>
          <cell r="F62">
            <v>0</v>
          </cell>
          <cell r="G62">
            <v>0</v>
          </cell>
          <cell r="H62">
            <v>0</v>
          </cell>
          <cell r="I62">
            <v>0</v>
          </cell>
          <cell r="J62"/>
          <cell r="K62"/>
          <cell r="M62"/>
        </row>
        <row r="63">
          <cell r="A63" t="str">
            <v>XTRg</v>
          </cell>
          <cell r="B63" t="str">
            <v>Real Exports</v>
          </cell>
          <cell r="C63">
            <v>0</v>
          </cell>
          <cell r="D63">
            <v>0</v>
          </cell>
          <cell r="E63">
            <v>0</v>
          </cell>
          <cell r="F63">
            <v>0</v>
          </cell>
          <cell r="G63">
            <v>0</v>
          </cell>
          <cell r="H63">
            <v>0</v>
          </cell>
          <cell r="I63">
            <v>0</v>
          </cell>
          <cell r="J63"/>
          <cell r="K63"/>
          <cell r="M63"/>
        </row>
        <row r="64">
          <cell r="A64" t="str">
            <v>MTRg</v>
          </cell>
          <cell r="B64" t="str">
            <v xml:space="preserve">Real Imports </v>
          </cell>
          <cell r="C64">
            <v>0</v>
          </cell>
          <cell r="D64">
            <v>0</v>
          </cell>
          <cell r="E64">
            <v>0</v>
          </cell>
          <cell r="F64">
            <v>0</v>
          </cell>
          <cell r="G64">
            <v>0</v>
          </cell>
          <cell r="H64">
            <v>0</v>
          </cell>
          <cell r="I64">
            <v>0</v>
          </cell>
          <cell r="J64"/>
          <cell r="K64"/>
          <cell r="M64"/>
        </row>
        <row r="65">
          <cell r="A65" t="str">
            <v>EMPg</v>
          </cell>
          <cell r="B65" t="str">
            <v xml:space="preserve">Employment </v>
          </cell>
          <cell r="C65">
            <v>0</v>
          </cell>
          <cell r="D65">
            <v>0</v>
          </cell>
          <cell r="E65">
            <v>0</v>
          </cell>
          <cell r="F65">
            <v>0</v>
          </cell>
          <cell r="G65">
            <v>0</v>
          </cell>
          <cell r="H65">
            <v>0</v>
          </cell>
          <cell r="I65">
            <v>0</v>
          </cell>
          <cell r="J65"/>
          <cell r="K65"/>
          <cell r="M65"/>
        </row>
        <row r="66">
          <cell r="A66" t="str">
            <v>LFg</v>
          </cell>
          <cell r="B66" t="str">
            <v xml:space="preserve">Labour Force </v>
          </cell>
          <cell r="C66">
            <v>0</v>
          </cell>
          <cell r="D66">
            <v>0</v>
          </cell>
          <cell r="E66">
            <v>0</v>
          </cell>
          <cell r="F66">
            <v>0</v>
          </cell>
          <cell r="G66">
            <v>0</v>
          </cell>
          <cell r="H66">
            <v>0</v>
          </cell>
          <cell r="I66">
            <v>0</v>
          </cell>
          <cell r="J66"/>
          <cell r="K66"/>
          <cell r="M66"/>
        </row>
        <row r="67">
          <cell r="A67" t="str">
            <v>UNEMPLF</v>
          </cell>
          <cell r="B67" t="str">
            <v xml:space="preserve">Unemployment rate </v>
          </cell>
          <cell r="C67">
            <v>0</v>
          </cell>
          <cell r="D67">
            <v>0</v>
          </cell>
          <cell r="E67">
            <v>0</v>
          </cell>
          <cell r="F67">
            <v>0</v>
          </cell>
          <cell r="G67">
            <v>0</v>
          </cell>
          <cell r="H67">
            <v>0</v>
          </cell>
          <cell r="I67">
            <v>0</v>
          </cell>
          <cell r="J67"/>
          <cell r="K67"/>
          <cell r="M67"/>
        </row>
        <row r="68">
          <cell r="A68" t="str">
            <v>WAG</v>
          </cell>
          <cell r="B68" t="str">
            <v>Wages (Nominal)</v>
          </cell>
          <cell r="C68">
            <v>0</v>
          </cell>
          <cell r="D68">
            <v>0</v>
          </cell>
          <cell r="E68">
            <v>0</v>
          </cell>
          <cell r="F68">
            <v>0</v>
          </cell>
          <cell r="G68">
            <v>0</v>
          </cell>
          <cell r="H68">
            <v>0</v>
          </cell>
          <cell r="I68">
            <v>0</v>
          </cell>
          <cell r="J68"/>
          <cell r="K68"/>
          <cell r="M68"/>
        </row>
        <row r="69">
          <cell r="A69" t="str">
            <v>PDIag</v>
          </cell>
          <cell r="B69" t="str">
            <v>Personal Disposable Income (Nominal)</v>
          </cell>
          <cell r="C69">
            <v>0</v>
          </cell>
          <cell r="D69">
            <v>0</v>
          </cell>
          <cell r="E69">
            <v>0</v>
          </cell>
          <cell r="F69">
            <v>0</v>
          </cell>
          <cell r="G69">
            <v>0</v>
          </cell>
          <cell r="H69">
            <v>0</v>
          </cell>
          <cell r="I69">
            <v>0</v>
          </cell>
          <cell r="J69"/>
          <cell r="K69"/>
          <cell r="M69"/>
        </row>
        <row r="70">
          <cell r="A70" t="str">
            <v>POPc</v>
          </cell>
          <cell r="B70" t="str">
            <v>Population (thousands)</v>
          </cell>
          <cell r="C70">
            <v>0</v>
          </cell>
          <cell r="D70">
            <v>0</v>
          </cell>
          <cell r="E70">
            <v>0</v>
          </cell>
          <cell r="F70">
            <v>0</v>
          </cell>
          <cell r="G70">
            <v>0</v>
          </cell>
          <cell r="H70">
            <v>0</v>
          </cell>
          <cell r="I70">
            <v>0</v>
          </cell>
          <cell r="J70"/>
          <cell r="K70"/>
          <cell r="M70"/>
        </row>
        <row r="71">
          <cell r="A71" t="str">
            <v>GCRg</v>
          </cell>
          <cell r="B71" t="str">
            <v>Government Consumption</v>
          </cell>
          <cell r="C71">
            <v>1.6557528874978189E-2</v>
          </cell>
          <cell r="D71">
            <v>-1.6256707219917566E-2</v>
          </cell>
          <cell r="E71">
            <v>-2.1760371282653068E-14</v>
          </cell>
          <cell r="F71">
            <v>6.8611782921834674E-14</v>
          </cell>
          <cell r="G71">
            <v>-3.9968028886505635E-13</v>
          </cell>
          <cell r="H71">
            <v>-4.1744385725905886E-14</v>
          </cell>
          <cell r="I71">
            <v>1.1368683772161603E-13</v>
          </cell>
          <cell r="J71"/>
          <cell r="K71"/>
          <cell r="M71"/>
        </row>
        <row r="72">
          <cell r="A72" t="str">
            <v>UMRg</v>
          </cell>
          <cell r="B72" t="str">
            <v>Underlying Machinery and Equipment</v>
          </cell>
          <cell r="C72">
            <v>-4.1934071759452962E-7</v>
          </cell>
          <cell r="D72">
            <v>-13.744740622179819</v>
          </cell>
          <cell r="E72">
            <v>2.1288950146062993</v>
          </cell>
          <cell r="F72">
            <v>2.9885975353954737</v>
          </cell>
          <cell r="G72">
            <v>6.8947567132628791</v>
          </cell>
          <cell r="H72">
            <v>6.7259416580198961</v>
          </cell>
          <cell r="I72">
            <v>6.2538087796568664</v>
          </cell>
          <cell r="J72"/>
          <cell r="K72"/>
          <cell r="M72"/>
        </row>
        <row r="73">
          <cell r="A73" t="str">
            <v>BCRg</v>
          </cell>
          <cell r="B73" t="str">
            <v>Building and Construction</v>
          </cell>
          <cell r="C73">
            <v>-0.76149352551039762</v>
          </cell>
          <cell r="D73">
            <v>-17.542496065635937</v>
          </cell>
          <cell r="E73">
            <v>20.120545413401338</v>
          </cell>
          <cell r="F73">
            <v>4.5665193313625174</v>
          </cell>
          <cell r="G73">
            <v>4.5795622253544277</v>
          </cell>
          <cell r="H73">
            <v>6.5001519071137048</v>
          </cell>
          <cell r="I73">
            <v>4.3355216251679991</v>
          </cell>
          <cell r="J73"/>
          <cell r="K73"/>
          <cell r="M73"/>
        </row>
        <row r="74">
          <cell r="A74" t="str">
            <v>DWRg</v>
          </cell>
          <cell r="B74" t="str">
            <v>Of which: dwellings</v>
          </cell>
          <cell r="C74">
            <v>-1.4762613016887789</v>
          </cell>
          <cell r="D74">
            <v>8.4178644592746572</v>
          </cell>
          <cell r="E74">
            <v>22.145351732463798</v>
          </cell>
          <cell r="F74">
            <v>3.6556357874896968</v>
          </cell>
          <cell r="G74">
            <v>13.513084838025369</v>
          </cell>
          <cell r="H74">
            <v>10.399937371513735</v>
          </cell>
          <cell r="I74">
            <v>3.5042239733205864</v>
          </cell>
          <cell r="J74"/>
          <cell r="K74"/>
          <cell r="M74"/>
        </row>
        <row r="75">
          <cell r="A75" t="str">
            <v>IMPRg</v>
          </cell>
          <cell r="B75" t="str">
            <v xml:space="preserve">                  improvements</v>
          </cell>
          <cell r="C75">
            <v>-1.1047575221559285</v>
          </cell>
          <cell r="D75">
            <v>-8.9437797626929161</v>
          </cell>
          <cell r="E75">
            <v>21.213086009205405</v>
          </cell>
          <cell r="F75">
            <v>8.2279823812699178</v>
          </cell>
          <cell r="G75">
            <v>6.1522828378413141</v>
          </cell>
          <cell r="H75">
            <v>5.8872121061078975</v>
          </cell>
          <cell r="I75">
            <v>4.567882791566598</v>
          </cell>
          <cell r="J75"/>
          <cell r="K75"/>
          <cell r="M75"/>
        </row>
        <row r="76">
          <cell r="A76" t="str">
            <v>RCRg</v>
          </cell>
          <cell r="B76" t="str">
            <v xml:space="preserve">                  other B&amp;C (roads, commercial etc)</v>
          </cell>
          <cell r="C76">
            <v>-0.4720449173723722</v>
          </cell>
          <cell r="D76">
            <v>-26.350570592755609</v>
          </cell>
          <cell r="E76">
            <v>19.056287502335348</v>
          </cell>
          <cell r="F76">
            <v>4.1476490456559238</v>
          </cell>
          <cell r="G76">
            <v>1.3936895674309748</v>
          </cell>
          <cell r="H76">
            <v>3.947133758869374</v>
          </cell>
          <cell r="I76">
            <v>3.2077156651246552</v>
          </cell>
          <cell r="J76"/>
          <cell r="K76"/>
          <cell r="M76"/>
        </row>
        <row r="77">
          <cell r="A77" t="str">
            <v>TCRg</v>
          </cell>
          <cell r="B77" t="str">
            <v xml:space="preserve">                  transfer costs</v>
          </cell>
          <cell r="C77">
            <v>-1.7139432151311595</v>
          </cell>
          <cell r="D77">
            <v>-1.2765620796157897</v>
          </cell>
          <cell r="E77">
            <v>29.806283099653861</v>
          </cell>
          <cell r="F77">
            <v>-7.9368987366757313</v>
          </cell>
          <cell r="G77">
            <v>0.55644311174776817</v>
          </cell>
          <cell r="H77">
            <v>5.569190142973012</v>
          </cell>
          <cell r="I77">
            <v>5.4774107813558839</v>
          </cell>
          <cell r="J77"/>
          <cell r="K77"/>
          <cell r="M77"/>
        </row>
        <row r="78">
          <cell r="A78" t="str">
            <v>HICPg</v>
          </cell>
          <cell r="B78" t="str">
            <v>HICP</v>
          </cell>
          <cell r="C78" t="e">
            <v>#N/A</v>
          </cell>
          <cell r="D78" t="e">
            <v>#N/A</v>
          </cell>
          <cell r="E78" t="e">
            <v>#N/A</v>
          </cell>
          <cell r="F78" t="e">
            <v>#N/A</v>
          </cell>
          <cell r="G78" t="e">
            <v>#N/A</v>
          </cell>
          <cell r="H78" t="e">
            <v>#N/A</v>
          </cell>
          <cell r="I78" t="e">
            <v>#N/A</v>
          </cell>
          <cell r="J78"/>
          <cell r="K78"/>
          <cell r="M78"/>
        </row>
        <row r="79">
          <cell r="B79"/>
          <cell r="C79"/>
          <cell r="D79"/>
          <cell r="E79"/>
          <cell r="F79"/>
          <cell r="G79"/>
          <cell r="H79"/>
          <cell r="I79"/>
          <cell r="J79"/>
          <cell r="K79"/>
          <cell r="M79"/>
        </row>
        <row r="80">
          <cell r="B80" t="str">
            <v>Results before shock impacts</v>
          </cell>
        </row>
        <row r="81">
          <cell r="A81" t="str">
            <v>MIRg</v>
          </cell>
          <cell r="B81" t="str">
            <v>Real GNI*</v>
          </cell>
          <cell r="C81">
            <v>0</v>
          </cell>
          <cell r="D81">
            <v>0</v>
          </cell>
          <cell r="E81">
            <v>0</v>
          </cell>
          <cell r="F81">
            <v>0</v>
          </cell>
          <cell r="G81">
            <v>0</v>
          </cell>
          <cell r="H81">
            <v>0</v>
          </cell>
          <cell r="I81">
            <v>0</v>
          </cell>
          <cell r="J81"/>
          <cell r="K81"/>
        </row>
        <row r="82">
          <cell r="B82"/>
          <cell r="C82"/>
          <cell r="D82"/>
          <cell r="E82"/>
          <cell r="F82"/>
          <cell r="G82"/>
          <cell r="H82"/>
          <cell r="I82"/>
          <cell r="J82"/>
          <cell r="K82"/>
        </row>
        <row r="83">
          <cell r="B83" t="str">
            <v>Real PCE</v>
          </cell>
          <cell r="C83">
            <v>-6.15575578233892</v>
          </cell>
          <cell r="D83">
            <v>2.24770037367598</v>
          </cell>
          <cell r="E83">
            <v>1.98532031334794</v>
          </cell>
          <cell r="F83">
            <v>1.5891439413697499</v>
          </cell>
          <cell r="G83">
            <v>1.66483876044214</v>
          </cell>
          <cell r="H83">
            <v>1.85521128872736</v>
          </cell>
          <cell r="I83">
            <v>2.1423505771901201</v>
          </cell>
          <cell r="J83"/>
          <cell r="K83"/>
        </row>
        <row r="84">
          <cell r="B84" t="str">
            <v>PCE goods</v>
          </cell>
          <cell r="C84">
            <v>-2.2461694455639001</v>
          </cell>
          <cell r="D84">
            <v>3.7027950233654798</v>
          </cell>
          <cell r="E84">
            <v>3.1652254970022198</v>
          </cell>
          <cell r="F84">
            <v>2.15592839065279</v>
          </cell>
          <cell r="G84">
            <v>2.0734207607292001</v>
          </cell>
          <cell r="H84">
            <v>2.2892268583659199</v>
          </cell>
          <cell r="I84">
            <v>2.6470276643409498</v>
          </cell>
          <cell r="J84"/>
          <cell r="K84"/>
        </row>
        <row r="85">
          <cell r="B85" t="str">
            <v>PCE services</v>
          </cell>
          <cell r="C85">
            <v>-8.8587787460169398</v>
          </cell>
          <cell r="D85">
            <v>1.1686813247112799</v>
          </cell>
          <cell r="E85">
            <v>1.08845061837532</v>
          </cell>
          <cell r="F85">
            <v>1.14946875315205</v>
          </cell>
          <cell r="G85">
            <v>1.34473319042713</v>
          </cell>
          <cell r="H85">
            <v>1.5127347732661001</v>
          </cell>
          <cell r="I85">
            <v>1.74106971994705</v>
          </cell>
          <cell r="J85"/>
          <cell r="K85"/>
        </row>
        <row r="86">
          <cell r="B86" t="str">
            <v>PCE deflator</v>
          </cell>
          <cell r="C86">
            <v>0.95790556375283598</v>
          </cell>
          <cell r="D86">
            <v>2.1061032083349298</v>
          </cell>
          <cell r="E86">
            <v>1.9876775697808799</v>
          </cell>
          <cell r="F86">
            <v>1.7710474834404299</v>
          </cell>
          <cell r="G86">
            <v>1.9102329391456001</v>
          </cell>
          <cell r="H86">
            <v>2.3600889062139898</v>
          </cell>
          <cell r="I86">
            <v>2.5781111060328099</v>
          </cell>
          <cell r="J86"/>
          <cell r="K86"/>
        </row>
        <row r="87">
          <cell r="B87" t="str">
            <v>Real GFCF</v>
          </cell>
          <cell r="C87">
            <v>-6.6769300946515999</v>
          </cell>
          <cell r="D87">
            <v>12.478929133367901</v>
          </cell>
          <cell r="E87">
            <v>1.2769482437627599</v>
          </cell>
          <cell r="F87">
            <v>1.5422644352089001</v>
          </cell>
          <cell r="G87">
            <v>-3.6467838498610503E-2</v>
          </cell>
          <cell r="H87">
            <v>-0.70863926112395503</v>
          </cell>
          <cell r="I87">
            <v>1.3225382854777701</v>
          </cell>
          <cell r="J87"/>
          <cell r="K87"/>
        </row>
        <row r="88">
          <cell r="B88" t="str">
            <v>Real Exports</v>
          </cell>
          <cell r="C88">
            <v>6.21192757048982</v>
          </cell>
          <cell r="D88">
            <v>8.0887038100265691</v>
          </cell>
          <cell r="E88">
            <v>7.7858654129099296</v>
          </cell>
          <cell r="F88">
            <v>7.9607860320065802</v>
          </cell>
          <cell r="G88">
            <v>7.5549485231801903</v>
          </cell>
          <cell r="H88">
            <v>7.1217617180357102</v>
          </cell>
          <cell r="I88">
            <v>7.8035015349593904</v>
          </cell>
          <cell r="J88"/>
          <cell r="K88"/>
        </row>
        <row r="89">
          <cell r="B89" t="str">
            <v xml:space="preserve">Real Imports </v>
          </cell>
          <cell r="C89">
            <v>-11.3047416069961</v>
          </cell>
          <cell r="D89">
            <v>13.0766069126104</v>
          </cell>
          <cell r="E89">
            <v>0.50995972685443602</v>
          </cell>
          <cell r="F89">
            <v>7.28620717512376</v>
          </cell>
          <cell r="G89">
            <v>4.9297698550660103</v>
          </cell>
          <cell r="H89">
            <v>5.1405950859341401</v>
          </cell>
          <cell r="I89">
            <v>5.3884559920403401</v>
          </cell>
          <cell r="J89"/>
          <cell r="K89"/>
        </row>
        <row r="90">
          <cell r="B90" t="str">
            <v xml:space="preserve">Employment </v>
          </cell>
          <cell r="C90">
            <v>-13.268586190194288</v>
          </cell>
          <cell r="D90">
            <v>2.3127207958716145</v>
          </cell>
          <cell r="E90">
            <v>10.131310303469032</v>
          </cell>
          <cell r="F90">
            <v>2.9517009706064634</v>
          </cell>
          <cell r="G90">
            <v>2.1597409581795679</v>
          </cell>
          <cell r="H90">
            <v>2.331523418069481</v>
          </cell>
          <cell r="I90">
            <v>2.3533720641435663</v>
          </cell>
          <cell r="J90"/>
          <cell r="K90"/>
        </row>
        <row r="91">
          <cell r="B91" t="str">
            <v xml:space="preserve">Labour Force </v>
          </cell>
          <cell r="C91">
            <v>0.73139386398615169</v>
          </cell>
          <cell r="D91">
            <v>-0.5762144873957542</v>
          </cell>
          <cell r="E91">
            <v>1.9965870339295755</v>
          </cell>
          <cell r="F91">
            <v>1.0847127414138402</v>
          </cell>
          <cell r="G91">
            <v>1.3798017676902807</v>
          </cell>
          <cell r="H91">
            <v>1.3961530947439904</v>
          </cell>
          <cell r="I91">
            <v>1.4308633268119708</v>
          </cell>
          <cell r="J91"/>
          <cell r="K91"/>
        </row>
        <row r="92">
          <cell r="B92" t="str">
            <v xml:space="preserve">Unemployment rate </v>
          </cell>
          <cell r="C92">
            <v>18.150234646405167</v>
          </cell>
          <cell r="D92">
            <v>15.7719438396527</v>
          </cell>
          <cell r="E92">
            <v>9.0543472188194105</v>
          </cell>
          <cell r="F92">
            <v>7.3746227715327342</v>
          </cell>
          <cell r="G92">
            <v>6.6620334739142848</v>
          </cell>
          <cell r="H92">
            <v>5.8009991914157073</v>
          </cell>
          <cell r="I92">
            <v>4.9442638897173037</v>
          </cell>
          <cell r="J92"/>
          <cell r="K92"/>
        </row>
        <row r="93">
          <cell r="B93" t="str">
            <v>Wages (Nominal)</v>
          </cell>
          <cell r="C93">
            <v>-0.37716777425214332</v>
          </cell>
          <cell r="D93">
            <v>2.447205283733453</v>
          </cell>
          <cell r="E93">
            <v>7.64819867954985</v>
          </cell>
          <cell r="F93">
            <v>4.8131743436991172</v>
          </cell>
          <cell r="G93">
            <v>5.5470122670685242</v>
          </cell>
          <cell r="H93">
            <v>5.9339711166736464</v>
          </cell>
          <cell r="I93">
            <v>6.2679587471057232</v>
          </cell>
          <cell r="J93"/>
          <cell r="K93"/>
        </row>
        <row r="94">
          <cell r="B94" t="str">
            <v>Personal Disposable Income (Nominal)</v>
          </cell>
          <cell r="C94">
            <v>4.2281718379901356</v>
          </cell>
          <cell r="D94">
            <v>2.1009339477234157</v>
          </cell>
          <cell r="E94">
            <v>4.9055546151421492</v>
          </cell>
          <cell r="F94">
            <v>4.056358081100031</v>
          </cell>
          <cell r="G94">
            <v>4.6318371978238071</v>
          </cell>
          <cell r="H94">
            <v>5.186261364610889</v>
          </cell>
          <cell r="I94">
            <v>5.6957224124880801</v>
          </cell>
          <cell r="J94"/>
          <cell r="K94"/>
        </row>
        <row r="95">
          <cell r="B95" t="str">
            <v>Population (thousands)</v>
          </cell>
          <cell r="C95">
            <v>4977.3999999999996</v>
          </cell>
          <cell r="D95">
            <v>5007.9500834007267</v>
          </cell>
          <cell r="E95">
            <v>5036.9793856913293</v>
          </cell>
          <cell r="F95">
            <v>5070.8911408871063</v>
          </cell>
          <cell r="G95">
            <v>5109.6189261437366</v>
          </cell>
          <cell r="H95">
            <v>5153.1900473500154</v>
          </cell>
          <cell r="I95">
            <v>5199.0946037588346</v>
          </cell>
          <cell r="J95"/>
          <cell r="K95"/>
        </row>
        <row r="96">
          <cell r="B96" t="str">
            <v>Government Consumption</v>
          </cell>
          <cell r="C96">
            <v>9.8497008609368102</v>
          </cell>
          <cell r="D96">
            <v>2</v>
          </cell>
          <cell r="E96">
            <v>0.89999999999996705</v>
          </cell>
          <cell r="F96">
            <v>1.1000000000000101</v>
          </cell>
          <cell r="G96">
            <v>2.3999999999999799</v>
          </cell>
          <cell r="H96">
            <v>2.8</v>
          </cell>
          <cell r="I96">
            <v>2.8</v>
          </cell>
          <cell r="J96"/>
          <cell r="K96"/>
        </row>
        <row r="97">
          <cell r="B97" t="str">
            <v>Underlying Machinery and Equipment</v>
          </cell>
          <cell r="C97">
            <v>0.60731064512433697</v>
          </cell>
          <cell r="D97">
            <v>6.8839502695363199</v>
          </cell>
          <cell r="E97">
            <v>4.6913293619003902</v>
          </cell>
          <cell r="F97">
            <v>2.6748204121083501</v>
          </cell>
          <cell r="G97">
            <v>1.49474595411731</v>
          </cell>
          <cell r="H97">
            <v>1.0142014932272401</v>
          </cell>
          <cell r="I97">
            <v>0.930275930887414</v>
          </cell>
          <cell r="J97"/>
          <cell r="K97"/>
        </row>
        <row r="98">
          <cell r="B98" t="str">
            <v>Building and Construction</v>
          </cell>
          <cell r="C98">
            <v>-9.0895290143838299</v>
          </cell>
          <cell r="D98">
            <v>14.529689525137201</v>
          </cell>
          <cell r="E98">
            <v>0.10900193177996099</v>
          </cell>
          <cell r="F98">
            <v>1.1371216187962001</v>
          </cell>
          <cell r="G98">
            <v>-0.59254833266695295</v>
          </cell>
          <cell r="H98">
            <v>-1.34744908424389</v>
          </cell>
          <cell r="I98">
            <v>1.4714665729812</v>
          </cell>
          <cell r="J98"/>
          <cell r="K98"/>
        </row>
        <row r="99">
          <cell r="B99" t="str">
            <v>Of which: dwellings</v>
          </cell>
          <cell r="C99">
            <v>-2.29100658055081</v>
          </cell>
          <cell r="D99">
            <v>-14.9832587686022</v>
          </cell>
          <cell r="E99">
            <v>-1.9158043872824999</v>
          </cell>
          <cell r="F99">
            <v>10.008254408508</v>
          </cell>
          <cell r="G99">
            <v>10.008254408508</v>
          </cell>
          <cell r="H99">
            <v>10.008254408508</v>
          </cell>
          <cell r="I99">
            <v>10.008254408508</v>
          </cell>
          <cell r="J99"/>
          <cell r="K99"/>
        </row>
        <row r="100">
          <cell r="B100" t="str">
            <v xml:space="preserve">                  improvements</v>
          </cell>
          <cell r="C100">
            <v>-11.9580924855491</v>
          </cell>
          <cell r="D100">
            <v>8.8826455309715993</v>
          </cell>
          <cell r="E100">
            <v>-0.98353866402408596</v>
          </cell>
          <cell r="F100">
            <v>0.73257076073442995</v>
          </cell>
          <cell r="G100">
            <v>1.53242785252822</v>
          </cell>
          <cell r="H100">
            <v>1.9030305571838599</v>
          </cell>
          <cell r="I100">
            <v>2.0742790783675402</v>
          </cell>
          <cell r="J100"/>
          <cell r="K100"/>
        </row>
        <row r="101">
          <cell r="B101" t="str">
            <v xml:space="preserve">                  other B&amp;C (roads, commercial etc)</v>
          </cell>
          <cell r="C101">
            <v>-9.52670910600607</v>
          </cell>
          <cell r="D101">
            <v>23.399350115553101</v>
          </cell>
          <cell r="E101">
            <v>1.17325984284595</v>
          </cell>
          <cell r="F101">
            <v>-1.2650696508437</v>
          </cell>
          <cell r="G101">
            <v>-3.1257947838653402</v>
          </cell>
          <cell r="H101">
            <v>-4.1953202952479103</v>
          </cell>
          <cell r="I101">
            <v>-0.49956937374551202</v>
          </cell>
          <cell r="J101"/>
          <cell r="K101"/>
        </row>
        <row r="102">
          <cell r="B102" t="str">
            <v xml:space="preserve">                  transfer costs</v>
          </cell>
          <cell r="C102">
            <v>-17.622080679405499</v>
          </cell>
          <cell r="D102">
            <v>3.45883319663593</v>
          </cell>
          <cell r="E102">
            <v>-9.5767357544725407</v>
          </cell>
          <cell r="F102">
            <v>19.892423262373701</v>
          </cell>
          <cell r="G102">
            <v>4.3306501618522502</v>
          </cell>
          <cell r="H102">
            <v>-0.68209686937301595</v>
          </cell>
          <cell r="I102">
            <v>-0.590317507755866</v>
          </cell>
          <cell r="J102"/>
          <cell r="K102"/>
        </row>
        <row r="103">
          <cell r="B103" t="str">
            <v>HICP</v>
          </cell>
          <cell r="C103">
            <v>-0.45909165436955801</v>
          </cell>
          <cell r="D103">
            <v>1.7292432822802499</v>
          </cell>
          <cell r="E103">
            <v>1.7498380170221499</v>
          </cell>
          <cell r="F103">
            <v>1.3959462498713999</v>
          </cell>
          <cell r="G103">
            <v>1.5594811069977701</v>
          </cell>
          <cell r="H103">
            <v>2.09790101679476</v>
          </cell>
          <cell r="I103">
            <v>2.3589245507311398</v>
          </cell>
          <cell r="J103"/>
          <cell r="K103"/>
        </row>
        <row r="105">
          <cell r="B105" t="str">
            <v>Results with shock impacts</v>
          </cell>
        </row>
        <row r="106">
          <cell r="B106" t="str">
            <v>Real GNI*</v>
          </cell>
          <cell r="C106">
            <v>0</v>
          </cell>
          <cell r="D106">
            <v>0</v>
          </cell>
          <cell r="E106">
            <v>0</v>
          </cell>
          <cell r="F106">
            <v>0</v>
          </cell>
          <cell r="G106">
            <v>0</v>
          </cell>
          <cell r="H106">
            <v>0</v>
          </cell>
          <cell r="I106">
            <v>0</v>
          </cell>
          <cell r="J106"/>
          <cell r="K106"/>
        </row>
        <row r="107">
          <cell r="B107"/>
          <cell r="C107"/>
          <cell r="D107"/>
          <cell r="E107"/>
          <cell r="F107"/>
          <cell r="G107"/>
          <cell r="H107"/>
          <cell r="I107"/>
          <cell r="J107"/>
          <cell r="K107"/>
        </row>
        <row r="108">
          <cell r="B108" t="str">
            <v>Real PCE</v>
          </cell>
          <cell r="C108">
            <v>-6.15575578233892</v>
          </cell>
          <cell r="D108">
            <v>2.24770037367598</v>
          </cell>
          <cell r="E108">
            <v>1.98532031334794</v>
          </cell>
          <cell r="F108">
            <v>1.5891439413697499</v>
          </cell>
          <cell r="G108">
            <v>1.66483876044214</v>
          </cell>
          <cell r="H108">
            <v>1.85521128872736</v>
          </cell>
          <cell r="I108">
            <v>2.1423505771901201</v>
          </cell>
          <cell r="J108"/>
          <cell r="K108"/>
        </row>
        <row r="109">
          <cell r="B109" t="str">
            <v>PCE goods</v>
          </cell>
          <cell r="C109">
            <v>-2.3889206859893708</v>
          </cell>
          <cell r="D109">
            <v>5.2486657023771643</v>
          </cell>
          <cell r="E109">
            <v>5.0621328582242331</v>
          </cell>
          <cell r="F109">
            <v>2.6741561701217442</v>
          </cell>
          <cell r="G109">
            <v>2.6252001492822918</v>
          </cell>
          <cell r="H109">
            <v>2.1767434346476655</v>
          </cell>
          <cell r="I109">
            <v>2.295887160955945</v>
          </cell>
          <cell r="J109"/>
          <cell r="K109"/>
        </row>
        <row r="110">
          <cell r="B110" t="str">
            <v>PCE services</v>
          </cell>
          <cell r="C110">
            <v>-8.8563156954947644</v>
          </cell>
          <cell r="D110">
            <v>5.4410601080444376</v>
          </cell>
          <cell r="E110">
            <v>9.5109494240007031</v>
          </cell>
          <cell r="F110">
            <v>3.1327740384474501</v>
          </cell>
          <cell r="G110">
            <v>2.5489960516500654</v>
          </cell>
          <cell r="H110">
            <v>2.3306576457028383</v>
          </cell>
          <cell r="I110">
            <v>2.3050498125125163</v>
          </cell>
          <cell r="J110"/>
          <cell r="K110"/>
        </row>
        <row r="111">
          <cell r="B111" t="str">
            <v>PCE deflator</v>
          </cell>
          <cell r="C111">
            <v>0.95790556375283598</v>
          </cell>
          <cell r="D111">
            <v>2.1061032083349298</v>
          </cell>
          <cell r="E111">
            <v>1.9876775697808799</v>
          </cell>
          <cell r="F111">
            <v>1.7710474834404299</v>
          </cell>
          <cell r="G111">
            <v>1.9102329391456001</v>
          </cell>
          <cell r="H111">
            <v>2.3600889062139898</v>
          </cell>
          <cell r="I111">
            <v>2.5781111060328099</v>
          </cell>
          <cell r="J111"/>
          <cell r="K111"/>
        </row>
        <row r="112">
          <cell r="B112" t="str">
            <v>Real GFCF</v>
          </cell>
          <cell r="C112">
            <v>-6.6769300946515999</v>
          </cell>
          <cell r="D112">
            <v>12.478929133367901</v>
          </cell>
          <cell r="E112">
            <v>1.2769482437627599</v>
          </cell>
          <cell r="F112">
            <v>1.5422644352089001</v>
          </cell>
          <cell r="G112">
            <v>-3.6467838498610503E-2</v>
          </cell>
          <cell r="H112">
            <v>-0.70863926112395503</v>
          </cell>
          <cell r="I112">
            <v>1.3225382854777701</v>
          </cell>
          <cell r="J112"/>
          <cell r="K112"/>
        </row>
        <row r="113">
          <cell r="B113" t="str">
            <v>Real Exports</v>
          </cell>
          <cell r="C113">
            <v>6.21192757048982</v>
          </cell>
          <cell r="D113">
            <v>8.0887038100265691</v>
          </cell>
          <cell r="E113">
            <v>7.7858654129099296</v>
          </cell>
          <cell r="F113">
            <v>7.9607860320065802</v>
          </cell>
          <cell r="G113">
            <v>7.5549485231801903</v>
          </cell>
          <cell r="H113">
            <v>7.1217617180357102</v>
          </cell>
          <cell r="I113">
            <v>7.8035015349593904</v>
          </cell>
          <cell r="J113"/>
          <cell r="K113"/>
        </row>
        <row r="114">
          <cell r="B114" t="str">
            <v xml:space="preserve">Real Imports </v>
          </cell>
          <cell r="C114">
            <v>-11.3047416069961</v>
          </cell>
          <cell r="D114">
            <v>13.0766069126104</v>
          </cell>
          <cell r="E114">
            <v>0.50995972685443602</v>
          </cell>
          <cell r="F114">
            <v>7.28620717512376</v>
          </cell>
          <cell r="G114">
            <v>4.9297698550660103</v>
          </cell>
          <cell r="H114">
            <v>5.1405950859341401</v>
          </cell>
          <cell r="I114">
            <v>5.3884559920403401</v>
          </cell>
          <cell r="J114"/>
          <cell r="K114"/>
        </row>
        <row r="115">
          <cell r="B115" t="str">
            <v xml:space="preserve">Employment </v>
          </cell>
          <cell r="C115">
            <v>-13.268586190194288</v>
          </cell>
          <cell r="D115">
            <v>2.3127207958716145</v>
          </cell>
          <cell r="E115">
            <v>10.131310303469032</v>
          </cell>
          <cell r="F115">
            <v>2.9517009706064634</v>
          </cell>
          <cell r="G115">
            <v>2.1597409581795679</v>
          </cell>
          <cell r="H115">
            <v>2.331523418069481</v>
          </cell>
          <cell r="I115">
            <v>2.3533720641435663</v>
          </cell>
          <cell r="J115"/>
          <cell r="K115"/>
        </row>
        <row r="116">
          <cell r="B116" t="str">
            <v xml:space="preserve">Labour Force </v>
          </cell>
          <cell r="C116">
            <v>0.73139386398615169</v>
          </cell>
          <cell r="D116">
            <v>-0.5762144873957542</v>
          </cell>
          <cell r="E116">
            <v>1.9965870339295755</v>
          </cell>
          <cell r="F116">
            <v>1.0847127414138402</v>
          </cell>
          <cell r="G116">
            <v>1.3798017676902807</v>
          </cell>
          <cell r="H116">
            <v>1.3961530947439904</v>
          </cell>
          <cell r="I116">
            <v>1.4308633268119708</v>
          </cell>
          <cell r="J116"/>
          <cell r="K116"/>
        </row>
        <row r="117">
          <cell r="B117" t="str">
            <v xml:space="preserve">Unemployment rate </v>
          </cell>
          <cell r="C117">
            <v>8.3340042338314664</v>
          </cell>
          <cell r="D117">
            <v>15.7719438396527</v>
          </cell>
          <cell r="E117">
            <v>9.0543472188194105</v>
          </cell>
          <cell r="F117">
            <v>7.3746227715327342</v>
          </cell>
          <cell r="G117">
            <v>6.6620334739142848</v>
          </cell>
          <cell r="H117">
            <v>5.8009991914157073</v>
          </cell>
          <cell r="I117">
            <v>4.9442638897173037</v>
          </cell>
          <cell r="J117"/>
          <cell r="K117"/>
        </row>
        <row r="118">
          <cell r="B118" t="str">
            <v>Wages (Nominal)</v>
          </cell>
          <cell r="C118">
            <v>-0.37716777425214332</v>
          </cell>
          <cell r="D118">
            <v>2.447205283733453</v>
          </cell>
          <cell r="E118">
            <v>7.64819867954985</v>
          </cell>
          <cell r="F118">
            <v>4.8131743436991172</v>
          </cell>
          <cell r="G118">
            <v>5.5470122670685242</v>
          </cell>
          <cell r="H118">
            <v>5.9339711166736464</v>
          </cell>
          <cell r="I118">
            <v>6.2679587471057232</v>
          </cell>
          <cell r="J118"/>
          <cell r="K118"/>
        </row>
        <row r="119">
          <cell r="B119" t="str">
            <v>Personal Disposable Income (Nominal)</v>
          </cell>
          <cell r="C119">
            <v>4.2281718379901356</v>
          </cell>
          <cell r="D119">
            <v>2.1009339477234157</v>
          </cell>
          <cell r="E119">
            <v>4.9055546151421492</v>
          </cell>
          <cell r="F119">
            <v>4.056358081100031</v>
          </cell>
          <cell r="G119">
            <v>4.6318371978238071</v>
          </cell>
          <cell r="H119">
            <v>5.186261364610889</v>
          </cell>
          <cell r="I119">
            <v>5.6957224124880801</v>
          </cell>
          <cell r="J119"/>
          <cell r="K119"/>
        </row>
        <row r="120">
          <cell r="B120" t="str">
            <v>Population (thousands)</v>
          </cell>
          <cell r="C120">
            <v>4977.3999999999996</v>
          </cell>
          <cell r="D120">
            <v>5007.9500834007267</v>
          </cell>
          <cell r="E120">
            <v>5036.9793856913293</v>
          </cell>
          <cell r="F120">
            <v>5070.8911408871063</v>
          </cell>
          <cell r="G120">
            <v>5109.6189261437366</v>
          </cell>
          <cell r="H120">
            <v>5153.1900473500154</v>
          </cell>
          <cell r="I120">
            <v>5199.0946037588346</v>
          </cell>
          <cell r="J120"/>
          <cell r="K120"/>
          <cell r="M120"/>
        </row>
        <row r="121">
          <cell r="B121" t="str">
            <v>Government Consumption</v>
          </cell>
          <cell r="C121">
            <v>9.8662583898117884</v>
          </cell>
          <cell r="D121">
            <v>1.9837432927800824</v>
          </cell>
          <cell r="E121">
            <v>0.89999999999994529</v>
          </cell>
          <cell r="F121">
            <v>1.1000000000000787</v>
          </cell>
          <cell r="G121">
            <v>2.3999999999995802</v>
          </cell>
          <cell r="H121">
            <v>2.7999999999999581</v>
          </cell>
          <cell r="I121">
            <v>2.8000000000001135</v>
          </cell>
          <cell r="J121"/>
          <cell r="K121"/>
          <cell r="M121"/>
        </row>
        <row r="122">
          <cell r="B122" t="str">
            <v>Underlying Machinery and Equipment</v>
          </cell>
          <cell r="C122">
            <v>0.60731022578361937</v>
          </cell>
          <cell r="D122">
            <v>-6.860790352643499</v>
          </cell>
          <cell r="E122">
            <v>6.8202243765066894</v>
          </cell>
          <cell r="F122">
            <v>5.6634179475038238</v>
          </cell>
          <cell r="G122">
            <v>8.3895026673801887</v>
          </cell>
          <cell r="H122">
            <v>7.7401431512471364</v>
          </cell>
          <cell r="I122">
            <v>7.1840847105442807</v>
          </cell>
          <cell r="J122"/>
          <cell r="K122"/>
          <cell r="M122"/>
        </row>
        <row r="123">
          <cell r="B123" t="str">
            <v>Building and Construction</v>
          </cell>
          <cell r="C123">
            <v>-9.8510225398942275</v>
          </cell>
          <cell r="D123">
            <v>-3.0128065404987368</v>
          </cell>
          <cell r="E123">
            <v>20.229547345181299</v>
          </cell>
          <cell r="F123">
            <v>5.703640950158718</v>
          </cell>
          <cell r="G123">
            <v>3.9870138926874747</v>
          </cell>
          <cell r="H123">
            <v>5.1527028228698146</v>
          </cell>
          <cell r="I123">
            <v>5.8069881981491989</v>
          </cell>
          <cell r="J123"/>
          <cell r="K123"/>
          <cell r="M123"/>
        </row>
        <row r="124">
          <cell r="B124" t="str">
            <v>Of which: dwellings</v>
          </cell>
          <cell r="C124"/>
          <cell r="D124"/>
          <cell r="E124"/>
          <cell r="F124"/>
          <cell r="G124"/>
          <cell r="H124"/>
          <cell r="I124"/>
          <cell r="J124"/>
          <cell r="K124"/>
          <cell r="M124"/>
        </row>
        <row r="125">
          <cell r="B125" t="str">
            <v xml:space="preserve">                  improvements</v>
          </cell>
          <cell r="C125"/>
          <cell r="D125"/>
          <cell r="E125"/>
          <cell r="F125"/>
          <cell r="G125"/>
          <cell r="H125"/>
          <cell r="I125"/>
          <cell r="J125"/>
          <cell r="K125"/>
          <cell r="M125"/>
        </row>
        <row r="126">
          <cell r="B126" t="str">
            <v xml:space="preserve">                  other B&amp;C (roads, commercial etc)</v>
          </cell>
          <cell r="C126"/>
          <cell r="D126"/>
          <cell r="E126"/>
          <cell r="F126"/>
          <cell r="G126"/>
          <cell r="H126"/>
          <cell r="I126"/>
          <cell r="J126"/>
          <cell r="K126"/>
          <cell r="M126"/>
        </row>
        <row r="127">
          <cell r="B127" t="str">
            <v xml:space="preserve">                  transfer costs</v>
          </cell>
          <cell r="C127"/>
          <cell r="D127"/>
          <cell r="E127"/>
          <cell r="F127"/>
          <cell r="G127"/>
          <cell r="H127"/>
          <cell r="I127"/>
          <cell r="J127"/>
          <cell r="K127"/>
          <cell r="M127"/>
        </row>
        <row r="128">
          <cell r="B128" t="str">
            <v>HICP</v>
          </cell>
          <cell r="C128" t="e">
            <v>#N/A</v>
          </cell>
          <cell r="D128" t="e">
            <v>#N/A</v>
          </cell>
          <cell r="E128" t="e">
            <v>#N/A</v>
          </cell>
          <cell r="F128" t="e">
            <v>#N/A</v>
          </cell>
          <cell r="G128" t="e">
            <v>#N/A</v>
          </cell>
          <cell r="H128" t="e">
            <v>#N/A</v>
          </cell>
          <cell r="I128" t="e">
            <v>#N/A</v>
          </cell>
          <cell r="J128"/>
          <cell r="K128"/>
          <cell r="M128"/>
        </row>
        <row r="131">
          <cell r="B131" t="str">
            <v>HICP c/factual</v>
          </cell>
          <cell r="C131">
            <v>-0.45909165436955801</v>
          </cell>
          <cell r="D131">
            <v>1.7292432822802499</v>
          </cell>
          <cell r="E131">
            <v>1.7498380170221499</v>
          </cell>
          <cell r="F131">
            <v>1.3959462498713999</v>
          </cell>
          <cell r="G131">
            <v>1.5594811069977701</v>
          </cell>
          <cell r="H131">
            <v>2.09790101679476</v>
          </cell>
          <cell r="I131">
            <v>2.3589245507311398</v>
          </cell>
        </row>
        <row r="132">
          <cell r="B132" t="str">
            <v>HICP c19</v>
          </cell>
          <cell r="C132" t="e">
            <v>#N/A</v>
          </cell>
          <cell r="D132" t="e">
            <v>#N/A</v>
          </cell>
          <cell r="E132" t="e">
            <v>#N/A</v>
          </cell>
          <cell r="F132" t="e">
            <v>#N/A</v>
          </cell>
          <cell r="G132" t="e">
            <v>#N/A</v>
          </cell>
          <cell r="H132" t="e">
            <v>#N/A</v>
          </cell>
          <cell r="I132" t="e">
            <v>#N/A</v>
          </cell>
        </row>
        <row r="133">
          <cell r="B133" t="str">
            <v>Difference</v>
          </cell>
          <cell r="C133" t="e">
            <v>#N/A</v>
          </cell>
          <cell r="D133" t="e">
            <v>#N/A</v>
          </cell>
          <cell r="E133" t="e">
            <v>#N/A</v>
          </cell>
          <cell r="F133" t="e">
            <v>#N/A</v>
          </cell>
          <cell r="G133" t="e">
            <v>#N/A</v>
          </cell>
          <cell r="H133" t="e">
            <v>#N/A</v>
          </cell>
          <cell r="I133" t="e">
            <v>#N/A</v>
          </cell>
        </row>
        <row r="134">
          <cell r="B134" t="str">
            <v>Rent f/cast c19</v>
          </cell>
          <cell r="C134">
            <v>0.97190146266357136</v>
          </cell>
          <cell r="D134">
            <v>2.5010642015311779</v>
          </cell>
          <cell r="E134">
            <v>4.0000000000000036</v>
          </cell>
          <cell r="F134">
            <v>4.0000000000000036</v>
          </cell>
          <cell r="G134">
            <v>3.9999999999999813</v>
          </cell>
          <cell r="H134">
            <v>4.0000000000000036</v>
          </cell>
          <cell r="I134">
            <v>4.0000000000000036</v>
          </cell>
        </row>
        <row r="135">
          <cell r="B135" t="str">
            <v>PCE deflator c/factual</v>
          </cell>
          <cell r="C135">
            <v>0.31162224914188319</v>
          </cell>
          <cell r="D135">
            <v>2.1910083225012449</v>
          </cell>
          <cell r="E135">
            <v>2.2086954950680333</v>
          </cell>
          <cell r="F135">
            <v>1.9047661250613217</v>
          </cell>
          <cell r="G135">
            <v>2.0452131507175668</v>
          </cell>
          <cell r="H135">
            <v>2.507619002374359</v>
          </cell>
          <cell r="I135">
            <v>2.731791265167959</v>
          </cell>
        </row>
        <row r="136">
          <cell r="B136" t="str">
            <v>PCE deflator c19</v>
          </cell>
          <cell r="C136" t="e">
            <v>#N/A</v>
          </cell>
          <cell r="D136" t="e">
            <v>#N/A</v>
          </cell>
          <cell r="E136" t="e">
            <v>#N/A</v>
          </cell>
          <cell r="F136" t="e">
            <v>#N/A</v>
          </cell>
          <cell r="G136" t="e">
            <v>#N/A</v>
          </cell>
          <cell r="H136" t="e">
            <v>#N/A</v>
          </cell>
          <cell r="I136" t="e">
            <v>#N/A</v>
          </cell>
        </row>
        <row r="137">
          <cell r="B137" t="str">
            <v>Difference</v>
          </cell>
          <cell r="C137" t="e">
            <v>#N/A</v>
          </cell>
          <cell r="D137" t="e">
            <v>#N/A</v>
          </cell>
          <cell r="E137" t="e">
            <v>#N/A</v>
          </cell>
          <cell r="F137" t="e">
            <v>#N/A</v>
          </cell>
          <cell r="G137" t="e">
            <v>#N/A</v>
          </cell>
          <cell r="H137" t="e">
            <v>#N/A</v>
          </cell>
          <cell r="I137" t="e">
            <v>#N/A</v>
          </cell>
        </row>
        <row r="202">
          <cell r="D202">
            <v>2021</v>
          </cell>
          <cell r="E202" t="str">
            <v>LR</v>
          </cell>
        </row>
        <row r="203">
          <cell r="B203" t="str">
            <v>GDP</v>
          </cell>
          <cell r="D203">
            <v>-1.7999999999999998</v>
          </cell>
          <cell r="E203">
            <v>-1.4</v>
          </cell>
        </row>
        <row r="204">
          <cell r="B204" t="str">
            <v>GFCF</v>
          </cell>
          <cell r="D204">
            <v>-1.3</v>
          </cell>
          <cell r="E204">
            <v>-2.4999999999999996</v>
          </cell>
        </row>
        <row r="205">
          <cell r="B205" t="str">
            <v>Traded</v>
          </cell>
          <cell r="D205">
            <v>-3</v>
          </cell>
        </row>
        <row r="206">
          <cell r="B206" t="str">
            <v>X</v>
          </cell>
          <cell r="D206">
            <v>-3.7</v>
          </cell>
          <cell r="E206">
            <v>-2.3000000000000003</v>
          </cell>
        </row>
        <row r="207">
          <cell r="B207" t="str">
            <v>M</v>
          </cell>
          <cell r="D207">
            <v>-2.8</v>
          </cell>
          <cell r="E207">
            <v>-2.4</v>
          </cell>
        </row>
        <row r="208">
          <cell r="B208" t="str">
            <v>PCE</v>
          </cell>
          <cell r="D208">
            <v>-0.8</v>
          </cell>
          <cell r="E208">
            <v>-1.2000000000000002</v>
          </cell>
        </row>
      </sheetData>
      <sheetData sheetId="2"/>
      <sheetData sheetId="3">
        <row r="1">
          <cell r="B1"/>
          <cell r="C1"/>
          <cell r="D1"/>
          <cell r="E1"/>
          <cell r="F1"/>
          <cell r="G1"/>
          <cell r="H1"/>
          <cell r="I1"/>
          <cell r="J1"/>
          <cell r="K1"/>
          <cell r="L1"/>
          <cell r="M1"/>
          <cell r="N1"/>
          <cell r="O1"/>
          <cell r="P1"/>
          <cell r="Q1"/>
          <cell r="R1"/>
          <cell r="S1"/>
          <cell r="T1"/>
          <cell r="U1"/>
          <cell r="V1"/>
          <cell r="W1"/>
          <cell r="X1"/>
          <cell r="Y1"/>
          <cell r="Z1"/>
          <cell r="AA1"/>
          <cell r="AB1"/>
          <cell r="AC1"/>
          <cell r="AD1"/>
        </row>
        <row r="2">
          <cell r="B2"/>
          <cell r="C2"/>
          <cell r="D2"/>
          <cell r="E2"/>
          <cell r="F2"/>
          <cell r="G2"/>
          <cell r="H2"/>
          <cell r="I2"/>
          <cell r="J2"/>
          <cell r="K2"/>
          <cell r="L2"/>
          <cell r="M2"/>
          <cell r="N2"/>
          <cell r="O2"/>
          <cell r="P2"/>
          <cell r="Q2"/>
          <cell r="R2"/>
          <cell r="S2"/>
          <cell r="T2"/>
          <cell r="U2"/>
          <cell r="V2"/>
          <cell r="W2"/>
          <cell r="X2"/>
          <cell r="Y2"/>
          <cell r="Z2"/>
          <cell r="AA2"/>
          <cell r="AB2"/>
          <cell r="AC2"/>
          <cell r="AD2"/>
        </row>
        <row r="3">
          <cell r="A3"/>
          <cell r="B3" t="str">
            <v>Code</v>
          </cell>
          <cell r="C3" t="str">
            <v>Unit</v>
          </cell>
          <cell r="D3">
            <v>2018</v>
          </cell>
          <cell r="E3">
            <v>2019</v>
          </cell>
          <cell r="F3">
            <v>2020</v>
          </cell>
          <cell r="G3">
            <v>2021</v>
          </cell>
          <cell r="H3">
            <v>2022</v>
          </cell>
          <cell r="I3">
            <v>2023</v>
          </cell>
          <cell r="J3">
            <v>2024</v>
          </cell>
          <cell r="K3">
            <v>2025</v>
          </cell>
          <cell r="L3">
            <v>2026</v>
          </cell>
          <cell r="M3"/>
          <cell r="N3"/>
          <cell r="O3"/>
          <cell r="P3"/>
          <cell r="Q3"/>
          <cell r="R3"/>
          <cell r="S3"/>
          <cell r="T3"/>
          <cell r="U3"/>
          <cell r="V3"/>
          <cell r="W3"/>
          <cell r="X3"/>
          <cell r="Y3"/>
          <cell r="Z3"/>
          <cell r="AA3"/>
          <cell r="AB3"/>
          <cell r="AC3"/>
          <cell r="AD3"/>
          <cell r="AE3"/>
        </row>
        <row r="4">
          <cell r="B4"/>
          <cell r="C4"/>
          <cell r="D4"/>
          <cell r="E4"/>
          <cell r="F4"/>
          <cell r="G4"/>
          <cell r="H4"/>
          <cell r="I4"/>
          <cell r="J4"/>
          <cell r="K4"/>
          <cell r="L4"/>
          <cell r="M4"/>
          <cell r="N4"/>
          <cell r="O4"/>
          <cell r="P4"/>
          <cell r="Q4"/>
          <cell r="R4"/>
          <cell r="S4"/>
          <cell r="T4"/>
          <cell r="U4"/>
          <cell r="V4"/>
          <cell r="W4"/>
          <cell r="X4"/>
          <cell r="Y4"/>
          <cell r="Z4"/>
          <cell r="AA4"/>
          <cell r="AB4"/>
          <cell r="AC4"/>
          <cell r="AD4"/>
        </row>
        <row r="5">
          <cell r="B5" t="str">
            <v>PCGRg</v>
          </cell>
          <cell r="C5" t="str">
            <v>Vol %</v>
          </cell>
          <cell r="D5">
            <v>3.8233376455408101</v>
          </cell>
          <cell r="E5">
            <v>2.86734293286414</v>
          </cell>
          <cell r="F5">
            <v>-2.2461694455639001</v>
          </cell>
          <cell r="G5">
            <v>5.2486657023771643</v>
          </cell>
          <cell r="H5">
            <v>5.0621328582242331</v>
          </cell>
          <cell r="I5">
            <v>2.6741561701217442</v>
          </cell>
          <cell r="J5">
            <v>2.6252001492822918</v>
          </cell>
          <cell r="K5">
            <v>2.1767434346476655</v>
          </cell>
          <cell r="L5">
            <v>2.295887160955945</v>
          </cell>
          <cell r="M5"/>
          <cell r="N5"/>
          <cell r="O5"/>
          <cell r="P5"/>
          <cell r="Q5"/>
          <cell r="R5"/>
          <cell r="S5"/>
          <cell r="T5"/>
          <cell r="U5"/>
          <cell r="V5"/>
          <cell r="W5"/>
          <cell r="X5"/>
          <cell r="Y5"/>
          <cell r="Z5"/>
          <cell r="AA5"/>
          <cell r="AB5"/>
          <cell r="AC5"/>
          <cell r="AD5"/>
        </row>
        <row r="6">
          <cell r="B6" t="str">
            <v>PCGP</v>
          </cell>
          <cell r="C6" t="str">
            <v>Pr %</v>
          </cell>
          <cell r="D6">
            <v>-0.56693082285609298</v>
          </cell>
          <cell r="E6">
            <v>-0.62977685764075098</v>
          </cell>
          <cell r="F6">
            <v>-1.9225207917773399</v>
          </cell>
          <cell r="G6">
            <v>2.1429375791415599</v>
          </cell>
          <cell r="H6">
            <v>1.9869176177124499</v>
          </cell>
          <cell r="I6">
            <v>1.7732818449557901</v>
          </cell>
          <cell r="J6">
            <v>1.9096196611264999</v>
          </cell>
          <cell r="K6">
            <v>2.36020363179512</v>
          </cell>
          <cell r="L6">
            <v>2.5778911578017101</v>
          </cell>
          <cell r="M6"/>
          <cell r="N6"/>
          <cell r="O6"/>
          <cell r="P6"/>
          <cell r="Q6"/>
          <cell r="R6"/>
          <cell r="S6"/>
          <cell r="T6"/>
          <cell r="U6"/>
          <cell r="V6"/>
          <cell r="Y6"/>
          <cell r="Z6"/>
          <cell r="AA6"/>
          <cell r="AB6"/>
          <cell r="AC6"/>
          <cell r="AD6"/>
        </row>
        <row r="7">
          <cell r="B7" t="str">
            <v>PCGN</v>
          </cell>
          <cell r="C7" t="str">
            <v>Val €m</v>
          </cell>
          <cell r="D7">
            <v>43308.181716499996</v>
          </cell>
          <cell r="E7">
            <v>44269.410366600001</v>
          </cell>
          <cell r="F7">
            <v>42443.072671026814</v>
          </cell>
          <cell r="G7">
            <v>45628.034336623452</v>
          </cell>
          <cell r="H7">
            <v>48890.270372014347</v>
          </cell>
          <cell r="I7">
            <v>51087.818767742894</v>
          </cell>
          <cell r="J7">
            <v>53430.170301130951</v>
          </cell>
          <cell r="K7">
            <v>55881.718903808054</v>
          </cell>
          <cell r="L7">
            <v>58638.343863050359</v>
          </cell>
          <cell r="M7"/>
          <cell r="N7"/>
          <cell r="O7"/>
          <cell r="P7"/>
          <cell r="Q7"/>
          <cell r="R7"/>
          <cell r="S7"/>
          <cell r="T7"/>
          <cell r="U7"/>
          <cell r="V7"/>
          <cell r="W7"/>
          <cell r="X7"/>
          <cell r="Z7"/>
          <cell r="AA7"/>
          <cell r="AB7"/>
          <cell r="AC7"/>
          <cell r="AD7"/>
        </row>
        <row r="8">
          <cell r="B8" t="str">
            <v>PCSRg</v>
          </cell>
          <cell r="C8" t="str">
            <v>Vol %</v>
          </cell>
          <cell r="D8">
            <v>2.0231164525373599</v>
          </cell>
          <cell r="E8">
            <v>3.3983106693516301</v>
          </cell>
          <cell r="F8">
            <v>-8.8587787460169398</v>
          </cell>
          <cell r="G8">
            <v>5.4410601080444376</v>
          </cell>
          <cell r="H8">
            <v>9.5109494240007031</v>
          </cell>
          <cell r="I8">
            <v>3.1327740384474501</v>
          </cell>
          <cell r="J8">
            <v>2.5489960516500654</v>
          </cell>
          <cell r="K8">
            <v>2.3306576457028383</v>
          </cell>
          <cell r="L8">
            <v>2.3050498125125163</v>
          </cell>
          <cell r="M8"/>
          <cell r="N8"/>
          <cell r="O8"/>
          <cell r="P8"/>
          <cell r="Q8"/>
          <cell r="R8"/>
          <cell r="S8"/>
          <cell r="T8"/>
          <cell r="U8"/>
          <cell r="V8"/>
          <cell r="W8"/>
          <cell r="X8"/>
          <cell r="Y8"/>
          <cell r="Z8"/>
          <cell r="AA8"/>
          <cell r="AB8"/>
          <cell r="AC8"/>
          <cell r="AD8"/>
        </row>
        <row r="9">
          <cell r="B9" t="str">
            <v>PCSP</v>
          </cell>
          <cell r="C9" t="str">
            <v>Pr %</v>
          </cell>
          <cell r="D9">
            <v>4.3249810743533201</v>
          </cell>
          <cell r="E9">
            <v>4.5403076414033396</v>
          </cell>
          <cell r="F9">
            <v>3.13528936333817</v>
          </cell>
          <cell r="G9">
            <v>2.0985075275221399</v>
          </cell>
          <cell r="H9">
            <v>1.9903469388361701</v>
          </cell>
          <cell r="I9">
            <v>1.7712449854819301</v>
          </cell>
          <cell r="J9">
            <v>1.9107977128481</v>
          </cell>
          <cell r="K9">
            <v>2.3603377253125601</v>
          </cell>
          <cell r="L9">
            <v>2.57833796455275</v>
          </cell>
          <cell r="M9"/>
          <cell r="N9"/>
          <cell r="O9"/>
          <cell r="P9"/>
          <cell r="Q9"/>
          <cell r="R9"/>
          <cell r="S9"/>
          <cell r="T9"/>
          <cell r="U9"/>
          <cell r="V9"/>
          <cell r="W9"/>
          <cell r="X9"/>
          <cell r="Y9"/>
          <cell r="Z9"/>
          <cell r="AA9"/>
          <cell r="AB9"/>
          <cell r="AC9"/>
          <cell r="AD9"/>
        </row>
        <row r="10">
          <cell r="B10" t="str">
            <v>PCSN</v>
          </cell>
          <cell r="C10" t="str">
            <v>Val €m</v>
          </cell>
          <cell r="D10">
            <v>62318.228915999993</v>
          </cell>
          <cell r="E10">
            <v>67361.5883856</v>
          </cell>
          <cell r="F10">
            <v>63319.059327590243</v>
          </cell>
          <cell r="G10">
            <v>68165.341002352696</v>
          </cell>
          <cell r="H10">
            <v>76134.276485447917</v>
          </cell>
          <cell r="I10">
            <v>79910.162115170155</v>
          </cell>
          <cell r="J10">
            <v>83512.911712404952</v>
          </cell>
          <cell r="K10">
            <v>87476.440149982343</v>
          </cell>
          <cell r="L10">
            <v>91800.242911609996</v>
          </cell>
          <cell r="M10"/>
          <cell r="N10"/>
          <cell r="O10"/>
          <cell r="P10"/>
          <cell r="Q10"/>
          <cell r="R10"/>
          <cell r="S10"/>
          <cell r="T10"/>
          <cell r="U10"/>
          <cell r="V10"/>
          <cell r="W10"/>
          <cell r="X10"/>
          <cell r="Z10"/>
          <cell r="AA10"/>
          <cell r="AB10"/>
          <cell r="AC10"/>
          <cell r="AD10"/>
        </row>
        <row r="11">
          <cell r="B11" t="str">
            <v>PCRg</v>
          </cell>
          <cell r="C11" t="str">
            <v>Vol %</v>
          </cell>
          <cell r="D11">
            <v>2.75362527540798</v>
          </cell>
          <cell r="E11">
            <v>3.18060709427299</v>
          </cell>
          <cell r="F11">
            <v>-6.15575578233892</v>
          </cell>
          <cell r="G11">
            <v>5.3591390684559315</v>
          </cell>
          <cell r="H11">
            <v>7.618641099050727</v>
          </cell>
          <cell r="I11">
            <v>2.9423345170437099</v>
          </cell>
          <cell r="J11">
            <v>2.5805571104336789</v>
          </cell>
          <cell r="K11">
            <v>2.2668840471447238</v>
          </cell>
          <cell r="L11">
            <v>2.3012566591042116</v>
          </cell>
          <cell r="M11"/>
          <cell r="N11"/>
          <cell r="O11"/>
          <cell r="P11"/>
          <cell r="Q11"/>
          <cell r="R11"/>
          <cell r="S11"/>
          <cell r="T11"/>
          <cell r="U11"/>
          <cell r="V11"/>
          <cell r="W11"/>
          <cell r="X11"/>
          <cell r="Y11"/>
          <cell r="Z11"/>
          <cell r="AA11"/>
          <cell r="AB11"/>
          <cell r="AC11"/>
          <cell r="AD11"/>
        </row>
        <row r="12">
          <cell r="B12" t="str">
            <v>PCP</v>
          </cell>
          <cell r="C12" t="str">
            <v>Pr %</v>
          </cell>
          <cell r="D12">
            <v>2.2839305961474601</v>
          </cell>
          <cell r="E12">
            <v>2.4254547193221798</v>
          </cell>
          <cell r="F12">
            <v>0.95790556375283598</v>
          </cell>
          <cell r="G12">
            <v>2.1208849352864823</v>
          </cell>
          <cell r="H12">
            <v>2.0917869717316018</v>
          </cell>
          <cell r="I12">
            <v>1.7710474834404299</v>
          </cell>
          <cell r="J12">
            <v>1.9102329391456001</v>
          </cell>
          <cell r="K12">
            <v>2.3600889062139898</v>
          </cell>
          <cell r="L12">
            <v>2.5783859127093578</v>
          </cell>
          <cell r="M12"/>
          <cell r="N12"/>
          <cell r="O12"/>
          <cell r="P12"/>
          <cell r="Q12"/>
          <cell r="R12"/>
          <cell r="S12"/>
          <cell r="T12"/>
          <cell r="U12"/>
          <cell r="V12"/>
          <cell r="W12"/>
          <cell r="X12"/>
          <cell r="Y12"/>
          <cell r="Z12"/>
          <cell r="AA12"/>
          <cell r="AB12"/>
          <cell r="AC12"/>
          <cell r="AD12"/>
        </row>
        <row r="13">
          <cell r="B13" t="str">
            <v>PCN</v>
          </cell>
          <cell r="C13" t="str">
            <v>Val €m</v>
          </cell>
          <cell r="D13">
            <v>105626.41063249999</v>
          </cell>
          <cell r="E13">
            <v>111630.9987522</v>
          </cell>
          <cell r="F13">
            <v>105762.13199861706</v>
          </cell>
          <cell r="G13">
            <v>113793.37533897616</v>
          </cell>
          <cell r="H13">
            <v>125024.54685746226</v>
          </cell>
          <cell r="I13">
            <v>130997.98088291305</v>
          </cell>
          <cell r="J13">
            <v>136943.0820135359</v>
          </cell>
          <cell r="K13">
            <v>143358.15905379038</v>
          </cell>
          <cell r="L13">
            <v>150438.58677466036</v>
          </cell>
          <cell r="M13"/>
          <cell r="N13"/>
          <cell r="O13"/>
          <cell r="P13"/>
          <cell r="Q13"/>
          <cell r="R13"/>
          <cell r="S13"/>
          <cell r="T13"/>
          <cell r="U13"/>
          <cell r="V13"/>
          <cell r="W13"/>
          <cell r="X13"/>
          <cell r="Y13"/>
          <cell r="Z13"/>
          <cell r="AA13"/>
          <cell r="AB13"/>
          <cell r="AC13"/>
          <cell r="AD13"/>
        </row>
        <row r="14">
          <cell r="B14" t="str">
            <v>GCRg</v>
          </cell>
          <cell r="C14" t="str">
            <v>Vol %</v>
          </cell>
          <cell r="D14">
            <v>5.7769316615243298</v>
          </cell>
          <cell r="E14">
            <v>6.3271892260907201</v>
          </cell>
          <cell r="F14">
            <v>9.8497008609368102</v>
          </cell>
          <cell r="G14">
            <v>2</v>
          </cell>
          <cell r="H14">
            <v>0.89999999999996705</v>
          </cell>
          <cell r="I14">
            <v>1.1000000000000101</v>
          </cell>
          <cell r="J14">
            <v>2.3999999999999799</v>
          </cell>
          <cell r="K14">
            <v>2.8</v>
          </cell>
          <cell r="L14">
            <v>2.8</v>
          </cell>
          <cell r="M14"/>
          <cell r="N14"/>
          <cell r="O14"/>
          <cell r="P14"/>
          <cell r="Q14"/>
          <cell r="R14"/>
          <cell r="S14"/>
          <cell r="T14"/>
          <cell r="U14"/>
          <cell r="V14"/>
          <cell r="W14"/>
          <cell r="X14"/>
          <cell r="Y14"/>
          <cell r="Z14"/>
          <cell r="AA14"/>
          <cell r="AB14"/>
          <cell r="AC14"/>
          <cell r="AD14"/>
        </row>
        <row r="15">
          <cell r="B15" t="str">
            <v>GCP</v>
          </cell>
          <cell r="C15" t="str">
            <v>Pr %</v>
          </cell>
          <cell r="D15">
            <v>0.80048101145873096</v>
          </cell>
          <cell r="E15">
            <v>1.6428403917922501</v>
          </cell>
          <cell r="F15">
            <v>3.2970790583988401</v>
          </cell>
          <cell r="G15">
            <v>1.7602456078205699</v>
          </cell>
          <cell r="H15">
            <v>0.95870787156793202</v>
          </cell>
          <cell r="I15">
            <v>0.89319019964093604</v>
          </cell>
          <cell r="J15">
            <v>2.0162313192099801</v>
          </cell>
          <cell r="K15">
            <v>2.6133839661313099</v>
          </cell>
          <cell r="L15">
            <v>2.6</v>
          </cell>
          <cell r="M15"/>
          <cell r="N15"/>
          <cell r="O15"/>
          <cell r="P15"/>
          <cell r="Q15"/>
          <cell r="R15"/>
          <cell r="S15"/>
          <cell r="T15"/>
          <cell r="U15"/>
          <cell r="V15"/>
          <cell r="W15"/>
          <cell r="X15"/>
          <cell r="Y15"/>
          <cell r="Z15"/>
          <cell r="AA15"/>
          <cell r="AB15"/>
          <cell r="AC15"/>
          <cell r="AD15"/>
        </row>
        <row r="16">
          <cell r="B16" t="str">
            <v>GCN</v>
          </cell>
          <cell r="C16" t="str">
            <v>Val €m</v>
          </cell>
          <cell r="D16">
            <v>32226.704979499998</v>
          </cell>
          <cell r="E16">
            <v>34828.8650882</v>
          </cell>
          <cell r="F16">
            <v>39521</v>
          </cell>
          <cell r="G16">
            <v>41021.000000000102</v>
          </cell>
          <cell r="H16">
            <v>41786.999999999942</v>
          </cell>
          <cell r="I16">
            <v>42623.999999999869</v>
          </cell>
          <cell r="J16">
            <v>44526.99999999992</v>
          </cell>
          <cell r="K16">
            <v>46969.999999999985</v>
          </cell>
          <cell r="L16">
            <v>49540.574159999989</v>
          </cell>
          <cell r="M16"/>
          <cell r="N16"/>
          <cell r="O16"/>
          <cell r="P16"/>
          <cell r="Q16"/>
          <cell r="R16"/>
          <cell r="S16"/>
          <cell r="T16"/>
          <cell r="U16"/>
          <cell r="V16"/>
          <cell r="W16"/>
          <cell r="X16"/>
          <cell r="Y16"/>
          <cell r="Z16"/>
          <cell r="AA16"/>
          <cell r="AB16"/>
          <cell r="AC16"/>
          <cell r="AD16"/>
        </row>
        <row r="17">
          <cell r="B17" t="str">
            <v>DWRg</v>
          </cell>
          <cell r="C17" t="str">
            <v>Vol %</v>
          </cell>
          <cell r="D17">
            <v>23.822433073534398</v>
          </cell>
          <cell r="E17">
            <v>12.287903667214</v>
          </cell>
          <cell r="F17">
            <v>-2.29100658055081</v>
          </cell>
          <cell r="G17">
            <v>-6.5653943093275426</v>
          </cell>
          <cell r="H17">
            <v>20.229547345181299</v>
          </cell>
          <cell r="I17">
            <v>13.663890195997697</v>
          </cell>
          <cell r="J17">
            <v>23.521339246533369</v>
          </cell>
          <cell r="K17">
            <v>20.408191780021735</v>
          </cell>
          <cell r="L17">
            <v>13.512478381828586</v>
          </cell>
          <cell r="M17"/>
          <cell r="N17"/>
          <cell r="O17"/>
          <cell r="P17"/>
          <cell r="Q17"/>
          <cell r="R17"/>
          <cell r="S17"/>
          <cell r="T17"/>
          <cell r="U17"/>
          <cell r="V17"/>
          <cell r="W17"/>
          <cell r="X17"/>
          <cell r="Y17"/>
          <cell r="Z17"/>
          <cell r="AA17"/>
          <cell r="AB17"/>
          <cell r="AC17"/>
          <cell r="AD17"/>
        </row>
        <row r="18">
          <cell r="B18" t="str">
            <v>DWP</v>
          </cell>
          <cell r="C18" t="str">
            <v>Pr %</v>
          </cell>
          <cell r="D18">
            <v>-3.5620915032679301</v>
          </cell>
          <cell r="E18">
            <v>6.6780404582012798</v>
          </cell>
          <cell r="F18">
            <v>1.8770765549047801</v>
          </cell>
          <cell r="G18">
            <v>1.42041542485096</v>
          </cell>
          <cell r="H18">
            <v>2.9934240080742902</v>
          </cell>
          <cell r="I18">
            <v>3.0023337545127502</v>
          </cell>
          <cell r="J18">
            <v>3.1772423728938</v>
          </cell>
          <cell r="K18">
            <v>3.31148921052728</v>
          </cell>
          <cell r="L18">
            <v>3.4145288033889698</v>
          </cell>
          <cell r="M18"/>
          <cell r="N18"/>
          <cell r="O18"/>
          <cell r="P18"/>
          <cell r="Q18"/>
          <cell r="R18"/>
          <cell r="S18"/>
          <cell r="T18"/>
          <cell r="U18"/>
          <cell r="V18"/>
          <cell r="W18"/>
          <cell r="X18"/>
          <cell r="Y18"/>
          <cell r="Z18"/>
          <cell r="AA18"/>
          <cell r="AB18"/>
          <cell r="AC18"/>
          <cell r="AD18"/>
        </row>
        <row r="19">
          <cell r="B19" t="str">
            <v>DWN</v>
          </cell>
          <cell r="C19" t="str">
            <v>Val €m</v>
          </cell>
          <cell r="D19">
            <v>3654</v>
          </cell>
          <cell r="E19">
            <v>4377</v>
          </cell>
          <cell r="F19">
            <v>4357</v>
          </cell>
          <cell r="G19">
            <v>4128.7701115961818</v>
          </cell>
          <cell r="H19">
            <v>5112.5952322326166</v>
          </cell>
          <cell r="I19">
            <v>5985.6454884088089</v>
          </cell>
          <cell r="J19">
            <v>7628.4604564486399</v>
          </cell>
          <cell r="K19">
            <v>9489.4612264950774</v>
          </cell>
          <cell r="L19">
            <v>11139.526194870197</v>
          </cell>
          <cell r="M19"/>
          <cell r="N19"/>
          <cell r="O19"/>
          <cell r="P19"/>
          <cell r="Q19"/>
          <cell r="R19"/>
          <cell r="S19"/>
          <cell r="T19"/>
          <cell r="U19"/>
          <cell r="V19"/>
          <cell r="W19"/>
          <cell r="X19"/>
          <cell r="Y19"/>
          <cell r="Z19"/>
          <cell r="AA19"/>
          <cell r="AB19"/>
          <cell r="AC19"/>
          <cell r="AD19"/>
        </row>
        <row r="20">
          <cell r="B20" t="str">
            <v>IMPRg</v>
          </cell>
          <cell r="C20" t="str">
            <v>Vol %</v>
          </cell>
          <cell r="D20">
            <v>15.7327586206896</v>
          </cell>
          <cell r="E20">
            <v>-14.090626939788899</v>
          </cell>
          <cell r="F20">
            <v>-11.9580924855491</v>
          </cell>
          <cell r="G20">
            <v>-6.1134231721316823E-2</v>
          </cell>
          <cell r="H20">
            <v>20.22954734518132</v>
          </cell>
          <cell r="I20">
            <v>8.9605531420043469</v>
          </cell>
          <cell r="J20">
            <v>7.6847106903695339</v>
          </cell>
          <cell r="K20">
            <v>7.7902426632917576</v>
          </cell>
          <cell r="L20">
            <v>6.6421618699341387</v>
          </cell>
          <cell r="M20"/>
          <cell r="N20"/>
          <cell r="O20"/>
          <cell r="P20"/>
          <cell r="Q20"/>
          <cell r="R20"/>
          <cell r="S20"/>
          <cell r="T20"/>
          <cell r="U20"/>
          <cell r="V20"/>
          <cell r="W20"/>
          <cell r="X20"/>
          <cell r="Y20"/>
          <cell r="Z20"/>
          <cell r="AA20"/>
          <cell r="AB20"/>
          <cell r="AC20"/>
          <cell r="AD20"/>
        </row>
        <row r="21">
          <cell r="B21" t="str">
            <v>IMPP</v>
          </cell>
          <cell r="C21" t="str">
            <v>Pr %</v>
          </cell>
          <cell r="D21">
            <v>7.5237088644909598</v>
          </cell>
          <cell r="E21">
            <v>6.6143093624401104</v>
          </cell>
          <cell r="F21">
            <v>7.7063963089374299E-2</v>
          </cell>
          <cell r="G21">
            <v>0.13886838754744099</v>
          </cell>
          <cell r="H21">
            <v>4.0497581972176899</v>
          </cell>
          <cell r="I21">
            <v>3.3690767467961402</v>
          </cell>
          <cell r="J21">
            <v>3.1538437015807599</v>
          </cell>
          <cell r="K21">
            <v>3.52907268561819</v>
          </cell>
          <cell r="L21">
            <v>3.74577943819471</v>
          </cell>
          <cell r="M21"/>
          <cell r="N21"/>
          <cell r="O21"/>
          <cell r="P21"/>
          <cell r="Q21"/>
          <cell r="R21"/>
          <cell r="S21"/>
          <cell r="T21"/>
          <cell r="U21"/>
          <cell r="V21"/>
          <cell r="W21"/>
          <cell r="X21"/>
          <cell r="Y21"/>
          <cell r="Z21"/>
          <cell r="AA21"/>
          <cell r="AB21"/>
          <cell r="AC21"/>
          <cell r="AD21"/>
        </row>
        <row r="22">
          <cell r="B22" t="str">
            <v>IMPN</v>
          </cell>
          <cell r="C22" t="str">
            <v>Val €m</v>
          </cell>
          <cell r="D22">
            <v>3223</v>
          </cell>
          <cell r="E22">
            <v>2952</v>
          </cell>
          <cell r="F22">
            <v>2601</v>
          </cell>
          <cell r="G22">
            <v>2603.0196572449086</v>
          </cell>
          <cell r="H22">
            <v>3256.3399331788601</v>
          </cell>
          <cell r="I22">
            <v>3667.6650915024175</v>
          </cell>
          <cell r="J22">
            <v>4074.0760585295679</v>
          </cell>
          <cell r="K22">
            <v>4546.4341605517748</v>
          </cell>
          <cell r="L22">
            <v>5030.0266343055982</v>
          </cell>
          <cell r="M22"/>
          <cell r="N22"/>
          <cell r="O22"/>
          <cell r="P22"/>
          <cell r="Q22"/>
          <cell r="R22"/>
          <cell r="S22"/>
          <cell r="T22"/>
          <cell r="U22"/>
          <cell r="V22"/>
          <cell r="W22"/>
          <cell r="X22"/>
          <cell r="Y22"/>
          <cell r="Z22"/>
          <cell r="AA22"/>
          <cell r="AB22"/>
          <cell r="AC22"/>
          <cell r="AD22"/>
        </row>
        <row r="23">
          <cell r="B23" t="str">
            <v>HBRg</v>
          </cell>
          <cell r="C23" t="str">
            <v>Vol %</v>
          </cell>
          <cell r="D23">
            <v>19.8953792502179</v>
          </cell>
          <cell r="E23">
            <v>-7.2716695753349797E-2</v>
          </cell>
          <cell r="F23">
            <v>-6.1854169698733799</v>
          </cell>
          <cell r="G23">
            <v>-4.1063682762642051</v>
          </cell>
          <cell r="H23">
            <v>20.229547345181299</v>
          </cell>
          <cell r="I23">
            <v>11.810717127656378</v>
          </cell>
          <cell r="J23">
            <v>17.440570681372037</v>
          </cell>
          <cell r="K23">
            <v>15.965763673115219</v>
          </cell>
          <cell r="L23">
            <v>11.26415882043721</v>
          </cell>
          <cell r="M23"/>
          <cell r="N23"/>
          <cell r="O23"/>
          <cell r="P23"/>
          <cell r="Q23"/>
          <cell r="R23"/>
          <cell r="S23"/>
          <cell r="T23"/>
          <cell r="U23"/>
          <cell r="V23"/>
          <cell r="W23"/>
          <cell r="X23"/>
          <cell r="Y23"/>
          <cell r="Z23"/>
          <cell r="AA23"/>
          <cell r="AB23"/>
          <cell r="AC23"/>
          <cell r="AD23"/>
        </row>
        <row r="24">
          <cell r="B24" t="str">
            <v>HBP</v>
          </cell>
          <cell r="C24" t="str">
            <v>Pr %</v>
          </cell>
          <cell r="D24">
            <v>1.51918691150956</v>
          </cell>
          <cell r="E24">
            <v>6.6501859069399298</v>
          </cell>
          <cell r="F24">
            <v>1.19739894816417</v>
          </cell>
          <cell r="G24">
            <v>0.89191226021949621</v>
          </cell>
          <cell r="H24">
            <v>3.4018827914557015</v>
          </cell>
          <cell r="I24">
            <v>3.1626864022819223</v>
          </cell>
          <cell r="J24">
            <v>3.2251619262005926</v>
          </cell>
          <cell r="K24">
            <v>3.4261421161584149</v>
          </cell>
          <cell r="L24">
            <v>3.5386738278984975</v>
          </cell>
          <cell r="M24"/>
          <cell r="N24"/>
          <cell r="O24"/>
          <cell r="P24"/>
          <cell r="Q24"/>
          <cell r="R24"/>
          <cell r="S24"/>
          <cell r="T24"/>
          <cell r="U24"/>
          <cell r="V24"/>
          <cell r="W24"/>
          <cell r="X24"/>
          <cell r="Y24"/>
          <cell r="Z24"/>
          <cell r="AA24"/>
          <cell r="AB24"/>
          <cell r="AC24"/>
          <cell r="AD24"/>
        </row>
        <row r="25">
          <cell r="B25" t="str">
            <v>HBN</v>
          </cell>
          <cell r="C25" t="str">
            <v>Val €m</v>
          </cell>
          <cell r="D25">
            <v>6877</v>
          </cell>
          <cell r="E25">
            <v>7329</v>
          </cell>
          <cell r="F25">
            <v>6958</v>
          </cell>
          <cell r="G25">
            <v>6731.7897688410903</v>
          </cell>
          <cell r="H25">
            <v>8368.9351654114762</v>
          </cell>
          <cell r="I25">
            <v>9653.3105799112273</v>
          </cell>
          <cell r="J25">
            <v>11702.536514978208</v>
          </cell>
          <cell r="K25">
            <v>14035.895387046852</v>
          </cell>
          <cell r="L25">
            <v>16169.552829175795</v>
          </cell>
          <cell r="M25"/>
          <cell r="N25"/>
          <cell r="O25"/>
          <cell r="P25"/>
          <cell r="Q25"/>
          <cell r="R25"/>
          <cell r="S25"/>
          <cell r="T25"/>
          <cell r="U25"/>
          <cell r="V25"/>
          <cell r="W25"/>
          <cell r="X25"/>
          <cell r="Y25"/>
          <cell r="Z25"/>
          <cell r="AA25"/>
          <cell r="AB25"/>
          <cell r="AC25"/>
          <cell r="AD25"/>
        </row>
        <row r="26">
          <cell r="B26" t="str">
            <v>RCRg</v>
          </cell>
          <cell r="C26" t="str">
            <v>Vol %</v>
          </cell>
          <cell r="D26">
            <v>10.4827114002054</v>
          </cell>
          <cell r="E26">
            <v>11.954635597421801</v>
          </cell>
          <cell r="F26">
            <v>-9.52670910600607</v>
          </cell>
          <cell r="G26">
            <v>-2.9512204772025079</v>
          </cell>
          <cell r="H26">
            <v>20.229547345181299</v>
          </cell>
          <cell r="I26">
            <v>2.8825793948122236</v>
          </cell>
          <cell r="J26">
            <v>-1.7321052164343653</v>
          </cell>
          <cell r="K26">
            <v>-0.24818653637853627</v>
          </cell>
          <cell r="L26">
            <v>2.7081462913791432</v>
          </cell>
          <cell r="M26"/>
          <cell r="N26"/>
          <cell r="O26"/>
          <cell r="P26"/>
          <cell r="Q26"/>
          <cell r="R26"/>
          <cell r="S26"/>
          <cell r="T26"/>
          <cell r="U26"/>
          <cell r="V26"/>
          <cell r="W26"/>
          <cell r="X26"/>
          <cell r="Y26"/>
          <cell r="Z26"/>
          <cell r="AA26"/>
          <cell r="AB26"/>
          <cell r="AC26"/>
          <cell r="AD26"/>
        </row>
        <row r="27">
          <cell r="B27" t="str">
            <v>RCP</v>
          </cell>
          <cell r="C27" t="str">
            <v>Pr %</v>
          </cell>
          <cell r="D27">
            <v>7.5241110211293698</v>
          </cell>
          <cell r="E27">
            <v>6.68696374204265</v>
          </cell>
          <cell r="F27">
            <v>1.4972981789161499</v>
          </cell>
          <cell r="G27">
            <v>0.61192740876725404</v>
          </cell>
          <cell r="H27">
            <v>2.36920300772345</v>
          </cell>
          <cell r="I27">
            <v>2.5914455303097799</v>
          </cell>
          <cell r="J27">
            <v>2.7496884276861202</v>
          </cell>
          <cell r="K27">
            <v>2.8623591111650102</v>
          </cell>
          <cell r="L27">
            <v>2.9425805186163698</v>
          </cell>
          <cell r="M27"/>
          <cell r="N27"/>
          <cell r="O27"/>
          <cell r="P27"/>
          <cell r="Q27"/>
          <cell r="R27"/>
          <cell r="S27"/>
          <cell r="T27"/>
          <cell r="U27"/>
          <cell r="V27"/>
          <cell r="W27"/>
          <cell r="X27"/>
          <cell r="Y27"/>
          <cell r="Z27"/>
          <cell r="AA27"/>
          <cell r="AB27"/>
          <cell r="AC27"/>
          <cell r="AD27"/>
        </row>
        <row r="28">
          <cell r="B28" t="str">
            <v>RCN</v>
          </cell>
          <cell r="C28" t="str">
            <v>Val €m</v>
          </cell>
          <cell r="D28">
            <v>16136</v>
          </cell>
          <cell r="E28">
            <v>19273</v>
          </cell>
          <cell r="F28">
            <v>17698</v>
          </cell>
          <cell r="G28">
            <v>17280.795773057078</v>
          </cell>
          <cell r="H28">
            <v>21268.862901608336</v>
          </cell>
          <cell r="I28">
            <v>22449.01369972244</v>
          </cell>
          <cell r="J28">
            <v>22666.75919096528</v>
          </cell>
          <cell r="K28">
            <v>23257.697149036481</v>
          </cell>
          <cell r="L28">
            <v>24590.459993091081</v>
          </cell>
          <cell r="M28"/>
          <cell r="N28"/>
          <cell r="O28"/>
          <cell r="P28"/>
          <cell r="Q28"/>
          <cell r="R28"/>
          <cell r="S28"/>
          <cell r="T28"/>
          <cell r="U28"/>
          <cell r="V28"/>
          <cell r="W28"/>
          <cell r="X28"/>
          <cell r="Y28"/>
          <cell r="Z28"/>
          <cell r="AA28"/>
          <cell r="AB28"/>
          <cell r="AC28"/>
          <cell r="AD28"/>
        </row>
        <row r="29">
          <cell r="B29" t="str">
            <v>TCRg</v>
          </cell>
          <cell r="C29" t="str">
            <v>Vol %</v>
          </cell>
          <cell r="D29">
            <v>14.747307373653699</v>
          </cell>
          <cell r="E29">
            <v>2.0216606498195002</v>
          </cell>
          <cell r="F29">
            <v>-17.622080679405499</v>
          </cell>
          <cell r="G29">
            <v>2.1822711170201403</v>
          </cell>
          <cell r="H29">
            <v>20.22954734518132</v>
          </cell>
          <cell r="I29">
            <v>11.955524525697969</v>
          </cell>
          <cell r="J29">
            <v>4.8870932736000183</v>
          </cell>
          <cell r="K29">
            <v>4.8870932735999961</v>
          </cell>
          <cell r="L29">
            <v>4.8870932736000174</v>
          </cell>
          <cell r="M29"/>
          <cell r="N29"/>
          <cell r="O29"/>
          <cell r="P29"/>
          <cell r="Q29"/>
          <cell r="R29"/>
          <cell r="S29"/>
          <cell r="T29"/>
          <cell r="U29"/>
          <cell r="V29"/>
          <cell r="W29"/>
          <cell r="X29"/>
          <cell r="Y29"/>
          <cell r="Z29"/>
          <cell r="AA29"/>
          <cell r="AB29"/>
          <cell r="AC29"/>
          <cell r="AD29"/>
        </row>
        <row r="30">
          <cell r="B30" t="str">
            <v>TCP</v>
          </cell>
          <cell r="C30" t="str">
            <v>Pr %</v>
          </cell>
          <cell r="D30">
            <v>9.3096362121632907</v>
          </cell>
          <cell r="E30">
            <v>5.0904352390551599</v>
          </cell>
          <cell r="F30">
            <v>0.397351223099429</v>
          </cell>
          <cell r="G30">
            <v>-0.64984896273683201</v>
          </cell>
          <cell r="H30">
            <v>5.6018839847842496</v>
          </cell>
          <cell r="I30">
            <v>5.6023835443785401</v>
          </cell>
          <cell r="J30">
            <v>3.7104195867029901</v>
          </cell>
          <cell r="K30">
            <v>4.4284582709591396</v>
          </cell>
          <cell r="L30">
            <v>5.31341362898831</v>
          </cell>
          <cell r="M30"/>
          <cell r="N30"/>
          <cell r="O30"/>
          <cell r="P30"/>
          <cell r="Q30"/>
          <cell r="R30"/>
          <cell r="S30"/>
          <cell r="T30"/>
          <cell r="U30"/>
          <cell r="V30"/>
          <cell r="W30"/>
          <cell r="X30"/>
          <cell r="Y30"/>
          <cell r="Z30"/>
          <cell r="AA30"/>
          <cell r="AB30"/>
          <cell r="AC30"/>
          <cell r="AD30"/>
        </row>
        <row r="31">
          <cell r="B31" t="str">
            <v>TCN</v>
          </cell>
          <cell r="C31" t="str">
            <v>Val €m</v>
          </cell>
          <cell r="D31">
            <v>1386</v>
          </cell>
          <cell r="E31">
            <v>1486</v>
          </cell>
          <cell r="F31">
            <v>1229</v>
          </cell>
          <cell r="G31">
            <v>1247.6591780563219</v>
          </cell>
          <cell r="H31">
            <v>1584.0863219978582</v>
          </cell>
          <cell r="I31">
            <v>1872.8288626693152</v>
          </cell>
          <cell r="J31">
            <v>2037.2415967676091</v>
          </cell>
          <cell r="K31">
            <v>2231.4309448660028</v>
          </cell>
          <cell r="L31">
            <v>2464.8426021846203</v>
          </cell>
          <cell r="M31"/>
          <cell r="N31"/>
          <cell r="O31"/>
          <cell r="P31"/>
          <cell r="Q31"/>
          <cell r="R31"/>
          <cell r="S31"/>
          <cell r="T31"/>
          <cell r="U31"/>
          <cell r="V31"/>
          <cell r="W31"/>
          <cell r="X31"/>
          <cell r="Y31"/>
          <cell r="Z31"/>
          <cell r="AA31"/>
          <cell r="AB31"/>
          <cell r="AC31"/>
          <cell r="AD31"/>
        </row>
        <row r="32">
          <cell r="B32" t="str">
            <v>OBRg</v>
          </cell>
          <cell r="C32" t="str">
            <v>Vol %</v>
          </cell>
          <cell r="D32">
            <v>10.808246901087699</v>
          </cell>
          <cell r="E32">
            <v>11.1694537982991</v>
          </cell>
          <cell r="F32">
            <v>-10.1139747407331</v>
          </cell>
          <cell r="G32">
            <v>-2.6099259709382316</v>
          </cell>
          <cell r="H32">
            <v>20.229547345181299</v>
          </cell>
          <cell r="I32">
            <v>3.5154655306674387</v>
          </cell>
          <cell r="J32">
            <v>-1.2327345918136445</v>
          </cell>
          <cell r="K32">
            <v>0.16323850340611568</v>
          </cell>
          <cell r="L32">
            <v>2.8909508252888516</v>
          </cell>
          <cell r="M32"/>
          <cell r="N32"/>
          <cell r="O32"/>
          <cell r="P32"/>
          <cell r="Q32"/>
          <cell r="R32"/>
          <cell r="S32"/>
          <cell r="T32"/>
          <cell r="U32"/>
          <cell r="V32"/>
          <cell r="W32"/>
          <cell r="X32"/>
          <cell r="Y32"/>
          <cell r="Z32"/>
          <cell r="AA32"/>
          <cell r="AB32"/>
          <cell r="AC32"/>
          <cell r="AD32"/>
        </row>
        <row r="33">
          <cell r="B33" t="str">
            <v>OBP</v>
          </cell>
          <cell r="C33" t="str">
            <v>Pr %</v>
          </cell>
          <cell r="D33">
            <v>7.6586496453244504</v>
          </cell>
          <cell r="E33">
            <v>6.5705681323286802</v>
          </cell>
          <cell r="F33">
            <v>1.43391236105887</v>
          </cell>
          <cell r="G33">
            <v>0.51774285058898695</v>
          </cell>
          <cell r="H33">
            <v>2.5868835483513486</v>
          </cell>
          <cell r="I33">
            <v>2.8132241791358092</v>
          </cell>
          <cell r="J33">
            <v>2.8389870050996802</v>
          </cell>
          <cell r="K33">
            <v>3.0099863217633693</v>
          </cell>
          <cell r="L33">
            <v>3.1621144843285487</v>
          </cell>
          <cell r="M33"/>
          <cell r="N33"/>
          <cell r="O33"/>
          <cell r="P33"/>
          <cell r="Q33"/>
          <cell r="R33"/>
          <cell r="S33"/>
          <cell r="T33"/>
          <cell r="U33"/>
          <cell r="V33"/>
          <cell r="W33"/>
          <cell r="X33"/>
          <cell r="Y33"/>
          <cell r="Z33"/>
          <cell r="AA33"/>
          <cell r="AB33"/>
          <cell r="AC33"/>
          <cell r="AD33"/>
        </row>
        <row r="34">
          <cell r="B34" t="str">
            <v>OBN</v>
          </cell>
          <cell r="C34" t="str">
            <v>Val €m</v>
          </cell>
          <cell r="D34">
            <v>17522</v>
          </cell>
          <cell r="E34">
            <v>20759</v>
          </cell>
          <cell r="F34">
            <v>18927</v>
          </cell>
          <cell r="G34">
            <v>18528.454951113399</v>
          </cell>
          <cell r="H34">
            <v>22852.949223606192</v>
          </cell>
          <cell r="I34">
            <v>24321.842562391754</v>
          </cell>
          <cell r="J34">
            <v>24704.00078773289</v>
          </cell>
          <cell r="K34">
            <v>25489.128093902484</v>
          </cell>
          <cell r="L34">
            <v>27055.302595275702</v>
          </cell>
          <cell r="M34"/>
          <cell r="N34"/>
          <cell r="O34"/>
          <cell r="P34"/>
          <cell r="Q34"/>
          <cell r="R34"/>
          <cell r="S34"/>
          <cell r="T34"/>
          <cell r="U34"/>
          <cell r="V34"/>
          <cell r="W34"/>
          <cell r="X34"/>
          <cell r="Y34"/>
          <cell r="Z34"/>
          <cell r="AA34"/>
          <cell r="AB34"/>
          <cell r="AC34"/>
          <cell r="AD34"/>
        </row>
        <row r="35">
          <cell r="B35" t="str">
            <v>BCRg</v>
          </cell>
          <cell r="C35" t="str">
            <v>Vol %</v>
          </cell>
          <cell r="D35">
            <v>13.226899336334499</v>
          </cell>
          <cell r="E35">
            <v>8.0009837275074798</v>
          </cell>
          <cell r="F35">
            <v>-9.0895290143838299</v>
          </cell>
          <cell r="G35">
            <v>-3.0126172584113542</v>
          </cell>
          <cell r="H35">
            <v>20.229547345181299</v>
          </cell>
          <cell r="I35">
            <v>5.7225367407262695</v>
          </cell>
          <cell r="J35">
            <v>4.0216739581209415</v>
          </cell>
          <cell r="K35">
            <v>5.1834665536631297</v>
          </cell>
          <cell r="L35">
            <v>5.8236745140729518</v>
          </cell>
          <cell r="M35"/>
          <cell r="N35"/>
          <cell r="O35"/>
          <cell r="P35"/>
          <cell r="Q35"/>
          <cell r="R35"/>
          <cell r="S35"/>
          <cell r="T35"/>
          <cell r="U35"/>
          <cell r="V35"/>
          <cell r="W35"/>
          <cell r="X35"/>
          <cell r="Y35"/>
          <cell r="Z35"/>
          <cell r="AA35"/>
          <cell r="AB35"/>
          <cell r="AC35"/>
          <cell r="AD35"/>
        </row>
        <row r="36">
          <cell r="B36" t="str">
            <v>BCP</v>
          </cell>
          <cell r="C36" t="str">
            <v>Pr %</v>
          </cell>
          <cell r="D36">
            <v>5.9532223656061296</v>
          </cell>
          <cell r="E36">
            <v>6.5911329103867704</v>
          </cell>
          <cell r="F36">
            <v>1.3709333340340399</v>
          </cell>
          <cell r="G36">
            <v>0.61764413737939172</v>
          </cell>
          <cell r="H36">
            <v>2.8040787349842278</v>
          </cell>
          <cell r="I36">
            <v>2.9282849903887742</v>
          </cell>
          <cell r="J36">
            <v>3.0134928633234415</v>
          </cell>
          <cell r="K36">
            <v>3.2155859704463552</v>
          </cell>
          <cell r="L36">
            <v>3.3424076145019077</v>
          </cell>
          <cell r="M36"/>
          <cell r="N36"/>
          <cell r="O36"/>
          <cell r="P36"/>
          <cell r="Q36"/>
          <cell r="R36"/>
          <cell r="S36"/>
          <cell r="T36"/>
          <cell r="U36"/>
          <cell r="V36"/>
          <cell r="W36"/>
          <cell r="X36"/>
          <cell r="Y36"/>
          <cell r="Z36"/>
          <cell r="AA36"/>
          <cell r="AB36"/>
          <cell r="AC36"/>
          <cell r="AD36"/>
        </row>
        <row r="37">
          <cell r="B37" t="str">
            <v>BCN</v>
          </cell>
          <cell r="C37" t="str">
            <v>Val €m</v>
          </cell>
          <cell r="D37">
            <v>24399</v>
          </cell>
          <cell r="E37">
            <v>28088</v>
          </cell>
          <cell r="F37">
            <v>25885</v>
          </cell>
          <cell r="G37">
            <v>25260.244719954491</v>
          </cell>
          <cell r="H37">
            <v>31221.884389017669</v>
          </cell>
          <cell r="I37">
            <v>33975.153142302981</v>
          </cell>
          <cell r="J37">
            <v>36406.537302711098</v>
          </cell>
          <cell r="K37">
            <v>39525.023480949334</v>
          </cell>
          <cell r="L37">
            <v>43224.855424451496</v>
          </cell>
          <cell r="M37"/>
          <cell r="N37"/>
          <cell r="O37"/>
          <cell r="P37"/>
          <cell r="Q37"/>
          <cell r="R37"/>
          <cell r="S37"/>
          <cell r="T37"/>
          <cell r="U37"/>
          <cell r="V37"/>
          <cell r="W37"/>
          <cell r="X37"/>
          <cell r="Y37"/>
          <cell r="Z37"/>
          <cell r="AA37"/>
          <cell r="AB37"/>
          <cell r="AC37"/>
          <cell r="AD37"/>
        </row>
        <row r="38">
          <cell r="B38" t="str">
            <v>PlanesRg</v>
          </cell>
          <cell r="C38" t="str">
            <v>Vol %</v>
          </cell>
          <cell r="D38">
            <v>14.4785783165725</v>
          </cell>
          <cell r="E38">
            <v>0.33694344163657203</v>
          </cell>
          <cell r="F38">
            <v>-38.630366994482998</v>
          </cell>
          <cell r="G38">
            <v>0</v>
          </cell>
          <cell r="H38">
            <v>0</v>
          </cell>
          <cell r="I38">
            <v>0</v>
          </cell>
          <cell r="J38">
            <v>0</v>
          </cell>
          <cell r="K38">
            <v>0</v>
          </cell>
          <cell r="L38">
            <v>0</v>
          </cell>
          <cell r="M38"/>
          <cell r="N38"/>
          <cell r="O38"/>
          <cell r="P38"/>
          <cell r="Q38"/>
          <cell r="R38"/>
          <cell r="S38"/>
          <cell r="T38"/>
          <cell r="U38"/>
          <cell r="V38"/>
          <cell r="W38"/>
          <cell r="X38"/>
          <cell r="Y38"/>
          <cell r="Z38"/>
          <cell r="AA38"/>
          <cell r="AB38"/>
          <cell r="AC38"/>
          <cell r="AD38"/>
        </row>
        <row r="39">
          <cell r="B39" t="str">
            <v>PlanesP</v>
          </cell>
          <cell r="C39" t="str">
            <v>Pr %</v>
          </cell>
          <cell r="D39">
            <v>1.0420810838197101</v>
          </cell>
          <cell r="E39">
            <v>1.0432497351476799</v>
          </cell>
          <cell r="F39">
            <v>0.92815072473826299</v>
          </cell>
          <cell r="G39">
            <v>0</v>
          </cell>
          <cell r="H39">
            <v>0</v>
          </cell>
          <cell r="I39">
            <v>0</v>
          </cell>
          <cell r="J39">
            <v>0</v>
          </cell>
          <cell r="K39">
            <v>0</v>
          </cell>
          <cell r="L39">
            <v>0</v>
          </cell>
          <cell r="M39"/>
          <cell r="N39"/>
          <cell r="O39"/>
          <cell r="P39"/>
          <cell r="Q39"/>
          <cell r="R39"/>
          <cell r="S39"/>
          <cell r="T39"/>
          <cell r="U39"/>
          <cell r="V39"/>
          <cell r="W39"/>
          <cell r="X39"/>
          <cell r="Y39"/>
          <cell r="Z39"/>
          <cell r="AA39"/>
          <cell r="AB39"/>
          <cell r="AC39"/>
          <cell r="AD39"/>
        </row>
        <row r="40">
          <cell r="B40" t="str">
            <v>PlanesN</v>
          </cell>
          <cell r="C40" t="str">
            <v>Val €m</v>
          </cell>
          <cell r="D40">
            <v>16622</v>
          </cell>
          <cell r="E40">
            <v>16852</v>
          </cell>
          <cell r="F40">
            <v>10438</v>
          </cell>
          <cell r="G40">
            <v>10438</v>
          </cell>
          <cell r="H40">
            <v>10438</v>
          </cell>
          <cell r="I40">
            <v>10438</v>
          </cell>
          <cell r="J40">
            <v>10438</v>
          </cell>
          <cell r="K40">
            <v>10438</v>
          </cell>
          <cell r="L40">
            <v>10438</v>
          </cell>
          <cell r="M40"/>
          <cell r="N40"/>
          <cell r="O40"/>
          <cell r="P40"/>
          <cell r="Q40"/>
          <cell r="R40"/>
          <cell r="S40"/>
          <cell r="T40"/>
          <cell r="U40"/>
          <cell r="V40"/>
          <cell r="W40"/>
          <cell r="X40"/>
          <cell r="Y40"/>
          <cell r="Z40"/>
          <cell r="AA40"/>
          <cell r="AB40"/>
          <cell r="AC40"/>
          <cell r="AD40"/>
        </row>
        <row r="41">
          <cell r="B41" t="str">
            <v>UMRg</v>
          </cell>
          <cell r="C41" t="str">
            <v>Vol %</v>
          </cell>
          <cell r="D41">
            <v>17.523907986559799</v>
          </cell>
          <cell r="E41">
            <v>-4.0356278865185997</v>
          </cell>
          <cell r="F41">
            <v>0.60731064512433697</v>
          </cell>
          <cell r="G41">
            <v>-6.860790352643499</v>
          </cell>
          <cell r="H41">
            <v>6.8202243765066894</v>
          </cell>
          <cell r="I41">
            <v>5.6634179475038238</v>
          </cell>
          <cell r="J41">
            <v>8.3895026673801887</v>
          </cell>
          <cell r="K41">
            <v>7.7401431512471364</v>
          </cell>
          <cell r="L41">
            <v>7.1840847105442807</v>
          </cell>
          <cell r="M41"/>
          <cell r="N41"/>
          <cell r="O41"/>
          <cell r="P41"/>
          <cell r="Q41"/>
          <cell r="R41"/>
          <cell r="S41"/>
          <cell r="T41"/>
          <cell r="U41"/>
          <cell r="V41"/>
          <cell r="W41"/>
          <cell r="X41"/>
          <cell r="Y41"/>
          <cell r="Z41"/>
          <cell r="AA41"/>
          <cell r="AB41"/>
          <cell r="AC41"/>
          <cell r="AD41"/>
        </row>
        <row r="42">
          <cell r="B42" t="str">
            <v>UMP</v>
          </cell>
          <cell r="C42" t="str">
            <v>Pr %</v>
          </cell>
          <cell r="D42">
            <v>-0.86752667086528101</v>
          </cell>
          <cell r="E42">
            <v>-1.0324341461744799</v>
          </cell>
          <cell r="F42">
            <v>-2.4914271921367099</v>
          </cell>
          <cell r="G42">
            <v>-1.5672049940149499</v>
          </cell>
          <cell r="H42">
            <v>-0.12311797690510699</v>
          </cell>
          <cell r="I42">
            <v>-3.9595506851730598E-2</v>
          </cell>
          <cell r="J42">
            <v>-9.0223067117267602E-2</v>
          </cell>
          <cell r="K42">
            <v>-0.119908848868111</v>
          </cell>
          <cell r="L42">
            <v>0.143641420482754</v>
          </cell>
          <cell r="M42"/>
          <cell r="N42"/>
          <cell r="O42"/>
          <cell r="P42"/>
          <cell r="Q42"/>
          <cell r="R42"/>
          <cell r="S42"/>
          <cell r="T42"/>
          <cell r="U42"/>
          <cell r="V42"/>
          <cell r="W42"/>
          <cell r="X42"/>
          <cell r="Y42"/>
          <cell r="Z42"/>
          <cell r="AA42"/>
          <cell r="AB42"/>
          <cell r="AC42"/>
          <cell r="AD42"/>
        </row>
        <row r="43">
          <cell r="B43" t="str">
            <v>UMN</v>
          </cell>
          <cell r="C43" t="str">
            <v>Val €m</v>
          </cell>
          <cell r="D43">
            <v>9092</v>
          </cell>
          <cell r="E43">
            <v>8635</v>
          </cell>
          <cell r="F43">
            <v>8471</v>
          </cell>
          <cell r="G43">
            <v>7766.1727577843621</v>
          </cell>
          <cell r="H43">
            <v>8285.6294910600154</v>
          </cell>
          <cell r="I43">
            <v>8751.4127798798727</v>
          </cell>
          <cell r="J43">
            <v>9477.0545776887102</v>
          </cell>
          <cell r="K43">
            <v>10198.348764991741</v>
          </cell>
          <cell r="L43">
            <v>10946.708232756413</v>
          </cell>
          <cell r="M43"/>
          <cell r="N43"/>
          <cell r="O43"/>
          <cell r="P43"/>
          <cell r="Q43"/>
          <cell r="R43"/>
          <cell r="S43"/>
          <cell r="T43"/>
          <cell r="U43"/>
          <cell r="V43"/>
          <cell r="W43"/>
          <cell r="X43"/>
          <cell r="Y43"/>
          <cell r="Z43"/>
          <cell r="AA43"/>
          <cell r="AB43"/>
          <cell r="AC43"/>
          <cell r="AD43"/>
        </row>
        <row r="44">
          <cell r="B44" t="str">
            <v>MNE_TOTRg</v>
          </cell>
          <cell r="C44" t="str">
            <v>Vol %</v>
          </cell>
          <cell r="D44">
            <v>15.537383177570099</v>
          </cell>
          <cell r="E44">
            <v>-1.2094578828653599</v>
          </cell>
          <cell r="F44">
            <v>-25.150572766996</v>
          </cell>
          <cell r="G44">
            <v>-3.1680729618286496</v>
          </cell>
          <cell r="H44">
            <v>3.0292398577120849</v>
          </cell>
          <cell r="I44">
            <v>2.6079940897941967</v>
          </cell>
          <cell r="J44">
            <v>3.9783928337099983</v>
          </cell>
          <cell r="K44">
            <v>3.826172654998139</v>
          </cell>
          <cell r="L44">
            <v>3.6851716259561185</v>
          </cell>
          <cell r="M44"/>
          <cell r="N44"/>
          <cell r="O44"/>
          <cell r="P44"/>
          <cell r="Q44"/>
          <cell r="R44"/>
          <cell r="S44"/>
          <cell r="T44"/>
          <cell r="U44"/>
          <cell r="V44"/>
          <cell r="W44"/>
          <cell r="X44"/>
          <cell r="Y44"/>
          <cell r="Z44"/>
          <cell r="AA44"/>
          <cell r="AB44"/>
          <cell r="AC44"/>
          <cell r="AD44"/>
        </row>
        <row r="45">
          <cell r="B45" t="str">
            <v>MNE_TOTP</v>
          </cell>
          <cell r="C45" t="str">
            <v>Pr %</v>
          </cell>
          <cell r="D45">
            <v>0.36980247136286698</v>
          </cell>
          <cell r="E45">
            <v>0.33066960595202699</v>
          </cell>
          <cell r="F45">
            <v>-0.87998444142126597</v>
          </cell>
          <cell r="G45">
            <v>-0.5776986346615498</v>
          </cell>
          <cell r="H45">
            <v>-0.17056926020168062</v>
          </cell>
          <cell r="I45">
            <v>-0.11725968824404243</v>
          </cell>
          <cell r="J45">
            <v>-0.18938867534684656</v>
          </cell>
          <cell r="K45">
            <v>-0.19678922728980641</v>
          </cell>
          <cell r="L45">
            <v>-5.6669139758624976E-2</v>
          </cell>
          <cell r="M45"/>
          <cell r="N45"/>
          <cell r="O45"/>
          <cell r="P45"/>
          <cell r="Q45"/>
          <cell r="R45"/>
          <cell r="S45"/>
          <cell r="T45"/>
          <cell r="U45"/>
          <cell r="V45"/>
          <cell r="W45"/>
          <cell r="X45"/>
          <cell r="Y45"/>
          <cell r="Z45"/>
          <cell r="AA45"/>
          <cell r="AB45"/>
          <cell r="AC45"/>
          <cell r="AD45"/>
        </row>
        <row r="46">
          <cell r="B46" t="str">
            <v>MNE_TOTN</v>
          </cell>
          <cell r="C46" t="str">
            <v>Val €m</v>
          </cell>
          <cell r="D46">
            <v>25714</v>
          </cell>
          <cell r="E46">
            <v>25487</v>
          </cell>
          <cell r="F46">
            <v>18909</v>
          </cell>
          <cell r="G46">
            <v>18204.172757784363</v>
          </cell>
          <cell r="H46">
            <v>18723.629491060015</v>
          </cell>
          <cell r="I46">
            <v>19189.412779879873</v>
          </cell>
          <cell r="J46">
            <v>19915.054577688708</v>
          </cell>
          <cell r="K46">
            <v>20636.348764991741</v>
          </cell>
          <cell r="L46">
            <v>21384.708232756413</v>
          </cell>
          <cell r="M46"/>
          <cell r="N46"/>
          <cell r="O46"/>
          <cell r="P46"/>
          <cell r="Q46"/>
          <cell r="R46"/>
          <cell r="S46"/>
          <cell r="T46"/>
          <cell r="U46"/>
          <cell r="V46"/>
          <cell r="W46"/>
          <cell r="X46"/>
          <cell r="Y46"/>
          <cell r="Z46"/>
          <cell r="AA46"/>
          <cell r="AB46"/>
          <cell r="AC46"/>
          <cell r="AD46"/>
        </row>
        <row r="47">
          <cell r="B47" t="str">
            <v>IntangiblesRg</v>
          </cell>
          <cell r="C47" t="str">
            <v>Vol %</v>
          </cell>
          <cell r="D47">
            <v>-21.612031402254001</v>
          </cell>
          <cell r="E47">
            <v>158.89389248522301</v>
          </cell>
          <cell r="F47">
            <v>-39.5435850048015</v>
          </cell>
          <cell r="G47">
            <v>35.621462040777203</v>
          </cell>
          <cell r="H47">
            <v>-17.3245627849473</v>
          </cell>
          <cell r="I47">
            <v>8.2936494063352804</v>
          </cell>
          <cell r="J47">
            <v>-3.01600339729581</v>
          </cell>
          <cell r="K47">
            <v>0.98017778652457199</v>
          </cell>
          <cell r="L47">
            <v>-0.24932299565608701</v>
          </cell>
          <cell r="M47"/>
          <cell r="N47"/>
          <cell r="O47"/>
          <cell r="P47"/>
          <cell r="Q47"/>
          <cell r="R47"/>
          <cell r="S47"/>
          <cell r="T47"/>
          <cell r="U47"/>
          <cell r="V47"/>
          <cell r="W47"/>
          <cell r="X47"/>
          <cell r="Y47"/>
          <cell r="Z47"/>
          <cell r="AA47"/>
          <cell r="AB47"/>
          <cell r="AC47"/>
          <cell r="AD47"/>
        </row>
        <row r="48">
          <cell r="B48" t="str">
            <v>IntangiblesP</v>
          </cell>
          <cell r="C48" t="str">
            <v>Pr %</v>
          </cell>
          <cell r="D48">
            <v>-4.5833247855869397</v>
          </cell>
          <cell r="E48">
            <v>-1.44910530926551</v>
          </cell>
          <cell r="F48">
            <v>-1.4893539938653599</v>
          </cell>
          <cell r="G48">
            <v>2.6179677934382801</v>
          </cell>
          <cell r="H48">
            <v>-7.4420409780107097E-2</v>
          </cell>
          <cell r="I48">
            <v>-7.7192318165908394E-2</v>
          </cell>
          <cell r="J48">
            <v>9.8106476883330601E-2</v>
          </cell>
          <cell r="K48">
            <v>-5.1485392950478798E-2</v>
          </cell>
          <cell r="L48">
            <v>2.19676702822857E-2</v>
          </cell>
          <cell r="M48"/>
          <cell r="N48"/>
          <cell r="O48"/>
          <cell r="P48"/>
          <cell r="Q48"/>
          <cell r="R48"/>
          <cell r="S48"/>
          <cell r="T48"/>
          <cell r="U48"/>
          <cell r="V48"/>
          <cell r="W48"/>
          <cell r="X48"/>
          <cell r="Y48"/>
          <cell r="Z48"/>
          <cell r="AA48"/>
          <cell r="AB48"/>
          <cell r="AC48"/>
          <cell r="AD48"/>
        </row>
        <row r="49">
          <cell r="B49" t="str">
            <v>IntangiblesN</v>
          </cell>
          <cell r="C49" t="str">
            <v>Val €m</v>
          </cell>
          <cell r="D49">
            <v>42637</v>
          </cell>
          <cell r="E49">
            <v>108785</v>
          </cell>
          <cell r="F49">
            <v>64788</v>
          </cell>
          <cell r="G49">
            <v>90166.747739632119</v>
          </cell>
          <cell r="H49">
            <v>74490.275661540494</v>
          </cell>
          <cell r="I49">
            <v>80605.968283811249</v>
          </cell>
          <cell r="J49">
            <v>78251.584171885363</v>
          </cell>
          <cell r="K49">
            <v>78977.905786585136</v>
          </cell>
          <cell r="L49">
            <v>78798.302055353372</v>
          </cell>
          <cell r="M49"/>
          <cell r="N49"/>
          <cell r="O49"/>
          <cell r="P49"/>
          <cell r="Q49"/>
          <cell r="R49"/>
          <cell r="S49"/>
          <cell r="T49"/>
          <cell r="U49"/>
          <cell r="V49"/>
          <cell r="W49"/>
          <cell r="X49"/>
          <cell r="Y49"/>
          <cell r="Z49"/>
          <cell r="AA49"/>
          <cell r="AB49"/>
          <cell r="AC49"/>
          <cell r="AD49"/>
        </row>
        <row r="50">
          <cell r="B50" t="str">
            <v>IRg</v>
          </cell>
          <cell r="C50" t="str">
            <v>Vol %</v>
          </cell>
          <cell r="D50">
            <v>-5.5471821088864903</v>
          </cell>
          <cell r="E50">
            <v>74.8132015051699</v>
          </cell>
          <cell r="F50">
            <v>-32.339299591695699</v>
          </cell>
          <cell r="G50">
            <v>20.46221140429887</v>
          </cell>
          <cell r="H50">
            <v>-7.8865486904277411</v>
          </cell>
          <cell r="I50">
            <v>6.8176338026477934</v>
          </cell>
          <cell r="J50">
            <v>-0.37062179798904582</v>
          </cell>
          <cell r="K50">
            <v>2.421518474296902</v>
          </cell>
          <cell r="L50">
            <v>1.852695248420333</v>
          </cell>
          <cell r="M50"/>
          <cell r="N50"/>
          <cell r="O50"/>
          <cell r="P50"/>
          <cell r="Q50"/>
          <cell r="R50"/>
          <cell r="S50"/>
          <cell r="T50"/>
          <cell r="U50"/>
          <cell r="V50"/>
          <cell r="W50"/>
          <cell r="X50"/>
          <cell r="Y50"/>
          <cell r="Z50"/>
          <cell r="AA50"/>
          <cell r="AB50"/>
          <cell r="AC50"/>
          <cell r="AD50"/>
        </row>
        <row r="51">
          <cell r="B51" t="str">
            <v>IP</v>
          </cell>
          <cell r="C51" t="str">
            <v>Pr %</v>
          </cell>
          <cell r="D51">
            <v>-1.3262294994952899</v>
          </cell>
          <cell r="E51">
            <v>0.13615186426769699</v>
          </cell>
          <cell r="F51">
            <v>-0.24752252791391199</v>
          </cell>
          <cell r="G51">
            <v>1.2319729874719076</v>
          </cell>
          <cell r="H51">
            <v>1.0914667054509941</v>
          </cell>
          <cell r="I51">
            <v>0.64036433490521905</v>
          </cell>
          <cell r="J51">
            <v>0.9742465029933367</v>
          </cell>
          <cell r="K51">
            <v>0.94853785808188817</v>
          </cell>
          <cell r="L51">
            <v>1.1930535056612568</v>
          </cell>
          <cell r="M51"/>
          <cell r="N51"/>
          <cell r="O51"/>
          <cell r="P51"/>
          <cell r="Q51"/>
          <cell r="R51"/>
          <cell r="S51"/>
          <cell r="T51"/>
          <cell r="U51"/>
          <cell r="V51"/>
          <cell r="W51"/>
          <cell r="X51"/>
          <cell r="Y51"/>
          <cell r="Z51"/>
          <cell r="AA51"/>
          <cell r="AB51"/>
          <cell r="AC51"/>
          <cell r="AD51"/>
        </row>
        <row r="52">
          <cell r="B52" t="str">
            <v>IN</v>
          </cell>
          <cell r="C52" t="str">
            <v>Val €m</v>
          </cell>
          <cell r="D52">
            <v>92750</v>
          </cell>
          <cell r="E52">
            <v>162360</v>
          </cell>
          <cell r="F52">
            <v>109582</v>
          </cell>
          <cell r="G52">
            <v>133631.16521737099</v>
          </cell>
          <cell r="H52">
            <v>124435.78954161817</v>
          </cell>
          <cell r="I52">
            <v>133770.5342059941</v>
          </cell>
          <cell r="J52">
            <v>134573.17605228518</v>
          </cell>
          <cell r="K52">
            <v>139139.2780325262</v>
          </cell>
          <cell r="L52">
            <v>143407.8657125613</v>
          </cell>
          <cell r="M52"/>
          <cell r="N52"/>
          <cell r="O52"/>
          <cell r="P52"/>
          <cell r="Q52"/>
          <cell r="R52"/>
          <cell r="S52"/>
          <cell r="T52"/>
          <cell r="U52"/>
          <cell r="V52"/>
          <cell r="W52"/>
          <cell r="X52"/>
          <cell r="Y52"/>
          <cell r="Z52"/>
          <cell r="AA52"/>
          <cell r="AB52"/>
          <cell r="AC52"/>
          <cell r="AD52"/>
        </row>
        <row r="53">
          <cell r="B53" t="str">
            <v>XGRg</v>
          </cell>
          <cell r="C53" t="str">
            <v>Vol %</v>
          </cell>
          <cell r="D53">
            <v>11.0893367518493</v>
          </cell>
          <cell r="E53">
            <v>8.1667399724748506</v>
          </cell>
          <cell r="F53">
            <v>11.7676893546877</v>
          </cell>
          <cell r="G53">
            <v>5.5376063041586399</v>
          </cell>
          <cell r="H53">
            <v>5.4508021729056297</v>
          </cell>
          <cell r="I53">
            <v>5.2110685132227497</v>
          </cell>
          <cell r="J53">
            <v>4.8857971834390801</v>
          </cell>
          <cell r="K53">
            <v>4.73069424664516</v>
          </cell>
          <cell r="L53">
            <v>5.5089493355858501</v>
          </cell>
          <cell r="M53"/>
          <cell r="N53"/>
          <cell r="O53"/>
          <cell r="P53"/>
          <cell r="Q53"/>
          <cell r="R53"/>
          <cell r="S53"/>
          <cell r="T53"/>
          <cell r="U53"/>
          <cell r="V53"/>
          <cell r="W53"/>
          <cell r="X53"/>
          <cell r="Y53"/>
          <cell r="Z53"/>
          <cell r="AA53"/>
          <cell r="AB53"/>
          <cell r="AC53"/>
          <cell r="AD53"/>
        </row>
        <row r="54">
          <cell r="B54" t="str">
            <v>XGP</v>
          </cell>
          <cell r="C54" t="str">
            <v>Pr %</v>
          </cell>
          <cell r="D54">
            <v>-3.7847277497134399</v>
          </cell>
          <cell r="E54">
            <v>-0.53127130781258602</v>
          </cell>
          <cell r="F54">
            <v>-6.4715698297770103</v>
          </cell>
          <cell r="G54">
            <v>-1.4528651951454199</v>
          </cell>
          <cell r="H54">
            <v>2.2213037573037799E-2</v>
          </cell>
          <cell r="I54">
            <v>-6.86157593429714E-2</v>
          </cell>
          <cell r="J54">
            <v>-6.8295642976068299E-2</v>
          </cell>
          <cell r="K54">
            <v>-6.8487673127559601E-2</v>
          </cell>
          <cell r="L54">
            <v>-6.9740885501201597E-2</v>
          </cell>
          <cell r="M54"/>
          <cell r="N54"/>
          <cell r="O54"/>
          <cell r="P54"/>
          <cell r="Q54"/>
          <cell r="R54"/>
          <cell r="S54"/>
          <cell r="T54"/>
          <cell r="U54"/>
          <cell r="V54"/>
          <cell r="W54"/>
          <cell r="X54"/>
          <cell r="Y54"/>
          <cell r="Z54"/>
          <cell r="AA54"/>
          <cell r="AB54"/>
          <cell r="AC54"/>
          <cell r="AD54"/>
        </row>
        <row r="55">
          <cell r="B55" t="str">
            <v>XGN</v>
          </cell>
          <cell r="C55" t="str">
            <v>Val €m</v>
          </cell>
          <cell r="D55">
            <v>211444</v>
          </cell>
          <cell r="E55">
            <v>227497</v>
          </cell>
          <cell r="F55">
            <v>237813</v>
          </cell>
          <cell r="G55">
            <v>247335.71541043601</v>
          </cell>
          <cell r="H55">
            <v>260875.43144877447</v>
          </cell>
          <cell r="I55">
            <v>274281.49935845763</v>
          </cell>
          <cell r="J55">
            <v>287485.86262693699</v>
          </cell>
          <cell r="K55">
            <v>300879.73303587118</v>
          </cell>
          <cell r="L55">
            <v>317233.6491303494</v>
          </cell>
          <cell r="M55"/>
          <cell r="N55"/>
          <cell r="O55"/>
          <cell r="P55"/>
          <cell r="Q55"/>
          <cell r="R55"/>
          <cell r="S55"/>
          <cell r="T55"/>
          <cell r="U55"/>
          <cell r="V55"/>
          <cell r="W55"/>
          <cell r="X55"/>
          <cell r="Y55"/>
          <cell r="Z55"/>
          <cell r="AA55"/>
          <cell r="AB55"/>
          <cell r="AC55"/>
          <cell r="AD55"/>
        </row>
        <row r="56">
          <cell r="B56" t="str">
            <v>XSRg</v>
          </cell>
          <cell r="C56" t="str">
            <v>Vol %</v>
          </cell>
          <cell r="D56">
            <v>11.1613146780549</v>
          </cell>
          <cell r="E56">
            <v>13.22285544483</v>
          </cell>
          <cell r="F56">
            <v>0.25823323475793097</v>
          </cell>
          <cell r="G56">
            <v>11.136085695789101</v>
          </cell>
          <cell r="H56">
            <v>10.435552596006101</v>
          </cell>
          <cell r="I56">
            <v>10.940159993044601</v>
          </cell>
          <cell r="J56">
            <v>10.297676770995199</v>
          </cell>
          <cell r="K56">
            <v>9.4581861037143593</v>
          </cell>
          <cell r="L56">
            <v>9.9487795232075804</v>
          </cell>
          <cell r="M56"/>
          <cell r="N56"/>
          <cell r="O56"/>
          <cell r="P56"/>
          <cell r="Q56"/>
          <cell r="R56"/>
          <cell r="S56"/>
          <cell r="T56"/>
          <cell r="U56"/>
          <cell r="V56"/>
          <cell r="W56"/>
          <cell r="X56"/>
          <cell r="Y56"/>
          <cell r="Z56"/>
          <cell r="AA56"/>
          <cell r="AB56"/>
          <cell r="AC56"/>
          <cell r="AD56"/>
        </row>
        <row r="57">
          <cell r="B57" t="str">
            <v>XSP</v>
          </cell>
          <cell r="C57" t="str">
            <v>Pr %</v>
          </cell>
          <cell r="D57">
            <v>4.75866799315334</v>
          </cell>
          <cell r="E57">
            <v>3.7478968754247299</v>
          </cell>
          <cell r="F57">
            <v>3.6290390087337698</v>
          </cell>
          <cell r="G57">
            <v>4.9458710423897898</v>
          </cell>
          <cell r="H57">
            <v>4.3114096846268399</v>
          </cell>
          <cell r="I57">
            <v>4.3804785088816498</v>
          </cell>
          <cell r="J57">
            <v>4.5262512967239203</v>
          </cell>
          <cell r="K57">
            <v>4.6802662925099501</v>
          </cell>
          <cell r="L57">
            <v>4.8311868938355902</v>
          </cell>
          <cell r="M57"/>
          <cell r="N57"/>
          <cell r="O57"/>
          <cell r="P57"/>
          <cell r="Q57"/>
          <cell r="R57"/>
          <cell r="S57"/>
          <cell r="T57"/>
          <cell r="U57"/>
          <cell r="V57"/>
          <cell r="W57"/>
          <cell r="X57"/>
          <cell r="Y57"/>
          <cell r="Z57"/>
          <cell r="AA57"/>
          <cell r="AB57"/>
          <cell r="AC57"/>
          <cell r="AD57"/>
        </row>
        <row r="58">
          <cell r="B58" t="str">
            <v>XSN</v>
          </cell>
          <cell r="C58" t="str">
            <v>Val €m</v>
          </cell>
          <cell r="D58">
            <v>188454</v>
          </cell>
          <cell r="E58">
            <v>221370</v>
          </cell>
          <cell r="F58">
            <v>229996</v>
          </cell>
          <cell r="G58">
            <v>268250.62099515705</v>
          </cell>
          <cell r="H58">
            <v>309016.35054313717</v>
          </cell>
          <cell r="I58">
            <v>357840.53177278396</v>
          </cell>
          <cell r="J58">
            <v>412554.44496814482</v>
          </cell>
          <cell r="K58">
            <v>472709.50651047804</v>
          </cell>
          <cell r="L58">
            <v>544847.86332933989</v>
          </cell>
          <cell r="M58"/>
          <cell r="N58"/>
          <cell r="O58"/>
          <cell r="P58"/>
          <cell r="Q58"/>
          <cell r="R58"/>
          <cell r="S58"/>
          <cell r="T58"/>
          <cell r="U58"/>
          <cell r="V58"/>
          <cell r="W58"/>
          <cell r="X58"/>
          <cell r="Y58"/>
          <cell r="Z58"/>
          <cell r="AA58"/>
          <cell r="AB58"/>
          <cell r="AC58"/>
          <cell r="AD58"/>
        </row>
        <row r="59">
          <cell r="B59" t="str">
            <v>XTRg</v>
          </cell>
          <cell r="C59" t="str">
            <v>Vol %</v>
          </cell>
          <cell r="D59">
            <v>11.1219791426419</v>
          </cell>
          <cell r="E59">
            <v>10.5494401072273</v>
          </cell>
          <cell r="F59">
            <v>6.21192757048982</v>
          </cell>
          <cell r="G59">
            <v>8.0882434163134</v>
          </cell>
          <cell r="H59">
            <v>7.785865412909887</v>
          </cell>
          <cell r="I59">
            <v>7.9607860320065837</v>
          </cell>
          <cell r="J59">
            <v>7.5549485231801716</v>
          </cell>
          <cell r="K59">
            <v>7.1217617180357351</v>
          </cell>
          <cell r="L59">
            <v>7.8035015349593673</v>
          </cell>
          <cell r="M59"/>
          <cell r="N59"/>
          <cell r="O59"/>
          <cell r="P59"/>
          <cell r="Q59"/>
          <cell r="R59"/>
          <cell r="S59"/>
          <cell r="T59"/>
          <cell r="U59"/>
          <cell r="V59"/>
          <cell r="W59"/>
          <cell r="X59"/>
          <cell r="Y59"/>
          <cell r="Z59"/>
          <cell r="AA59"/>
          <cell r="AB59"/>
          <cell r="AC59"/>
          <cell r="AD59"/>
        </row>
        <row r="60">
          <cell r="B60" t="str">
            <v>XTP</v>
          </cell>
          <cell r="C60" t="str">
            <v>Pr %</v>
          </cell>
          <cell r="D60">
            <v>6.0613643630702499E-2</v>
          </cell>
          <cell r="E60">
            <v>1.53409412217107</v>
          </cell>
          <cell r="F60">
            <v>-1.8754666877958399</v>
          </cell>
          <cell r="G60">
            <v>1.9657616852474691</v>
          </cell>
          <cell r="H60">
            <v>2.548469197386849</v>
          </cell>
          <cell r="I60">
            <v>2.7406939221574333</v>
          </cell>
          <cell r="J60">
            <v>2.9654977560369167</v>
          </cell>
          <cell r="K60">
            <v>3.1596041036176192</v>
          </cell>
          <cell r="L60">
            <v>3.3725058669036745</v>
          </cell>
          <cell r="M60"/>
          <cell r="N60"/>
          <cell r="O60"/>
          <cell r="P60"/>
          <cell r="Q60"/>
          <cell r="R60"/>
          <cell r="S60"/>
          <cell r="T60"/>
          <cell r="U60"/>
          <cell r="V60"/>
          <cell r="W60"/>
          <cell r="X60"/>
          <cell r="Y60"/>
          <cell r="Z60"/>
          <cell r="AA60"/>
          <cell r="AB60"/>
          <cell r="AC60"/>
          <cell r="AD60"/>
        </row>
        <row r="61">
          <cell r="B61" t="str">
            <v>XTN</v>
          </cell>
          <cell r="C61" t="str">
            <v>Val €m</v>
          </cell>
          <cell r="D61">
            <v>399898</v>
          </cell>
          <cell r="E61">
            <v>448867</v>
          </cell>
          <cell r="F61">
            <v>467809</v>
          </cell>
          <cell r="G61">
            <v>515586.33640559309</v>
          </cell>
          <cell r="H61">
            <v>569891.78199191159</v>
          </cell>
          <cell r="I61">
            <v>632122.03113124159</v>
          </cell>
          <cell r="J61">
            <v>700040.30759508186</v>
          </cell>
          <cell r="K61">
            <v>773589.23954634927</v>
          </cell>
          <cell r="L61">
            <v>862081.51245968929</v>
          </cell>
          <cell r="M61"/>
          <cell r="N61"/>
          <cell r="O61"/>
          <cell r="P61"/>
          <cell r="Q61"/>
          <cell r="R61"/>
          <cell r="S61"/>
          <cell r="T61"/>
          <cell r="U61"/>
          <cell r="V61"/>
          <cell r="W61"/>
          <cell r="X61"/>
          <cell r="Y61"/>
          <cell r="Z61"/>
          <cell r="AA61"/>
          <cell r="AB61"/>
          <cell r="AC61"/>
          <cell r="AD61"/>
        </row>
        <row r="62">
          <cell r="B62" t="str">
            <v>MGRg</v>
          </cell>
          <cell r="C62" t="str">
            <v>Vol %</v>
          </cell>
          <cell r="D62">
            <v>12.285314487964801</v>
          </cell>
          <cell r="E62">
            <v>8.8409214988949198</v>
          </cell>
          <cell r="F62">
            <v>-5.8859034917344397</v>
          </cell>
          <cell r="G62">
            <v>4.4857517870908303</v>
          </cell>
          <cell r="H62">
            <v>2.3896202873652599</v>
          </cell>
          <cell r="I62">
            <v>3.5738031734916502</v>
          </cell>
          <cell r="J62">
            <v>3.3222695495061401</v>
          </cell>
          <cell r="K62">
            <v>2.7728623920258699</v>
          </cell>
          <cell r="L62">
            <v>3.1185760734496899</v>
          </cell>
          <cell r="M62"/>
          <cell r="N62"/>
          <cell r="O62"/>
          <cell r="P62"/>
          <cell r="Q62"/>
          <cell r="R62"/>
          <cell r="S62"/>
          <cell r="T62"/>
          <cell r="U62"/>
          <cell r="V62"/>
          <cell r="W62"/>
          <cell r="X62"/>
          <cell r="Y62"/>
          <cell r="Z62"/>
          <cell r="AA62"/>
          <cell r="AB62"/>
          <cell r="AC62"/>
          <cell r="AD62"/>
        </row>
        <row r="63">
          <cell r="B63" t="str">
            <v>MGP</v>
          </cell>
          <cell r="C63" t="str">
            <v>Pr %</v>
          </cell>
          <cell r="D63">
            <v>2.7201191373071598</v>
          </cell>
          <cell r="E63">
            <v>-2.6808507131213699</v>
          </cell>
          <cell r="F63">
            <v>-2.8858050878212</v>
          </cell>
          <cell r="G63">
            <v>1.04952976341983</v>
          </cell>
          <cell r="H63">
            <v>0.99298528259132901</v>
          </cell>
          <cell r="I63">
            <v>1.0016193051153699</v>
          </cell>
          <cell r="J63">
            <v>1.0039544905220401</v>
          </cell>
          <cell r="K63">
            <v>1.0022099970760501</v>
          </cell>
          <cell r="L63">
            <v>0.99879867592937899</v>
          </cell>
          <cell r="M63"/>
          <cell r="N63"/>
          <cell r="O63"/>
          <cell r="P63"/>
          <cell r="Q63"/>
          <cell r="R63"/>
          <cell r="S63"/>
          <cell r="T63"/>
          <cell r="U63"/>
          <cell r="V63"/>
          <cell r="W63"/>
          <cell r="X63"/>
          <cell r="Y63"/>
          <cell r="Z63"/>
          <cell r="AA63"/>
          <cell r="AB63"/>
          <cell r="AC63"/>
          <cell r="AD63"/>
        </row>
        <row r="64">
          <cell r="B64" t="str">
            <v>MGN</v>
          </cell>
          <cell r="C64" t="str">
            <v>Val €m</v>
          </cell>
          <cell r="D64">
            <v>102312</v>
          </cell>
          <cell r="E64">
            <v>108372</v>
          </cell>
          <cell r="F64">
            <v>99050</v>
          </cell>
          <cell r="G64">
            <v>104579.32842254834</v>
          </cell>
          <cell r="H64">
            <v>108141.64979806179</v>
          </cell>
          <cell r="I64">
            <v>113128.29743119594</v>
          </cell>
          <cell r="J64">
            <v>118060.21392715184</v>
          </cell>
          <cell r="K64">
            <v>122549.88128585872</v>
          </cell>
          <cell r="L64">
            <v>127633.89135373614</v>
          </cell>
          <cell r="M64"/>
          <cell r="N64"/>
          <cell r="O64"/>
          <cell r="P64"/>
          <cell r="Q64"/>
          <cell r="R64"/>
          <cell r="S64"/>
          <cell r="T64"/>
          <cell r="U64"/>
          <cell r="V64"/>
          <cell r="W64"/>
          <cell r="X64"/>
          <cell r="Y64"/>
          <cell r="Z64"/>
          <cell r="AA64"/>
          <cell r="AB64"/>
          <cell r="AC64"/>
          <cell r="AD64"/>
        </row>
        <row r="65">
          <cell r="B65" t="str">
            <v>MSRg</v>
          </cell>
          <cell r="C65" t="str">
            <v>Vol %</v>
          </cell>
          <cell r="D65">
            <v>0.40568634055597702</v>
          </cell>
          <cell r="E65">
            <v>44.135912885554298</v>
          </cell>
          <cell r="F65">
            <v>-13.3489544923673</v>
          </cell>
          <cell r="G65">
            <v>16.5965627121365</v>
          </cell>
          <cell r="H65">
            <v>-0.18020310682496099</v>
          </cell>
          <cell r="I65">
            <v>8.6843985598855795</v>
          </cell>
          <cell r="J65">
            <v>5.50672914561118</v>
          </cell>
          <cell r="K65">
            <v>5.9728196982544697</v>
          </cell>
          <cell r="L65">
            <v>6.1621954228974198</v>
          </cell>
          <cell r="M65"/>
          <cell r="N65"/>
          <cell r="O65"/>
          <cell r="P65"/>
          <cell r="Q65"/>
          <cell r="R65"/>
          <cell r="S65"/>
          <cell r="T65"/>
          <cell r="U65"/>
          <cell r="V65"/>
          <cell r="W65"/>
          <cell r="X65"/>
          <cell r="Y65"/>
          <cell r="Z65"/>
          <cell r="AA65"/>
          <cell r="AB65"/>
          <cell r="AC65"/>
          <cell r="AD65"/>
        </row>
        <row r="66">
          <cell r="B66" t="str">
            <v>MSP</v>
          </cell>
          <cell r="C66" t="str">
            <v>Pr %</v>
          </cell>
          <cell r="D66">
            <v>-0.61058625193749505</v>
          </cell>
          <cell r="E66">
            <v>0.51191428675842998</v>
          </cell>
          <cell r="F66">
            <v>0.71301061649629005</v>
          </cell>
          <cell r="G66">
            <v>2.8705525783528398</v>
          </cell>
          <cell r="H66">
            <v>2.2155625396756302</v>
          </cell>
          <cell r="I66">
            <v>2.1912067976807799</v>
          </cell>
          <cell r="J66">
            <v>2.1909030979966699</v>
          </cell>
          <cell r="K66">
            <v>2.1836540003900602</v>
          </cell>
          <cell r="L66">
            <v>2.1905449084326598</v>
          </cell>
          <cell r="M66"/>
          <cell r="N66"/>
          <cell r="O66"/>
          <cell r="P66"/>
          <cell r="Q66"/>
          <cell r="R66"/>
          <cell r="S66"/>
          <cell r="T66"/>
          <cell r="U66"/>
          <cell r="V66"/>
          <cell r="W66"/>
          <cell r="X66"/>
          <cell r="Y66"/>
          <cell r="Z66"/>
          <cell r="AA66"/>
          <cell r="AB66"/>
          <cell r="AC66"/>
          <cell r="AD66"/>
        </row>
        <row r="67">
          <cell r="B67" t="str">
            <v>MSN</v>
          </cell>
          <cell r="C67" t="str">
            <v>Val €m</v>
          </cell>
          <cell r="D67">
            <v>204799</v>
          </cell>
          <cell r="E67">
            <v>296705</v>
          </cell>
          <cell r="F67">
            <v>258931</v>
          </cell>
          <cell r="G67">
            <v>310570.97739023092</v>
          </cell>
          <cell r="H67">
            <v>316879.81348905223</v>
          </cell>
          <cell r="I67">
            <v>351945.41198235314</v>
          </cell>
          <cell r="J67">
            <v>379461.48742620752</v>
          </cell>
          <cell r="K67">
            <v>410907.07920758257</v>
          </cell>
          <cell r="L67">
            <v>445783.74616182671</v>
          </cell>
          <cell r="M67"/>
          <cell r="N67"/>
          <cell r="O67"/>
          <cell r="P67"/>
          <cell r="Q67"/>
          <cell r="R67"/>
          <cell r="S67"/>
          <cell r="T67"/>
          <cell r="U67"/>
          <cell r="V67"/>
          <cell r="W67"/>
          <cell r="X67"/>
          <cell r="Y67"/>
          <cell r="Z67"/>
          <cell r="AA67"/>
          <cell r="AB67"/>
          <cell r="AC67"/>
          <cell r="AD67"/>
        </row>
        <row r="68">
          <cell r="B68" t="str">
            <v>MTRg</v>
          </cell>
          <cell r="C68" t="str">
            <v>Vol %</v>
          </cell>
          <cell r="D68">
            <v>4.0738920476446703</v>
          </cell>
          <cell r="E68">
            <v>32.377598190427499</v>
          </cell>
          <cell r="F68">
            <v>-11.3047416069961</v>
          </cell>
          <cell r="G68">
            <v>13.076599881140382</v>
          </cell>
          <cell r="H68">
            <v>0.50996114844159557</v>
          </cell>
          <cell r="I68">
            <v>7.2862043149255706</v>
          </cell>
          <cell r="J68">
            <v>4.9297686594327095</v>
          </cell>
          <cell r="K68">
            <v>5.1405933518313907</v>
          </cell>
          <cell r="L68">
            <v>5.3884543670414509</v>
          </cell>
          <cell r="M68"/>
          <cell r="N68"/>
          <cell r="O68"/>
          <cell r="P68"/>
          <cell r="Q68"/>
          <cell r="R68"/>
          <cell r="S68"/>
          <cell r="T68"/>
          <cell r="U68"/>
          <cell r="V68"/>
          <cell r="W68"/>
          <cell r="X68"/>
          <cell r="Y68"/>
          <cell r="Z68"/>
          <cell r="AA68"/>
          <cell r="AB68"/>
          <cell r="AC68"/>
          <cell r="AD68"/>
        </row>
        <row r="69">
          <cell r="B69" t="str">
            <v>MTP</v>
          </cell>
          <cell r="C69" t="str">
            <v>Pr %</v>
          </cell>
          <cell r="D69">
            <v>0.39452913654969202</v>
          </cell>
          <cell r="E69">
            <v>-0.362495041240396</v>
          </cell>
          <cell r="F69">
            <v>-0.36265725274899901</v>
          </cell>
          <cell r="G69">
            <v>2.558732331757585</v>
          </cell>
          <cell r="H69">
            <v>1.8582932673755881</v>
          </cell>
          <cell r="I69">
            <v>1.992220437362846</v>
          </cell>
          <cell r="J69">
            <v>1.9510079914276668</v>
          </cell>
          <cell r="K69">
            <v>1.980452251075282</v>
          </cell>
          <cell r="L69">
            <v>1.9949397605973473</v>
          </cell>
          <cell r="M69"/>
          <cell r="N69"/>
          <cell r="O69"/>
          <cell r="P69"/>
          <cell r="Q69"/>
          <cell r="R69"/>
          <cell r="S69"/>
          <cell r="T69"/>
          <cell r="U69"/>
          <cell r="V69"/>
          <cell r="W69"/>
          <cell r="X69"/>
          <cell r="Y69"/>
          <cell r="Z69"/>
          <cell r="AA69"/>
          <cell r="AB69"/>
          <cell r="AC69"/>
          <cell r="AD69"/>
        </row>
        <row r="70">
          <cell r="B70" t="str">
            <v>MTN</v>
          </cell>
          <cell r="C70" t="str">
            <v>Val €m</v>
          </cell>
          <cell r="D70">
            <v>307111</v>
          </cell>
          <cell r="E70">
            <v>405077</v>
          </cell>
          <cell r="F70">
            <v>357981</v>
          </cell>
          <cell r="G70">
            <v>415150.30581277923</v>
          </cell>
          <cell r="H70">
            <v>425021.46328711405</v>
          </cell>
          <cell r="I70">
            <v>465073.70941354905</v>
          </cell>
          <cell r="J70">
            <v>497521.70135335939</v>
          </cell>
          <cell r="K70">
            <v>533456.96049344132</v>
          </cell>
          <cell r="L70">
            <v>573417.63751556282</v>
          </cell>
          <cell r="M70"/>
          <cell r="N70"/>
          <cell r="O70"/>
          <cell r="P70"/>
          <cell r="Q70"/>
          <cell r="R70"/>
          <cell r="S70"/>
          <cell r="T70"/>
          <cell r="U70"/>
          <cell r="V70"/>
          <cell r="Y70"/>
          <cell r="Z70"/>
          <cell r="AA70"/>
          <cell r="AB70"/>
          <cell r="AC70"/>
          <cell r="AD70"/>
        </row>
        <row r="71">
          <cell r="B71" t="str">
            <v>Statn</v>
          </cell>
          <cell r="C71" t="str">
            <v>Val €m</v>
          </cell>
          <cell r="D71">
            <v>2245.0047348999601</v>
          </cell>
          <cell r="E71">
            <v>1953.1581508000299</v>
          </cell>
          <cell r="F71">
            <v>52</v>
          </cell>
          <cell r="G71">
            <v>52</v>
          </cell>
          <cell r="H71">
            <v>52</v>
          </cell>
          <cell r="I71">
            <v>52</v>
          </cell>
          <cell r="J71">
            <v>52</v>
          </cell>
          <cell r="K71">
            <v>52</v>
          </cell>
          <cell r="L71">
            <v>52</v>
          </cell>
          <cell r="M71"/>
          <cell r="N71"/>
          <cell r="O71"/>
          <cell r="P71"/>
          <cell r="Q71"/>
          <cell r="R71"/>
          <cell r="S71"/>
          <cell r="T71"/>
          <cell r="U71"/>
          <cell r="V71"/>
          <cell r="W71"/>
          <cell r="X71"/>
          <cell r="Y71"/>
          <cell r="Z71"/>
          <cell r="AA71"/>
          <cell r="AB71"/>
          <cell r="AC71"/>
          <cell r="AD71"/>
        </row>
        <row r="72">
          <cell r="B72" t="str">
            <v>YERg</v>
          </cell>
          <cell r="C72" t="str">
            <v>Vol %</v>
          </cell>
          <cell r="D72">
            <v>8.6799811182928899</v>
          </cell>
          <cell r="E72">
            <v>5.5657379889129102</v>
          </cell>
          <cell r="F72">
            <v>4.3303384215641403</v>
          </cell>
          <cell r="G72">
            <v>5.4166427107916526</v>
          </cell>
          <cell r="H72">
            <v>9.3692212135507269</v>
          </cell>
          <cell r="I72">
            <v>6.2199553299057797</v>
          </cell>
          <cell r="J72">
            <v>6.0046075889599315</v>
          </cell>
          <cell r="K72">
            <v>6.1083711340106372</v>
          </cell>
          <cell r="L72">
            <v>6.7440458688873717</v>
          </cell>
          <cell r="M72"/>
          <cell r="N72"/>
          <cell r="O72"/>
          <cell r="P72"/>
          <cell r="Q72"/>
          <cell r="R72"/>
          <cell r="S72"/>
          <cell r="T72"/>
          <cell r="U72"/>
          <cell r="V72"/>
          <cell r="W72"/>
          <cell r="X72"/>
          <cell r="Y72"/>
          <cell r="Z72"/>
          <cell r="AA72"/>
          <cell r="AB72"/>
          <cell r="AC72"/>
          <cell r="AD72"/>
        </row>
        <row r="73">
          <cell r="B73" t="str">
            <v>YEP</v>
          </cell>
          <cell r="C73" t="str">
            <v>Pr %</v>
          </cell>
          <cell r="D73">
            <v>-0.29949084416350802</v>
          </cell>
          <cell r="E73">
            <v>3.1474345690513501</v>
          </cell>
          <cell r="F73">
            <v>-0.458618938912358</v>
          </cell>
          <cell r="G73">
            <v>1.0671402392759877</v>
          </cell>
          <cell r="H73">
            <v>2.3965389151547667</v>
          </cell>
          <cell r="I73">
            <v>2.3219672927256019</v>
          </cell>
          <cell r="J73">
            <v>3.0155584118733314</v>
          </cell>
          <cell r="K73">
            <v>3.4290470626892278</v>
          </cell>
          <cell r="L73">
            <v>3.8627477329180149</v>
          </cell>
          <cell r="M73"/>
          <cell r="N73"/>
          <cell r="O73"/>
          <cell r="P73"/>
          <cell r="Q73"/>
          <cell r="R73"/>
          <cell r="S73"/>
          <cell r="T73"/>
          <cell r="U73"/>
          <cell r="V73"/>
          <cell r="W73"/>
          <cell r="X73"/>
          <cell r="Y73"/>
          <cell r="Z73"/>
          <cell r="AA73"/>
          <cell r="AB73"/>
          <cell r="AC73"/>
          <cell r="AD73"/>
        </row>
        <row r="74">
          <cell r="B74" t="str">
            <v>YEN</v>
          </cell>
          <cell r="C74" t="str">
            <v>Val €m</v>
          </cell>
          <cell r="D74">
            <v>326986.84398071759</v>
          </cell>
          <cell r="E74">
            <v>356049.02372714831</v>
          </cell>
          <cell r="F74">
            <v>369764.13199861709</v>
          </cell>
          <cell r="G74">
            <v>393952.57114916109</v>
          </cell>
          <cell r="H74">
            <v>441188.65510387794</v>
          </cell>
          <cell r="I74">
            <v>479511.83680659957</v>
          </cell>
          <cell r="J74">
            <v>523632.8643075435</v>
          </cell>
          <cell r="K74">
            <v>574670.71613922459</v>
          </cell>
          <cell r="L74">
            <v>637121.90159134811</v>
          </cell>
          <cell r="M74"/>
          <cell r="N74"/>
          <cell r="O74"/>
          <cell r="P74"/>
          <cell r="Q74"/>
          <cell r="R74"/>
          <cell r="S74"/>
          <cell r="T74"/>
          <cell r="U74"/>
          <cell r="V74"/>
          <cell r="W74"/>
          <cell r="X74"/>
          <cell r="Y74"/>
          <cell r="Z74"/>
          <cell r="AA74"/>
          <cell r="AB74"/>
          <cell r="AC74"/>
          <cell r="AD74"/>
        </row>
        <row r="75">
          <cell r="B75" t="str">
            <v>FIRg</v>
          </cell>
          <cell r="C75" t="str">
            <v>Vol %</v>
          </cell>
          <cell r="D75">
            <v>13.199563307435835</v>
          </cell>
          <cell r="E75">
            <v>13.422819659690655</v>
          </cell>
          <cell r="F75">
            <v>12.710240062495902</v>
          </cell>
          <cell r="G75">
            <v>-7.2987338762506182</v>
          </cell>
          <cell r="H75">
            <v>-5.7682427335981945</v>
          </cell>
          <cell r="I75">
            <v>-8.1673358294687244</v>
          </cell>
          <cell r="J75">
            <v>-3.6174172485490708</v>
          </cell>
          <cell r="K75">
            <v>-2.4258304782353468</v>
          </cell>
          <cell r="L75">
            <v>0.45666485971798121</v>
          </cell>
          <cell r="M75"/>
          <cell r="N75"/>
          <cell r="O75"/>
          <cell r="P75"/>
          <cell r="Q75"/>
          <cell r="R75"/>
          <cell r="S75"/>
          <cell r="T75"/>
          <cell r="U75"/>
          <cell r="V75"/>
          <cell r="W75"/>
          <cell r="X75"/>
          <cell r="Y75"/>
          <cell r="Z75"/>
          <cell r="AA75"/>
          <cell r="AB75"/>
          <cell r="AC75"/>
          <cell r="AD75"/>
        </row>
        <row r="76">
          <cell r="B76" t="str">
            <v>FIP</v>
          </cell>
          <cell r="C76" t="str">
            <v>Pr %</v>
          </cell>
          <cell r="D76">
            <v>6.0613643630702499E-2</v>
          </cell>
          <cell r="E76">
            <v>1.53409412217107</v>
          </cell>
          <cell r="F76">
            <v>-1.8754666877958399</v>
          </cell>
          <cell r="G76">
            <v>1.9657616852474691</v>
          </cell>
          <cell r="H76">
            <v>2.548469197386849</v>
          </cell>
          <cell r="I76">
            <v>2.7406939221574333</v>
          </cell>
          <cell r="J76">
            <v>2.9654977560369167</v>
          </cell>
          <cell r="K76">
            <v>3.1596041036176192</v>
          </cell>
          <cell r="L76">
            <v>3.3725058669036745</v>
          </cell>
          <cell r="M76"/>
          <cell r="N76"/>
          <cell r="O76"/>
          <cell r="P76"/>
          <cell r="Q76"/>
          <cell r="R76"/>
          <cell r="S76"/>
          <cell r="T76"/>
          <cell r="U76"/>
          <cell r="V76"/>
          <cell r="W76"/>
          <cell r="X76"/>
          <cell r="Y76"/>
          <cell r="Z76"/>
          <cell r="AA76"/>
          <cell r="AB76"/>
          <cell r="AC76"/>
          <cell r="AD76"/>
        </row>
        <row r="77">
          <cell r="B77" t="str">
            <v>FIN</v>
          </cell>
          <cell r="C77" t="str">
            <v>Val €m</v>
          </cell>
          <cell r="D77">
            <v>-70663.808770999996</v>
          </cell>
          <cell r="E77">
            <v>-81721.256383</v>
          </cell>
          <cell r="F77">
            <v>-90022</v>
          </cell>
          <cell r="G77">
            <v>-85091.992066915293</v>
          </cell>
          <cell r="H77">
            <v>-82227.135788931511</v>
          </cell>
          <cell r="I77">
            <v>-77580.904979591345</v>
          </cell>
          <cell r="J77">
            <v>-76991.915466026054</v>
          </cell>
          <cell r="K77">
            <v>-77497.850119626382</v>
          </cell>
          <cell r="L77">
            <v>-80477.310592183319</v>
          </cell>
          <cell r="M77"/>
          <cell r="N77"/>
          <cell r="O77"/>
          <cell r="P77"/>
          <cell r="Q77"/>
          <cell r="R77"/>
          <cell r="S77"/>
          <cell r="T77"/>
          <cell r="U77"/>
          <cell r="V77"/>
          <cell r="W77"/>
          <cell r="X77"/>
          <cell r="Y77"/>
          <cell r="Z77"/>
          <cell r="AA77"/>
          <cell r="AB77"/>
          <cell r="AC77"/>
          <cell r="AD77"/>
        </row>
        <row r="78">
          <cell r="B78" t="str">
            <v>YNRg</v>
          </cell>
          <cell r="C78" t="str">
            <v>Vol %</v>
          </cell>
          <cell r="D78">
            <v>13.710878420777362</v>
          </cell>
          <cell r="E78">
            <v>7.6216083076761754</v>
          </cell>
          <cell r="F78">
            <v>6.2730394892012376</v>
          </cell>
          <cell r="G78">
            <v>9.6741391025895176</v>
          </cell>
          <cell r="H78">
            <v>13.653321365925585</v>
          </cell>
          <cell r="I78">
            <v>9.5959416959812138</v>
          </cell>
          <cell r="J78">
            <v>7.8964756102368749</v>
          </cell>
          <cell r="K78">
            <v>7.6072915055723334</v>
          </cell>
          <cell r="L78">
            <v>7.7453790461352812</v>
          </cell>
          <cell r="M78"/>
          <cell r="N78"/>
          <cell r="O78"/>
          <cell r="P78"/>
          <cell r="Q78"/>
          <cell r="R78"/>
          <cell r="S78"/>
          <cell r="T78"/>
          <cell r="U78"/>
          <cell r="V78"/>
          <cell r="W78"/>
          <cell r="X78"/>
          <cell r="Y78"/>
          <cell r="Z78"/>
          <cell r="AA78"/>
          <cell r="AB78"/>
          <cell r="AC78"/>
          <cell r="AD78"/>
        </row>
        <row r="79">
          <cell r="B79" t="str">
            <v>YNP</v>
          </cell>
          <cell r="C79" t="str">
            <v>Pr %</v>
          </cell>
          <cell r="D79">
            <v>0.32155735903098837</v>
          </cell>
          <cell r="E79">
            <v>3.5071996202214573</v>
          </cell>
          <cell r="F79">
            <v>0.17379810965494347</v>
          </cell>
          <cell r="G79">
            <v>1.9657616852474691</v>
          </cell>
          <cell r="H79">
            <v>2.548469197386849</v>
          </cell>
          <cell r="I79">
            <v>2.7406939221574333</v>
          </cell>
          <cell r="J79">
            <v>2.9654977560369167</v>
          </cell>
          <cell r="K79">
            <v>3.1596041036176192</v>
          </cell>
          <cell r="L79">
            <v>3.3725058669036745</v>
          </cell>
          <cell r="M79"/>
          <cell r="N79"/>
          <cell r="O79"/>
          <cell r="P79"/>
          <cell r="Q79"/>
          <cell r="R79"/>
          <cell r="S79"/>
          <cell r="T79"/>
          <cell r="U79"/>
          <cell r="V79"/>
          <cell r="W79"/>
          <cell r="X79"/>
          <cell r="Y79"/>
          <cell r="Z79"/>
          <cell r="AA79"/>
          <cell r="AB79"/>
          <cell r="AC79"/>
          <cell r="AD79"/>
        </row>
        <row r="80">
          <cell r="B80" t="str">
            <v>YNN</v>
          </cell>
          <cell r="C80" t="str">
            <v>Val €m</v>
          </cell>
          <cell r="D80">
            <v>256323.03520971758</v>
          </cell>
          <cell r="E80">
            <v>274327.76734414831</v>
          </cell>
          <cell r="F80">
            <v>279742.13199861709</v>
          </cell>
          <cell r="G80">
            <v>308860.57908224582</v>
          </cell>
          <cell r="H80">
            <v>358961.51931494643</v>
          </cell>
          <cell r="I80">
            <v>401930.93182700826</v>
          </cell>
          <cell r="J80">
            <v>446640.94884151744</v>
          </cell>
          <cell r="K80">
            <v>497172.86601959821</v>
          </cell>
          <cell r="L80">
            <v>556644.59099916485</v>
          </cell>
          <cell r="M80"/>
          <cell r="N80"/>
          <cell r="O80"/>
          <cell r="P80"/>
          <cell r="Q80"/>
          <cell r="R80"/>
          <cell r="S80"/>
          <cell r="T80"/>
          <cell r="U80"/>
          <cell r="V80"/>
          <cell r="W80"/>
          <cell r="X80"/>
          <cell r="Y80"/>
          <cell r="Z80"/>
          <cell r="AA80"/>
          <cell r="AB80"/>
          <cell r="AC80"/>
          <cell r="AD80"/>
        </row>
        <row r="81">
          <cell r="B81" t="str">
            <v>MIRg</v>
          </cell>
          <cell r="C81" t="str">
            <v>Vol %</v>
          </cell>
          <cell r="D81">
            <v>6.7635950254304689</v>
          </cell>
          <cell r="E81">
            <v>1.7079431009630941</v>
          </cell>
          <cell r="F81">
            <v>-3.1204786226228465</v>
          </cell>
          <cell r="G81">
            <v>8.5308812447694393</v>
          </cell>
          <cell r="H81">
            <v>14.748601436739129</v>
          </cell>
          <cell r="I81">
            <v>9.945333845389781</v>
          </cell>
          <cell r="J81">
            <v>8.6209200208001047</v>
          </cell>
          <cell r="K81">
            <v>8.9219815960261748</v>
          </cell>
          <cell r="L81">
            <v>9.6190415060516621</v>
          </cell>
          <cell r="M81"/>
          <cell r="N81"/>
          <cell r="O81"/>
          <cell r="P81"/>
          <cell r="Q81"/>
          <cell r="R81"/>
          <cell r="S81"/>
          <cell r="T81"/>
          <cell r="U81"/>
          <cell r="V81"/>
          <cell r="W81"/>
          <cell r="X81"/>
          <cell r="Y81"/>
          <cell r="Z81"/>
          <cell r="AA81"/>
          <cell r="AB81"/>
          <cell r="AC81"/>
          <cell r="AD81"/>
        </row>
        <row r="82">
          <cell r="B82" t="str">
            <v>MIP</v>
          </cell>
          <cell r="C82" t="str">
            <v>Pr %</v>
          </cell>
          <cell r="D82">
            <v>-5.5672866741518501E-2</v>
          </cell>
          <cell r="E82">
            <v>5.7461852918380352</v>
          </cell>
          <cell r="F82">
            <v>0.17379810965494347</v>
          </cell>
          <cell r="G82">
            <v>1.9657616852474691</v>
          </cell>
          <cell r="H82">
            <v>2.548469197386849</v>
          </cell>
          <cell r="I82">
            <v>2.7406939221574333</v>
          </cell>
          <cell r="J82">
            <v>2.9654977560369167</v>
          </cell>
          <cell r="K82">
            <v>3.1596041036176192</v>
          </cell>
          <cell r="L82">
            <v>3.3725058669036745</v>
          </cell>
          <cell r="M82"/>
          <cell r="N82"/>
          <cell r="O82"/>
          <cell r="P82"/>
          <cell r="Q82"/>
          <cell r="R82"/>
          <cell r="S82"/>
          <cell r="T82"/>
          <cell r="U82"/>
          <cell r="V82"/>
          <cell r="W82"/>
          <cell r="X82"/>
          <cell r="Y82"/>
          <cell r="Z82"/>
          <cell r="AA82"/>
          <cell r="AB82"/>
          <cell r="AC82"/>
          <cell r="AD82"/>
        </row>
        <row r="83">
          <cell r="B83" t="str">
            <v>MINg</v>
          </cell>
          <cell r="C83" t="str">
            <v>Val %</v>
          </cell>
          <cell r="D83">
            <v>6.7041566714435064</v>
          </cell>
          <cell r="E83">
            <v>7.5522699680616423</v>
          </cell>
          <cell r="F83">
            <v>-2.9521038458262039</v>
          </cell>
          <cell r="G83">
            <v>10.664339724940541</v>
          </cell>
          <cell r="H83">
            <v>17.672934198786638</v>
          </cell>
          <cell r="I83">
            <v>12.958598927786081</v>
          </cell>
          <cell r="J83">
            <v>11.84207096660359</v>
          </cell>
          <cell r="K83">
            <v>12.363484996275842</v>
          </cell>
          <cell r="L83">
            <v>13.315950112086838</v>
          </cell>
          <cell r="M83"/>
          <cell r="N83"/>
          <cell r="O83"/>
          <cell r="P83"/>
          <cell r="Q83"/>
          <cell r="R83"/>
          <cell r="S83"/>
          <cell r="T83"/>
          <cell r="U83"/>
          <cell r="V83"/>
          <cell r="W83"/>
          <cell r="X83"/>
          <cell r="Y83"/>
          <cell r="Z83"/>
          <cell r="AA83"/>
          <cell r="AB83"/>
          <cell r="AC83"/>
          <cell r="AD83"/>
        </row>
        <row r="84">
          <cell r="B84" t="str">
            <v>MIN</v>
          </cell>
          <cell r="C84" t="str">
            <v>Val €m</v>
          </cell>
          <cell r="D84">
            <v>198701.52949981941</v>
          </cell>
          <cell r="E84">
            <v>213708.00543831341</v>
          </cell>
          <cell r="F84">
            <v>207399.12319093049</v>
          </cell>
          <cell r="G84">
            <v>229516.87027455925</v>
          </cell>
          <cell r="H84">
            <v>270079.23573329661</v>
          </cell>
          <cell r="I84">
            <v>305077.72067920445</v>
          </cell>
          <cell r="J84">
            <v>341205.24086533248</v>
          </cell>
          <cell r="K84">
            <v>383390.09962622472</v>
          </cell>
          <cell r="L84">
            <v>434442.13402713282</v>
          </cell>
          <cell r="M84"/>
          <cell r="N84"/>
          <cell r="O84"/>
          <cell r="P84"/>
          <cell r="Q84"/>
          <cell r="R84"/>
          <cell r="S84"/>
          <cell r="T84"/>
          <cell r="U84"/>
          <cell r="V84"/>
          <cell r="W84"/>
          <cell r="X84"/>
          <cell r="Y84"/>
          <cell r="Z84"/>
          <cell r="AA84"/>
          <cell r="AB84"/>
          <cell r="AC84"/>
          <cell r="AD84"/>
        </row>
        <row r="85">
          <cell r="B85" t="str">
            <v>UIRg</v>
          </cell>
          <cell r="C85" t="str">
            <v>Vol %</v>
          </cell>
          <cell r="D85">
            <v>14.362301519549201</v>
          </cell>
          <cell r="E85">
            <v>4.73261473231614</v>
          </cell>
          <cell r="F85">
            <v>-6.6769300946515999</v>
          </cell>
          <cell r="G85">
            <v>-4.0447844169425036</v>
          </cell>
          <cell r="H85">
            <v>16.738415491078328</v>
          </cell>
          <cell r="I85">
            <v>5.7084527849546207</v>
          </cell>
          <cell r="J85">
            <v>5.0617848144852262</v>
          </cell>
          <cell r="K85">
            <v>5.81157159070953</v>
          </cell>
          <cell r="L85">
            <v>6.1639814038173979</v>
          </cell>
          <cell r="M85"/>
          <cell r="N85"/>
          <cell r="O85"/>
          <cell r="P85"/>
          <cell r="Q85"/>
          <cell r="R85"/>
          <cell r="S85"/>
          <cell r="T85"/>
          <cell r="U85"/>
          <cell r="V85"/>
          <cell r="W85"/>
          <cell r="X85"/>
          <cell r="Y85"/>
          <cell r="Z85"/>
          <cell r="AA85"/>
          <cell r="AB85"/>
          <cell r="AC85"/>
          <cell r="AD85"/>
        </row>
        <row r="86">
          <cell r="B86" t="str">
            <v>UIP</v>
          </cell>
          <cell r="C86" t="str">
            <v>Pr %</v>
          </cell>
          <cell r="D86">
            <v>4.0615450216757898</v>
          </cell>
          <cell r="E86">
            <v>4.6955183031132304</v>
          </cell>
          <cell r="F86">
            <v>0.24793254324551001</v>
          </cell>
          <cell r="G86">
            <v>0.17630426836117152</v>
          </cell>
          <cell r="H86">
            <v>2.4718178586421002</v>
          </cell>
          <cell r="I86">
            <v>2.3077587926979781</v>
          </cell>
          <cell r="J86">
            <v>2.2150028921228859</v>
          </cell>
          <cell r="K86">
            <v>2.4165169066936887</v>
          </cell>
          <cell r="L86">
            <v>2.620375513175488</v>
          </cell>
          <cell r="M86"/>
          <cell r="N86"/>
          <cell r="O86"/>
          <cell r="P86"/>
          <cell r="Q86"/>
          <cell r="R86"/>
          <cell r="S86"/>
          <cell r="T86"/>
          <cell r="U86"/>
          <cell r="V86"/>
          <cell r="W86"/>
          <cell r="X86"/>
          <cell r="Y86"/>
          <cell r="Z86"/>
          <cell r="AA86"/>
          <cell r="AB86"/>
          <cell r="AC86"/>
          <cell r="AD86"/>
        </row>
        <row r="87">
          <cell r="B87" t="str">
            <v>UIN</v>
          </cell>
          <cell r="C87" t="str">
            <v>Val €m</v>
          </cell>
          <cell r="D87">
            <v>33491</v>
          </cell>
          <cell r="E87">
            <v>36725</v>
          </cell>
          <cell r="F87">
            <v>34358</v>
          </cell>
          <cell r="G87">
            <v>33026.417477738869</v>
          </cell>
          <cell r="H87">
            <v>39507.513880077677</v>
          </cell>
          <cell r="I87">
            <v>42726.565922182854</v>
          </cell>
          <cell r="J87">
            <v>45883.591880399821</v>
          </cell>
          <cell r="K87">
            <v>49723.372245941064</v>
          </cell>
          <cell r="L87">
            <v>54171.563657207924</v>
          </cell>
          <cell r="M87"/>
          <cell r="N87"/>
          <cell r="O87"/>
          <cell r="P87"/>
          <cell r="Q87"/>
          <cell r="R87"/>
          <cell r="S87"/>
          <cell r="T87"/>
          <cell r="U87"/>
          <cell r="V87"/>
          <cell r="W87"/>
          <cell r="X87"/>
          <cell r="Y87"/>
          <cell r="Z87"/>
          <cell r="AA87"/>
          <cell r="AB87"/>
          <cell r="AC87"/>
          <cell r="AD87"/>
        </row>
        <row r="88">
          <cell r="B88" t="str">
            <v>UDDRg</v>
          </cell>
          <cell r="C88" t="str">
            <v>Vol %</v>
          </cell>
          <cell r="D88">
            <v>5.4117405840978501</v>
          </cell>
          <cell r="E88">
            <v>4.0757687057966603</v>
          </cell>
          <cell r="F88">
            <v>-3.1828669561383598</v>
          </cell>
          <cell r="G88">
            <v>2.8438592541058627</v>
          </cell>
          <cell r="H88">
            <v>7.7791744815884023</v>
          </cell>
          <cell r="I88">
            <v>3.0993972204872655</v>
          </cell>
          <cell r="J88">
            <v>3.0321545866651034</v>
          </cell>
          <cell r="K88">
            <v>3.0821282625429269</v>
          </cell>
          <cell r="L88">
            <v>3.1936482363734475</v>
          </cell>
          <cell r="M88"/>
          <cell r="N88"/>
          <cell r="O88"/>
          <cell r="P88"/>
          <cell r="Q88"/>
          <cell r="R88"/>
          <cell r="S88"/>
          <cell r="T88"/>
          <cell r="U88"/>
          <cell r="V88"/>
          <cell r="W88"/>
          <cell r="X88"/>
          <cell r="Y88"/>
          <cell r="Z88"/>
          <cell r="AA88"/>
          <cell r="AB88"/>
          <cell r="AC88"/>
          <cell r="AD88"/>
        </row>
        <row r="89">
          <cell r="B89" t="str">
            <v>UDDP</v>
          </cell>
          <cell r="C89" t="str">
            <v>Pr %</v>
          </cell>
          <cell r="D89">
            <v>2.3165818703877901</v>
          </cell>
          <cell r="E89">
            <v>2.7215900346112298</v>
          </cell>
          <cell r="F89">
            <v>1.2896729124889099</v>
          </cell>
          <cell r="G89">
            <v>1.6732085165279686</v>
          </cell>
          <cell r="H89">
            <v>1.9094802323732063</v>
          </cell>
          <cell r="I89">
            <v>1.7087938846942041</v>
          </cell>
          <cell r="J89">
            <v>1.9941380987970714</v>
          </cell>
          <cell r="K89">
            <v>2.4281025544264034</v>
          </cell>
          <cell r="L89">
            <v>2.5968212005493818</v>
          </cell>
          <cell r="M89"/>
          <cell r="N89"/>
          <cell r="O89"/>
          <cell r="P89"/>
          <cell r="Q89"/>
          <cell r="R89"/>
          <cell r="S89"/>
          <cell r="T89"/>
          <cell r="U89"/>
          <cell r="V89"/>
          <cell r="W89"/>
          <cell r="X89"/>
          <cell r="Y89"/>
          <cell r="Z89"/>
          <cell r="AA89"/>
          <cell r="AB89"/>
          <cell r="AC89"/>
          <cell r="AD89"/>
        </row>
        <row r="90">
          <cell r="B90" t="str">
            <v>UDDN</v>
          </cell>
          <cell r="C90" t="str">
            <v>Val €m</v>
          </cell>
          <cell r="D90">
            <v>171344.11561260003</v>
          </cell>
          <cell r="E90">
            <v>183184.86384059998</v>
          </cell>
          <cell r="F90">
            <v>179640.81569001707</v>
          </cell>
          <cell r="G90">
            <v>187840.79281671514</v>
          </cell>
          <cell r="H90">
            <v>206319.0607375399</v>
          </cell>
          <cell r="I90">
            <v>216348.5468050958</v>
          </cell>
          <cell r="J90">
            <v>227353.67389393563</v>
          </cell>
          <cell r="K90">
            <v>240051.53129973146</v>
          </cell>
          <cell r="L90">
            <v>254150.72459186829</v>
          </cell>
          <cell r="M90"/>
          <cell r="N90"/>
          <cell r="O90"/>
          <cell r="P90"/>
          <cell r="Q90"/>
          <cell r="R90"/>
          <cell r="S90"/>
          <cell r="T90"/>
          <cell r="U90"/>
          <cell r="V90"/>
          <cell r="W90"/>
          <cell r="X90"/>
          <cell r="Y90"/>
          <cell r="Z90"/>
          <cell r="AA90"/>
          <cell r="AB90"/>
          <cell r="AC90"/>
          <cell r="AD90"/>
        </row>
        <row r="91">
          <cell r="B91" t="str">
            <v>NXRg</v>
          </cell>
          <cell r="C91" t="str">
            <v>Vol %</v>
          </cell>
          <cell r="D91">
            <v>43.2249390393753</v>
          </cell>
          <cell r="E91">
            <v>-61.696601114220002</v>
          </cell>
          <cell r="F91">
            <v>206.57868781507099</v>
          </cell>
          <cell r="G91">
            <v>-8.4195897353324778</v>
          </cell>
          <cell r="H91">
            <v>37.515510375285288</v>
          </cell>
          <cell r="I91">
            <v>9.9754134185070065</v>
          </cell>
          <cell r="J91">
            <v>15.203294207500861</v>
          </cell>
          <cell r="K91">
            <v>12.379072450866534</v>
          </cell>
          <cell r="L91">
            <v>13.799380528663852</v>
          </cell>
          <cell r="M91"/>
          <cell r="N91"/>
          <cell r="O91"/>
          <cell r="P91"/>
          <cell r="Q91"/>
          <cell r="R91"/>
          <cell r="S91"/>
          <cell r="T91"/>
          <cell r="U91"/>
          <cell r="V91"/>
          <cell r="W91"/>
          <cell r="X91"/>
          <cell r="Y91"/>
          <cell r="Z91"/>
          <cell r="AA91"/>
          <cell r="AB91"/>
          <cell r="AC91"/>
          <cell r="AD91"/>
        </row>
        <row r="92">
          <cell r="B92" t="str">
            <v>NXP</v>
          </cell>
          <cell r="C92" t="str">
            <v>Pr %</v>
          </cell>
          <cell r="D92">
            <v>-1.4307033832652101</v>
          </cell>
          <cell r="E92">
            <v>23.2161128364191</v>
          </cell>
          <cell r="F92">
            <v>-18.192183848044099</v>
          </cell>
          <cell r="G92">
            <v>-0.14406546883602989</v>
          </cell>
          <cell r="H92">
            <v>4.890991392520494</v>
          </cell>
          <cell r="I92">
            <v>4.8496772589953219</v>
          </cell>
          <cell r="J92">
            <v>5.2344450779541418</v>
          </cell>
          <cell r="K92">
            <v>5.5115904786487091</v>
          </cell>
          <cell r="L92">
            <v>5.6335794914375015</v>
          </cell>
          <cell r="M92"/>
          <cell r="N92"/>
          <cell r="O92"/>
          <cell r="P92"/>
          <cell r="Q92"/>
          <cell r="R92"/>
          <cell r="S92"/>
          <cell r="T92"/>
          <cell r="U92"/>
          <cell r="V92"/>
          <cell r="W92"/>
          <cell r="X92"/>
          <cell r="Y92"/>
          <cell r="Z92"/>
          <cell r="AA92"/>
          <cell r="AB92"/>
          <cell r="AC92"/>
          <cell r="AD92"/>
        </row>
        <row r="93">
          <cell r="B93" t="str">
            <v>NXN</v>
          </cell>
          <cell r="C93" t="str">
            <v>Val €m</v>
          </cell>
          <cell r="D93">
            <v>92787</v>
          </cell>
          <cell r="E93">
            <v>43790</v>
          </cell>
          <cell r="F93">
            <v>109828</v>
          </cell>
          <cell r="G93">
            <v>100436.03059281386</v>
          </cell>
          <cell r="H93">
            <v>144870.31870479754</v>
          </cell>
          <cell r="I93">
            <v>167048.32171769254</v>
          </cell>
          <cell r="J93">
            <v>202518.60624172247</v>
          </cell>
          <cell r="K93">
            <v>240132.27905290795</v>
          </cell>
          <cell r="L93">
            <v>288663.87494412647</v>
          </cell>
          <cell r="M93"/>
          <cell r="N93"/>
          <cell r="O93"/>
          <cell r="P93"/>
          <cell r="Q93"/>
          <cell r="R93"/>
          <cell r="S93"/>
          <cell r="T93"/>
          <cell r="U93"/>
          <cell r="V93"/>
          <cell r="W93"/>
          <cell r="X93"/>
          <cell r="Y93"/>
          <cell r="Z93"/>
          <cell r="AA93"/>
          <cell r="AB93"/>
          <cell r="AC93"/>
          <cell r="AD93"/>
        </row>
        <row r="94">
          <cell r="B94"/>
          <cell r="C94" t="str">
            <v>p.p.</v>
          </cell>
          <cell r="D94">
            <v>9.9888553914910307</v>
          </cell>
          <cell r="E94">
            <v>-17.7774398368528</v>
          </cell>
          <cell r="F94">
            <v>15.046827400961</v>
          </cell>
          <cell r="G94">
            <v>-2.5474406059401957</v>
          </cell>
          <cell r="H94">
            <v>9.8609192014229059</v>
          </cell>
          <cell r="I94">
            <v>3.2968106923475426</v>
          </cell>
          <cell r="J94">
            <v>5.2022389354766503</v>
          </cell>
          <cell r="K94">
            <v>4.6034227024245764</v>
          </cell>
          <cell r="L94">
            <v>5.4348571895676274</v>
          </cell>
          <cell r="M94"/>
          <cell r="N94"/>
          <cell r="O94"/>
          <cell r="P94"/>
          <cell r="Q94"/>
          <cell r="R94"/>
          <cell r="S94"/>
          <cell r="T94"/>
          <cell r="U94"/>
          <cell r="V94"/>
          <cell r="W94"/>
          <cell r="X94"/>
          <cell r="Y94"/>
          <cell r="Z94"/>
          <cell r="AA94"/>
          <cell r="AB94"/>
          <cell r="AC94"/>
          <cell r="AD94"/>
        </row>
        <row r="95">
          <cell r="B95"/>
          <cell r="C95" t="str">
            <v>p.p.</v>
          </cell>
          <cell r="D95">
            <v>-0.30547467495279501</v>
          </cell>
          <cell r="E95">
            <v>23.2236214019449</v>
          </cell>
          <cell r="F95">
            <v>-11.4288597434354</v>
          </cell>
          <cell r="G95">
            <v>7.9640833167318492</v>
          </cell>
          <cell r="H95">
            <v>-0.49169798787217978</v>
          </cell>
          <cell r="I95">
            <v>2.9231446375582371</v>
          </cell>
          <cell r="J95">
            <v>0.80236865348328101</v>
          </cell>
          <cell r="K95">
            <v>1.5049484315860608</v>
          </cell>
          <cell r="L95">
            <v>1.3091886793197436</v>
          </cell>
          <cell r="M95"/>
          <cell r="N95"/>
          <cell r="O95"/>
          <cell r="P95"/>
          <cell r="Q95"/>
          <cell r="R95"/>
          <cell r="S95"/>
          <cell r="T95"/>
          <cell r="U95"/>
          <cell r="V95"/>
          <cell r="W95"/>
          <cell r="X95"/>
          <cell r="Y95"/>
          <cell r="Z95"/>
          <cell r="AA95"/>
          <cell r="AB95"/>
          <cell r="AC95"/>
          <cell r="AD95"/>
        </row>
        <row r="96">
          <cell r="B96"/>
          <cell r="C96" t="str">
            <v>p.p.</v>
          </cell>
          <cell r="D96">
            <v>-1.0033995982453301</v>
          </cell>
          <cell r="E96">
            <v>0.11955642382087001</v>
          </cell>
          <cell r="F96">
            <v>0.71237076403850896</v>
          </cell>
          <cell r="G96">
            <v>0</v>
          </cell>
          <cell r="H96">
            <v>0</v>
          </cell>
          <cell r="I96">
            <v>0</v>
          </cell>
          <cell r="J96">
            <v>0</v>
          </cell>
          <cell r="K96">
            <v>0</v>
          </cell>
          <cell r="L96">
            <v>0</v>
          </cell>
          <cell r="M96"/>
          <cell r="N96"/>
          <cell r="O96"/>
          <cell r="P96"/>
          <cell r="Q96"/>
          <cell r="R96"/>
          <cell r="S96"/>
          <cell r="T96"/>
          <cell r="U96"/>
          <cell r="V96"/>
          <cell r="W96"/>
          <cell r="X96"/>
          <cell r="Y96"/>
          <cell r="Z96"/>
          <cell r="AA96"/>
          <cell r="AB96"/>
          <cell r="AC96"/>
          <cell r="AD96"/>
        </row>
        <row r="97">
          <cell r="B97" t="str">
            <v>SCN</v>
          </cell>
          <cell r="C97" t="str">
            <v>Val €m</v>
          </cell>
          <cell r="D97">
            <v>1351.7236338175999</v>
          </cell>
          <cell r="E97">
            <v>1486.0017359482999</v>
          </cell>
          <cell r="F97">
            <v>5019</v>
          </cell>
          <cell r="G97">
            <v>5019</v>
          </cell>
          <cell r="H97">
            <v>5019</v>
          </cell>
          <cell r="I97">
            <v>5019</v>
          </cell>
          <cell r="J97">
            <v>5019</v>
          </cell>
          <cell r="K97">
            <v>5019</v>
          </cell>
          <cell r="L97">
            <v>5019</v>
          </cell>
          <cell r="M97"/>
          <cell r="N97"/>
          <cell r="O97"/>
          <cell r="P97"/>
          <cell r="Q97"/>
          <cell r="R97"/>
          <cell r="S97"/>
          <cell r="T97"/>
          <cell r="U97"/>
          <cell r="V97"/>
          <cell r="W97"/>
          <cell r="X97"/>
          <cell r="Y97"/>
          <cell r="Z97"/>
          <cell r="AA97"/>
          <cell r="AB97"/>
          <cell r="AC97"/>
          <cell r="AD97"/>
        </row>
        <row r="98">
          <cell r="B98" t="str">
            <v>SCR</v>
          </cell>
          <cell r="C98" t="str">
            <v>Vol €m</v>
          </cell>
          <cell r="D98">
            <v>1351.7236338176001</v>
          </cell>
          <cell r="E98">
            <v>1736.2876727752</v>
          </cell>
          <cell r="F98">
            <v>5213</v>
          </cell>
          <cell r="G98">
            <v>5213</v>
          </cell>
          <cell r="H98">
            <v>5213</v>
          </cell>
          <cell r="I98">
            <v>5213</v>
          </cell>
          <cell r="J98">
            <v>5213</v>
          </cell>
          <cell r="K98">
            <v>5213</v>
          </cell>
          <cell r="L98">
            <v>5213</v>
          </cell>
          <cell r="M98"/>
          <cell r="N98"/>
          <cell r="O98"/>
          <cell r="P98"/>
          <cell r="Q98"/>
          <cell r="R98"/>
          <cell r="S98"/>
          <cell r="T98"/>
          <cell r="U98"/>
          <cell r="V98"/>
          <cell r="W98"/>
          <cell r="X98"/>
          <cell r="Y98"/>
          <cell r="Z98"/>
          <cell r="AA98"/>
          <cell r="AB98"/>
          <cell r="AC98"/>
          <cell r="AD98"/>
        </row>
        <row r="99">
          <cell r="B99"/>
          <cell r="C99"/>
          <cell r="D99"/>
          <cell r="E99"/>
          <cell r="F99"/>
          <cell r="G99"/>
          <cell r="H99"/>
          <cell r="I99"/>
          <cell r="J99"/>
          <cell r="K99"/>
          <cell r="L99"/>
          <cell r="M99"/>
          <cell r="N99"/>
          <cell r="O99"/>
          <cell r="P99"/>
          <cell r="Q99"/>
          <cell r="R99"/>
          <cell r="S99"/>
          <cell r="T99"/>
          <cell r="U99"/>
          <cell r="V99"/>
          <cell r="W99"/>
          <cell r="X99"/>
          <cell r="Y99"/>
          <cell r="Z99"/>
          <cell r="AA99"/>
          <cell r="AB99"/>
          <cell r="AC99"/>
          <cell r="AD99"/>
        </row>
        <row r="100">
          <cell r="B100"/>
          <cell r="C100" t="str">
            <v>% Y-Y</v>
          </cell>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row>
        <row r="101">
          <cell r="B101" t="str">
            <v>HICPg</v>
          </cell>
          <cell r="C101" t="str">
            <v>% Y-Y</v>
          </cell>
          <cell r="D101">
            <v>0.71630851241046845</v>
          </cell>
          <cell r="E101">
            <v>0.87661263645386622</v>
          </cell>
          <cell r="F101">
            <v>-0.45909165436957</v>
          </cell>
          <cell r="G101" t="e">
            <v>#N/A</v>
          </cell>
          <cell r="H101" t="e">
            <v>#N/A</v>
          </cell>
          <cell r="I101" t="e">
            <v>#N/A</v>
          </cell>
          <cell r="J101" t="e">
            <v>#N/A</v>
          </cell>
          <cell r="K101" t="e">
            <v>#N/A</v>
          </cell>
          <cell r="L101" t="e">
            <v>#N/A</v>
          </cell>
          <cell r="M101"/>
          <cell r="N101"/>
          <cell r="O101"/>
          <cell r="P101"/>
          <cell r="Q101"/>
          <cell r="R101"/>
          <cell r="S101"/>
          <cell r="T101"/>
          <cell r="U101"/>
          <cell r="V101"/>
          <cell r="W101"/>
          <cell r="X101"/>
          <cell r="Y101"/>
          <cell r="Z101"/>
          <cell r="AA101"/>
          <cell r="AB101"/>
          <cell r="AC101"/>
          <cell r="AD101"/>
        </row>
        <row r="102">
          <cell r="B102"/>
          <cell r="C102" t="str">
            <v>% Y-Y</v>
          </cell>
          <cell r="D102"/>
          <cell r="E102"/>
          <cell r="F102"/>
          <cell r="G102"/>
          <cell r="H102"/>
          <cell r="I102"/>
          <cell r="J102"/>
          <cell r="K102"/>
          <cell r="L102"/>
          <cell r="M102"/>
          <cell r="N102"/>
          <cell r="O102"/>
          <cell r="P102"/>
          <cell r="Q102"/>
          <cell r="R102"/>
          <cell r="S102"/>
          <cell r="T102"/>
          <cell r="U102"/>
          <cell r="V102"/>
          <cell r="W102"/>
          <cell r="X102"/>
          <cell r="Y102"/>
          <cell r="Z102"/>
          <cell r="AA102"/>
          <cell r="AB102"/>
          <cell r="AC102"/>
          <cell r="AD102"/>
        </row>
        <row r="103">
          <cell r="B103" t="str">
            <v>PCP</v>
          </cell>
          <cell r="C103" t="str">
            <v>% Y-Y</v>
          </cell>
          <cell r="D103">
            <v>2.2621664612613834</v>
          </cell>
          <cell r="E103">
            <v>2.4269426303093589</v>
          </cell>
          <cell r="F103">
            <v>0.95688612996813749</v>
          </cell>
          <cell r="G103">
            <v>2.1208849352864823</v>
          </cell>
          <cell r="H103">
            <v>2.0917869717316018</v>
          </cell>
          <cell r="I103">
            <v>1.7710474834404299</v>
          </cell>
          <cell r="J103">
            <v>1.9102329391456001</v>
          </cell>
          <cell r="K103">
            <v>2.3600889062139898</v>
          </cell>
          <cell r="L103">
            <v>2.5783859127093578</v>
          </cell>
          <cell r="M103"/>
          <cell r="N103"/>
          <cell r="O103"/>
          <cell r="P103"/>
          <cell r="Q103"/>
          <cell r="R103"/>
          <cell r="S103"/>
          <cell r="T103"/>
          <cell r="U103"/>
          <cell r="V103"/>
          <cell r="W103"/>
          <cell r="X103"/>
          <cell r="Y103"/>
          <cell r="Z103"/>
          <cell r="AA103"/>
          <cell r="AB103"/>
          <cell r="AC103"/>
          <cell r="AD103"/>
        </row>
        <row r="104">
          <cell r="B104" t="str">
            <v>YEP</v>
          </cell>
          <cell r="C104" t="str">
            <v>% Y-Y</v>
          </cell>
          <cell r="D104">
            <v>0.31201582482185408</v>
          </cell>
          <cell r="E104">
            <v>3.1483732703773359</v>
          </cell>
          <cell r="F104">
            <v>-0.45889749675428471</v>
          </cell>
          <cell r="G104">
            <v>1.0671402392759877</v>
          </cell>
          <cell r="H104">
            <v>2.3965389151547667</v>
          </cell>
          <cell r="I104">
            <v>2.3219672927256019</v>
          </cell>
          <cell r="J104">
            <v>3.0155584118733314</v>
          </cell>
          <cell r="K104">
            <v>3.4290470626892278</v>
          </cell>
          <cell r="L104">
            <v>3.8627477329180149</v>
          </cell>
          <cell r="M104"/>
          <cell r="N104"/>
          <cell r="O104"/>
          <cell r="P104"/>
          <cell r="Q104"/>
          <cell r="R104"/>
          <cell r="S104"/>
          <cell r="T104"/>
          <cell r="U104"/>
          <cell r="V104"/>
          <cell r="W104"/>
          <cell r="X104"/>
          <cell r="Y104"/>
          <cell r="Z104"/>
          <cell r="AA104"/>
          <cell r="AB104"/>
          <cell r="AC104"/>
          <cell r="AD104"/>
        </row>
        <row r="105">
          <cell r="B105"/>
          <cell r="C105"/>
          <cell r="M105"/>
          <cell r="N105"/>
          <cell r="O105"/>
          <cell r="P105"/>
          <cell r="Q105"/>
          <cell r="R105"/>
          <cell r="S105"/>
          <cell r="T105"/>
          <cell r="U105"/>
          <cell r="V105"/>
          <cell r="W105"/>
          <cell r="X105"/>
          <cell r="Y105"/>
          <cell r="Z105"/>
          <cell r="AA105"/>
          <cell r="AB105"/>
          <cell r="AC105"/>
          <cell r="AD105"/>
        </row>
        <row r="106">
          <cell r="B106"/>
          <cell r="C106"/>
          <cell r="D106"/>
          <cell r="E106"/>
          <cell r="F106">
            <v>3</v>
          </cell>
          <cell r="G106">
            <v>3.0693816238761484</v>
          </cell>
          <cell r="H106">
            <v>3.3803502005886976</v>
          </cell>
          <cell r="I106">
            <v>3.4801280302693716</v>
          </cell>
          <cell r="J106">
            <v>3.555289780736187</v>
          </cell>
          <cell r="K106">
            <v>3.638182194554282</v>
          </cell>
          <cell r="L106">
            <v>3.7238021579635681</v>
          </cell>
          <cell r="M106"/>
          <cell r="N106"/>
          <cell r="O106"/>
          <cell r="P106"/>
          <cell r="Q106"/>
          <cell r="R106"/>
          <cell r="S106"/>
          <cell r="T106"/>
          <cell r="U106"/>
          <cell r="V106"/>
          <cell r="W106"/>
          <cell r="X106"/>
          <cell r="Y106"/>
          <cell r="Z106"/>
          <cell r="AA106"/>
          <cell r="AB106"/>
          <cell r="AC106"/>
          <cell r="AD106"/>
        </row>
        <row r="107">
          <cell r="B107" t="str">
            <v>EMPc</v>
          </cell>
          <cell r="C107" t="str">
            <v>∆ '000s</v>
          </cell>
          <cell r="D107">
            <v>63.400000000000091</v>
          </cell>
          <cell r="E107">
            <v>64.949999999999818</v>
          </cell>
          <cell r="F107">
            <v>-308.05449999999996</v>
          </cell>
          <cell r="G107">
            <v>6.9381623876148435E-2</v>
          </cell>
          <cell r="H107">
            <v>0.31096857671254929</v>
          </cell>
          <cell r="I107">
            <v>9.9777829680674127E-2</v>
          </cell>
          <cell r="J107">
            <v>7.5161750466815447E-2</v>
          </cell>
          <cell r="K107">
            <v>8.2892413818095298E-2</v>
          </cell>
          <cell r="L107">
            <v>8.5619963409285807E-2</v>
          </cell>
          <cell r="M107"/>
          <cell r="N107"/>
          <cell r="O107"/>
          <cell r="P107"/>
          <cell r="Q107"/>
          <cell r="R107"/>
          <cell r="S107"/>
          <cell r="T107"/>
          <cell r="U107"/>
          <cell r="V107"/>
          <cell r="W107"/>
          <cell r="X107"/>
          <cell r="Y107"/>
          <cell r="Z107"/>
          <cell r="AA107"/>
          <cell r="AB107"/>
          <cell r="AC107"/>
          <cell r="AD107"/>
        </row>
        <row r="108">
          <cell r="B108" t="str">
            <v>EMPg</v>
          </cell>
          <cell r="C108" t="str">
            <v>% Y-Y</v>
          </cell>
          <cell r="D108">
            <v>2.8895016293325471</v>
          </cell>
          <cell r="E108">
            <v>2.8770126907488036</v>
          </cell>
          <cell r="F108">
            <v>-13.263918191603874</v>
          </cell>
          <cell r="G108">
            <v>2.3127207958716145</v>
          </cell>
          <cell r="H108">
            <v>10.131310303469032</v>
          </cell>
          <cell r="I108">
            <v>2.9517009706064634</v>
          </cell>
          <cell r="J108">
            <v>2.1597409581795679</v>
          </cell>
          <cell r="K108">
            <v>2.331523418069481</v>
          </cell>
          <cell r="L108">
            <v>2.3533720641435663</v>
          </cell>
          <cell r="M108"/>
          <cell r="N108"/>
          <cell r="O108"/>
          <cell r="P108"/>
          <cell r="Q108"/>
          <cell r="R108"/>
          <cell r="S108"/>
          <cell r="T108"/>
          <cell r="U108"/>
          <cell r="V108"/>
          <cell r="W108"/>
          <cell r="X108"/>
          <cell r="Y108"/>
          <cell r="Z108"/>
          <cell r="AA108"/>
          <cell r="AB108"/>
          <cell r="AC108"/>
          <cell r="AD108"/>
        </row>
        <row r="109">
          <cell r="B109" t="str">
            <v>AGRI</v>
          </cell>
          <cell r="C109" t="str">
            <v>∆ '000s</v>
          </cell>
          <cell r="D109">
            <v>-3.0623861569587234</v>
          </cell>
          <cell r="E109">
            <v>-4.6786276519249128</v>
          </cell>
          <cell r="F109">
            <v>-12.718542892557181</v>
          </cell>
          <cell r="G109"/>
          <cell r="H109"/>
          <cell r="I109"/>
          <cell r="J109"/>
          <cell r="K109"/>
          <cell r="L109"/>
          <cell r="M109"/>
          <cell r="N109"/>
          <cell r="O109"/>
          <cell r="P109"/>
          <cell r="Q109"/>
          <cell r="R109"/>
          <cell r="S109"/>
          <cell r="T109"/>
          <cell r="U109"/>
          <cell r="V109"/>
          <cell r="W109"/>
          <cell r="X109"/>
          <cell r="Y109"/>
          <cell r="Z109"/>
          <cell r="AA109"/>
          <cell r="AB109"/>
          <cell r="AC109"/>
          <cell r="AD109"/>
        </row>
        <row r="110">
          <cell r="B110" t="str">
            <v>INDU</v>
          </cell>
          <cell r="C110" t="str">
            <v>∆ '000s</v>
          </cell>
          <cell r="D110">
            <v>11.310353617758096</v>
          </cell>
          <cell r="E110">
            <v>11.147591909554876</v>
          </cell>
          <cell r="F110">
            <v>-56.629326647957839</v>
          </cell>
          <cell r="G110"/>
          <cell r="H110"/>
          <cell r="I110"/>
          <cell r="J110"/>
          <cell r="K110"/>
          <cell r="L110"/>
          <cell r="M110"/>
          <cell r="N110"/>
          <cell r="O110"/>
          <cell r="P110"/>
          <cell r="Q110"/>
          <cell r="R110"/>
          <cell r="S110"/>
          <cell r="T110"/>
          <cell r="U110"/>
          <cell r="V110"/>
          <cell r="W110"/>
          <cell r="X110"/>
          <cell r="Y110"/>
          <cell r="Z110"/>
          <cell r="AA110"/>
          <cell r="AB110"/>
          <cell r="AC110"/>
          <cell r="AD110"/>
        </row>
        <row r="111">
          <cell r="B111" t="str">
            <v>SERV</v>
          </cell>
          <cell r="C111" t="str">
            <v>∆ '000s</v>
          </cell>
          <cell r="D111">
            <v>55.227032539200991</v>
          </cell>
          <cell r="E111">
            <v>58.381035742369249</v>
          </cell>
          <cell r="F111">
            <v>-238.83163045948459</v>
          </cell>
          <cell r="G111"/>
          <cell r="H111"/>
          <cell r="I111"/>
          <cell r="J111"/>
          <cell r="K111"/>
          <cell r="L111"/>
          <cell r="M111"/>
          <cell r="N111"/>
          <cell r="O111"/>
          <cell r="P111"/>
          <cell r="Q111"/>
          <cell r="R111"/>
          <cell r="S111"/>
          <cell r="T111"/>
          <cell r="U111"/>
          <cell r="V111"/>
          <cell r="W111"/>
          <cell r="X111"/>
          <cell r="Y111"/>
          <cell r="Z111"/>
          <cell r="AA111"/>
          <cell r="AB111"/>
          <cell r="AC111"/>
          <cell r="AD111"/>
        </row>
        <row r="112">
          <cell r="B112" t="str">
            <v>LFc</v>
          </cell>
          <cell r="C112" t="str">
            <v>∆ '000s</v>
          </cell>
          <cell r="D112">
            <v>43.025000000000091</v>
          </cell>
          <cell r="E112">
            <v>48.400000000000091</v>
          </cell>
          <cell r="F112">
            <v>17.724999999999454</v>
          </cell>
          <cell r="G112">
            <v>-14.181502856540602</v>
          </cell>
          <cell r="H112">
            <v>48.855855738307696</v>
          </cell>
          <cell r="I112">
            <v>27.072524759018048</v>
          </cell>
          <cell r="J112">
            <v>34.810975714690443</v>
          </cell>
          <cell r="K112">
            <v>35.709517349132547</v>
          </cell>
          <cell r="L112">
            <v>37.108258068583488</v>
          </cell>
          <cell r="M112"/>
          <cell r="N112"/>
          <cell r="O112"/>
          <cell r="P112"/>
          <cell r="Q112"/>
          <cell r="R112"/>
          <cell r="S112"/>
          <cell r="T112"/>
          <cell r="U112"/>
          <cell r="V112"/>
          <cell r="W112"/>
          <cell r="X112"/>
          <cell r="Y112"/>
          <cell r="Z112"/>
          <cell r="AA112"/>
          <cell r="AB112"/>
          <cell r="AC112"/>
          <cell r="AD112"/>
        </row>
        <row r="113">
          <cell r="B113" t="str">
            <v>LFg</v>
          </cell>
          <cell r="C113" t="str">
            <v>% Y-Y</v>
          </cell>
          <cell r="D113">
            <v>1.8292942176870719</v>
          </cell>
          <cell r="E113">
            <v>2.0208557321948595</v>
          </cell>
          <cell r="F113">
            <v>0.72541616787908936</v>
          </cell>
          <cell r="G113">
            <v>-0.5762144873957542</v>
          </cell>
          <cell r="H113">
            <v>1.9965870339295755</v>
          </cell>
          <cell r="I113">
            <v>1.0847127414138402</v>
          </cell>
          <cell r="J113">
            <v>1.3798017676902807</v>
          </cell>
          <cell r="K113">
            <v>1.3961530947439904</v>
          </cell>
          <cell r="L113">
            <v>1.4308633268119708</v>
          </cell>
          <cell r="M113"/>
          <cell r="N113"/>
          <cell r="O113"/>
          <cell r="P113"/>
          <cell r="Q113"/>
          <cell r="R113"/>
          <cell r="S113"/>
          <cell r="T113"/>
          <cell r="U113"/>
          <cell r="V113"/>
          <cell r="W113"/>
          <cell r="X113"/>
          <cell r="Y113"/>
          <cell r="Z113"/>
          <cell r="AA113"/>
          <cell r="AB113"/>
          <cell r="AC113"/>
          <cell r="AD113"/>
        </row>
        <row r="114">
          <cell r="B114" t="str">
            <v>MIGLF</v>
          </cell>
          <cell r="C114" t="str">
            <v>'000s</v>
          </cell>
          <cell r="D114">
            <v>29.8</v>
          </cell>
          <cell r="E114">
            <v>30.000000000000004</v>
          </cell>
          <cell r="F114">
            <v>29.8</v>
          </cell>
          <cell r="G114"/>
          <cell r="H114"/>
          <cell r="I114"/>
          <cell r="J114"/>
          <cell r="K114"/>
          <cell r="L114"/>
          <cell r="M114"/>
          <cell r="N114"/>
          <cell r="O114"/>
          <cell r="P114"/>
          <cell r="Q114"/>
          <cell r="R114"/>
          <cell r="S114"/>
          <cell r="T114"/>
          <cell r="U114"/>
          <cell r="V114"/>
          <cell r="W114"/>
          <cell r="X114"/>
          <cell r="Y114"/>
          <cell r="Z114"/>
          <cell r="AA114"/>
          <cell r="AB114"/>
          <cell r="AC114"/>
          <cell r="AD114"/>
        </row>
        <row r="115">
          <cell r="B115" t="str">
            <v>UNEMP</v>
          </cell>
          <cell r="C115" t="str">
            <v>'000s</v>
          </cell>
          <cell r="D115">
            <v>137.47500000000002</v>
          </cell>
          <cell r="E115">
            <v>120.92500000000007</v>
          </cell>
          <cell r="F115">
            <v>446.70449999999977</v>
          </cell>
          <cell r="G115">
            <v>385.93449714346002</v>
          </cell>
          <cell r="H115">
            <v>225.98060288176777</v>
          </cell>
          <cell r="I115">
            <v>186.05412764078562</v>
          </cell>
          <cell r="J115">
            <v>170.39535335547623</v>
          </cell>
          <cell r="K115">
            <v>150.44412070460876</v>
          </cell>
          <cell r="L115">
            <v>130.06012877319193</v>
          </cell>
          <cell r="M115"/>
          <cell r="N115"/>
          <cell r="O115"/>
          <cell r="P115"/>
          <cell r="Q115"/>
          <cell r="R115"/>
          <cell r="S115"/>
          <cell r="T115"/>
          <cell r="U115"/>
          <cell r="V115"/>
          <cell r="W115"/>
          <cell r="X115"/>
          <cell r="Y115"/>
          <cell r="Z115"/>
          <cell r="AA115"/>
          <cell r="AB115"/>
          <cell r="AC115"/>
          <cell r="AD115"/>
        </row>
        <row r="116">
          <cell r="B116" t="str">
            <v>UNEMPLF</v>
          </cell>
          <cell r="C116" t="str">
            <v>%</v>
          </cell>
          <cell r="D116">
            <v>5.7400235905679491</v>
          </cell>
          <cell r="E116">
            <v>4.9489957743740876</v>
          </cell>
          <cell r="F116">
            <v>18.150234646405128</v>
          </cell>
          <cell r="G116">
            <v>15.7719438396527</v>
          </cell>
          <cell r="H116">
            <v>9.0543472188194105</v>
          </cell>
          <cell r="I116">
            <v>7.3746227715327342</v>
          </cell>
          <cell r="J116">
            <v>6.6620334739142848</v>
          </cell>
          <cell r="K116">
            <v>5.8009991914157073</v>
          </cell>
          <cell r="L116">
            <v>4.9442638897173037</v>
          </cell>
          <cell r="M116"/>
          <cell r="N116"/>
          <cell r="O116"/>
          <cell r="P116"/>
          <cell r="Q116"/>
          <cell r="R116"/>
          <cell r="S116"/>
          <cell r="T116"/>
          <cell r="U116"/>
          <cell r="V116"/>
          <cell r="W116"/>
          <cell r="X116"/>
          <cell r="Y116"/>
          <cell r="Z116"/>
          <cell r="AA116"/>
          <cell r="AB116"/>
          <cell r="AC116"/>
          <cell r="AD116"/>
        </row>
        <row r="117">
          <cell r="B117" t="str">
            <v>POPc</v>
          </cell>
          <cell r="C117" t="str">
            <v>∆ '000s</v>
          </cell>
          <cell r="D117">
            <v>64.5</v>
          </cell>
          <cell r="E117">
            <v>64.5</v>
          </cell>
          <cell r="F117">
            <v>0</v>
          </cell>
          <cell r="G117"/>
          <cell r="H117"/>
          <cell r="I117"/>
          <cell r="J117"/>
          <cell r="K117"/>
          <cell r="L117"/>
          <cell r="M117"/>
          <cell r="N117"/>
          <cell r="O117"/>
          <cell r="P117"/>
          <cell r="Q117"/>
          <cell r="R117"/>
          <cell r="S117"/>
          <cell r="T117"/>
          <cell r="U117"/>
          <cell r="V117"/>
          <cell r="W117"/>
          <cell r="X117"/>
          <cell r="Y117"/>
          <cell r="Z117"/>
          <cell r="AA117"/>
          <cell r="AB117"/>
          <cell r="AC117"/>
          <cell r="AD117"/>
        </row>
        <row r="118">
          <cell r="B118"/>
          <cell r="C118"/>
          <cell r="D118"/>
          <cell r="E118"/>
          <cell r="F118">
            <v>2461.1499999999996</v>
          </cell>
          <cell r="G118">
            <v>2446.968497143459</v>
          </cell>
          <cell r="H118">
            <v>2495.8243528817666</v>
          </cell>
          <cell r="I118">
            <v>2522.8968776407846</v>
          </cell>
          <cell r="J118">
            <v>2557.707853355475</v>
          </cell>
          <cell r="K118">
            <v>2593.4173707046075</v>
          </cell>
          <cell r="L118">
            <v>2630.5256287731909</v>
          </cell>
          <cell r="M118"/>
          <cell r="N118"/>
          <cell r="O118"/>
          <cell r="P118"/>
          <cell r="Q118"/>
          <cell r="R118"/>
          <cell r="S118"/>
          <cell r="T118"/>
          <cell r="U118"/>
          <cell r="V118"/>
          <cell r="W118"/>
          <cell r="X118"/>
          <cell r="Y118"/>
          <cell r="Z118"/>
          <cell r="AA118"/>
          <cell r="AB118"/>
          <cell r="AC118"/>
          <cell r="AD118"/>
        </row>
        <row r="119">
          <cell r="B119"/>
          <cell r="C119"/>
          <cell r="D119"/>
          <cell r="E119"/>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row>
        <row r="120">
          <cell r="B120" t="str">
            <v>PDIag</v>
          </cell>
          <cell r="C120" t="str">
            <v>% Y-Y</v>
          </cell>
          <cell r="D120">
            <v>4.9062035486480804</v>
          </cell>
          <cell r="E120">
            <v>6.3680958487655648</v>
          </cell>
          <cell r="F120">
            <v>4.2281718379901356</v>
          </cell>
          <cell r="G120">
            <v>2.1009339477234157</v>
          </cell>
          <cell r="H120">
            <v>4.9055546151421492</v>
          </cell>
          <cell r="I120">
            <v>4.056358081100031</v>
          </cell>
          <cell r="J120">
            <v>4.6318371978238071</v>
          </cell>
          <cell r="K120">
            <v>5.186261364610889</v>
          </cell>
          <cell r="L120">
            <v>5.6957224124880801</v>
          </cell>
          <cell r="M120"/>
          <cell r="N120"/>
          <cell r="O120"/>
          <cell r="P120"/>
          <cell r="Q120"/>
          <cell r="R120"/>
          <cell r="S120"/>
          <cell r="T120"/>
          <cell r="U120"/>
          <cell r="V120"/>
          <cell r="W120"/>
          <cell r="X120"/>
          <cell r="Y120"/>
          <cell r="Z120"/>
          <cell r="AA120"/>
          <cell r="AB120"/>
          <cell r="AC120"/>
          <cell r="AD120"/>
        </row>
        <row r="121">
          <cell r="B121" t="str">
            <v>RPDIag</v>
          </cell>
          <cell r="C121" t="str">
            <v>% Y-Y</v>
          </cell>
          <cell r="D121">
            <v>4.160095915073514</v>
          </cell>
          <cell r="E121">
            <v>5.4437625023178393</v>
          </cell>
          <cell r="F121">
            <v>4.7088815746832324</v>
          </cell>
          <cell r="G121" t="e">
            <v>#N/A</v>
          </cell>
          <cell r="H121" t="e">
            <v>#N/A</v>
          </cell>
          <cell r="I121" t="e">
            <v>#N/A</v>
          </cell>
          <cell r="J121" t="e">
            <v>#N/A</v>
          </cell>
          <cell r="K121" t="e">
            <v>#N/A</v>
          </cell>
          <cell r="L121" t="e">
            <v>#N/A</v>
          </cell>
          <cell r="M121"/>
          <cell r="N121"/>
          <cell r="O121"/>
          <cell r="P121"/>
          <cell r="Q121"/>
          <cell r="R121"/>
          <cell r="S121"/>
          <cell r="T121"/>
          <cell r="U121"/>
          <cell r="V121"/>
          <cell r="W121"/>
          <cell r="X121"/>
          <cell r="Y121"/>
          <cell r="Z121"/>
          <cell r="AA121"/>
          <cell r="AB121"/>
          <cell r="AC121"/>
          <cell r="AD121"/>
        </row>
        <row r="122">
          <cell r="B122" t="str">
            <v>WAG</v>
          </cell>
          <cell r="C122" t="str">
            <v>% Y-Y</v>
          </cell>
          <cell r="D122">
            <v>6.3904166524328474</v>
          </cell>
          <cell r="E122">
            <v>7.2641842643234042</v>
          </cell>
          <cell r="F122">
            <v>-0.37716777425214332</v>
          </cell>
          <cell r="G122">
            <v>2.447205283733453</v>
          </cell>
          <cell r="H122">
            <v>7.64819867954985</v>
          </cell>
          <cell r="I122">
            <v>4.8131743436991172</v>
          </cell>
          <cell r="J122">
            <v>5.5470122670685242</v>
          </cell>
          <cell r="K122">
            <v>5.9339711166736464</v>
          </cell>
          <cell r="L122">
            <v>6.2679587471057232</v>
          </cell>
          <cell r="M122"/>
          <cell r="N122"/>
          <cell r="O122"/>
          <cell r="P122"/>
          <cell r="Q122"/>
          <cell r="R122"/>
          <cell r="S122"/>
          <cell r="T122"/>
          <cell r="U122"/>
          <cell r="V122"/>
          <cell r="W122"/>
          <cell r="X122"/>
          <cell r="Y122"/>
          <cell r="Z122"/>
          <cell r="AA122"/>
          <cell r="AB122"/>
          <cell r="AC122"/>
          <cell r="AD122"/>
        </row>
        <row r="123">
          <cell r="B123" t="str">
            <v>WAGPHD</v>
          </cell>
          <cell r="C123" t="str">
            <v>% Y-Y</v>
          </cell>
          <cell r="D123">
            <v>2.8895460859643407</v>
          </cell>
          <cell r="E123">
            <v>3.5045143688436866</v>
          </cell>
          <cell r="F123">
            <v>15.865484678365775</v>
          </cell>
          <cell r="G123"/>
          <cell r="H123"/>
          <cell r="I123"/>
          <cell r="J123"/>
          <cell r="K123"/>
          <cell r="L123"/>
          <cell r="M123"/>
          <cell r="N123"/>
          <cell r="O123"/>
          <cell r="P123"/>
          <cell r="Q123"/>
          <cell r="R123"/>
          <cell r="S123"/>
          <cell r="T123"/>
          <cell r="U123"/>
          <cell r="V123"/>
          <cell r="W123"/>
          <cell r="X123"/>
          <cell r="Y123"/>
          <cell r="Z123"/>
          <cell r="AA123"/>
          <cell r="AB123"/>
          <cell r="AC123"/>
          <cell r="AD123"/>
        </row>
        <row r="124">
          <cell r="B124" t="str">
            <v>WAGPHR</v>
          </cell>
          <cell r="C124" t="str">
            <v>% Y-Y</v>
          </cell>
          <cell r="D124">
            <v>3.1825980643506</v>
          </cell>
          <cell r="E124">
            <v>3.5840066636819046</v>
          </cell>
          <cell r="F124">
            <v>9.0137918256489655</v>
          </cell>
          <cell r="G124"/>
          <cell r="H124"/>
          <cell r="I124"/>
          <cell r="J124"/>
          <cell r="K124"/>
          <cell r="L124"/>
          <cell r="M124"/>
          <cell r="N124"/>
          <cell r="O124"/>
          <cell r="P124"/>
          <cell r="Q124"/>
          <cell r="R124"/>
          <cell r="S124"/>
          <cell r="T124"/>
          <cell r="U124"/>
          <cell r="V124"/>
          <cell r="W124"/>
          <cell r="X124"/>
          <cell r="Y124"/>
          <cell r="Z124"/>
          <cell r="AA124"/>
          <cell r="AB124"/>
          <cell r="AC124"/>
          <cell r="AD124"/>
        </row>
        <row r="125">
          <cell r="B125" t="str">
            <v>PHNPDIa</v>
          </cell>
          <cell r="C125" t="str">
            <v>% PDI</v>
          </cell>
          <cell r="D125">
            <v>11.562938495278418</v>
          </cell>
          <cell r="E125">
            <v>12.187991617401572</v>
          </cell>
          <cell r="F125">
            <v>20.179549155649401</v>
          </cell>
          <cell r="G125">
            <v>15.885427030246291</v>
          </cell>
          <cell r="H125">
            <v>11.905038558392178</v>
          </cell>
          <cell r="I125">
            <v>11.294252344206978</v>
          </cell>
          <cell r="J125">
            <v>11.373539384825083</v>
          </cell>
          <cell r="K125">
            <v>11.796320207322397</v>
          </cell>
          <cell r="L125">
            <v>12.427827837057881</v>
          </cell>
          <cell r="M125"/>
          <cell r="N125"/>
          <cell r="O125"/>
          <cell r="P125"/>
          <cell r="Q125"/>
          <cell r="R125"/>
          <cell r="S125"/>
          <cell r="T125"/>
          <cell r="U125"/>
          <cell r="V125"/>
          <cell r="W125"/>
          <cell r="X125"/>
          <cell r="Y125"/>
          <cell r="Z125"/>
          <cell r="AA125"/>
          <cell r="AB125"/>
          <cell r="AC125"/>
          <cell r="AD125"/>
        </row>
        <row r="126">
          <cell r="B126"/>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row>
        <row r="127">
          <cell r="B127"/>
          <cell r="C127"/>
          <cell r="D127"/>
          <cell r="E127"/>
          <cell r="F127"/>
          <cell r="M127"/>
          <cell r="N127"/>
          <cell r="O127"/>
          <cell r="P127"/>
          <cell r="Q127"/>
          <cell r="R127"/>
          <cell r="S127"/>
          <cell r="T127"/>
          <cell r="U127"/>
          <cell r="V127"/>
          <cell r="W127"/>
          <cell r="X127"/>
          <cell r="Y127"/>
          <cell r="Z127"/>
          <cell r="AA127"/>
          <cell r="AB127"/>
          <cell r="AC127"/>
          <cell r="AD127"/>
        </row>
        <row r="128">
          <cell r="B128" t="str">
            <v>ANXMIN</v>
          </cell>
          <cell r="C128" t="str">
            <v>% GNI*</v>
          </cell>
          <cell r="D128">
            <v>10.952447248636584</v>
          </cell>
          <cell r="E128">
            <v>11.716104252300642</v>
          </cell>
          <cell r="F128">
            <v>10.392582718380554</v>
          </cell>
          <cell r="G128">
            <v>15.455165303496221</v>
          </cell>
          <cell r="H128">
            <v>21.310897552706937</v>
          </cell>
          <cell r="I128">
            <v>27.050584989582283</v>
          </cell>
          <cell r="J128">
            <v>31.549251981268206</v>
          </cell>
          <cell r="K128">
            <v>35.768973351865071</v>
          </cell>
          <cell r="L128">
            <v>40.071514717974381</v>
          </cell>
          <cell r="M128"/>
          <cell r="N128"/>
          <cell r="O128"/>
          <cell r="P128"/>
          <cell r="Q128"/>
          <cell r="R128"/>
          <cell r="S128"/>
          <cell r="T128"/>
          <cell r="U128"/>
          <cell r="V128"/>
          <cell r="W128"/>
          <cell r="X128"/>
          <cell r="Y128"/>
          <cell r="Z128"/>
          <cell r="AA128"/>
          <cell r="AB128"/>
          <cell r="AC128"/>
          <cell r="AD128"/>
        </row>
        <row r="129">
          <cell r="B129" t="str">
            <v>ACAMIN</v>
          </cell>
          <cell r="C129" t="str">
            <v>% GNI*</v>
          </cell>
          <cell r="D129">
            <v>6.1113121069007335</v>
          </cell>
          <cell r="E129">
            <v>7.7153054706566477</v>
          </cell>
          <cell r="F129">
            <v>7.0098297884522882</v>
          </cell>
          <cell r="G129">
            <v>12.088349036528919</v>
          </cell>
          <cell r="H129">
            <v>18.64736584667623</v>
          </cell>
          <cell r="I129">
            <v>24.624357952657462</v>
          </cell>
          <cell r="J129">
            <v>29.403413264819449</v>
          </cell>
          <cell r="K129">
            <v>33.852793315859024</v>
          </cell>
          <cell r="L129">
            <v>38.381915878340223</v>
          </cell>
          <cell r="M129"/>
          <cell r="N129"/>
          <cell r="O129"/>
          <cell r="P129"/>
          <cell r="Q129"/>
          <cell r="R129"/>
          <cell r="S129"/>
          <cell r="T129"/>
          <cell r="U129"/>
          <cell r="V129"/>
          <cell r="W129"/>
          <cell r="X129"/>
          <cell r="Y129"/>
          <cell r="Z129"/>
          <cell r="AA129"/>
          <cell r="AB129"/>
          <cell r="AC129"/>
          <cell r="AD129"/>
        </row>
        <row r="130">
          <cell r="B130" t="str">
            <v>CANYNN</v>
          </cell>
          <cell r="C130" t="str">
            <v>% GNP</v>
          </cell>
          <cell r="D130">
            <v>7.6528662500435969</v>
          </cell>
          <cell r="E130">
            <v>-14.728251605751113</v>
          </cell>
          <cell r="F130">
            <v>6.0469612020823176</v>
          </cell>
          <cell r="G130">
            <v>4.0354902405915452</v>
          </cell>
          <cell r="H130">
            <v>16.648910732805007</v>
          </cell>
          <cell r="I130">
            <v>21.542859700922087</v>
          </cell>
          <cell r="J130">
            <v>27.459795411462689</v>
          </cell>
          <cell r="K130">
            <v>32.132571958781064</v>
          </cell>
          <cell r="L130">
            <v>36.882881406145053</v>
          </cell>
          <cell r="M130"/>
          <cell r="N130"/>
          <cell r="O130"/>
          <cell r="P130"/>
          <cell r="Q130"/>
          <cell r="R130"/>
          <cell r="S130"/>
          <cell r="T130"/>
          <cell r="U130"/>
          <cell r="V130"/>
          <cell r="W130"/>
          <cell r="X130"/>
          <cell r="Y130"/>
          <cell r="Z130"/>
          <cell r="AA130"/>
          <cell r="AB130"/>
          <cell r="AC130"/>
          <cell r="AD130"/>
        </row>
        <row r="131">
          <cell r="B131" t="str">
            <v>CANYEN</v>
          </cell>
          <cell r="C131" t="str">
            <v>% GDP</v>
          </cell>
          <cell r="D131">
            <v>5.9997819725533343</v>
          </cell>
          <cell r="E131">
            <v>-11.349612086825855</v>
          </cell>
          <cell r="F131">
            <v>4.5774918290958091</v>
          </cell>
          <cell r="G131">
            <v>3.163842411166633</v>
          </cell>
          <cell r="H131">
            <v>13.545947345766352</v>
          </cell>
          <cell r="I131">
            <v>18.057409659529281</v>
          </cell>
          <cell r="J131">
            <v>23.422267610701905</v>
          </cell>
          <cell r="K131">
            <v>27.799298702141993</v>
          </cell>
          <cell r="L131">
            <v>32.224063219165146</v>
          </cell>
          <cell r="M131"/>
          <cell r="N131"/>
          <cell r="O131"/>
          <cell r="P131"/>
          <cell r="Q131"/>
          <cell r="R131"/>
          <cell r="S131"/>
          <cell r="T131"/>
          <cell r="U131"/>
          <cell r="V131"/>
          <cell r="W131"/>
          <cell r="X131"/>
          <cell r="Y131"/>
          <cell r="Z131"/>
          <cell r="AA131"/>
          <cell r="AB131"/>
          <cell r="AC131"/>
          <cell r="AD131"/>
        </row>
        <row r="132">
          <cell r="B132" t="str">
            <v>NXNYEN</v>
          </cell>
          <cell r="C132" t="str">
            <v>% GDP</v>
          </cell>
          <cell r="D132">
            <v>28.376576028777471</v>
          </cell>
          <cell r="E132">
            <v>12.298955014143901</v>
          </cell>
          <cell r="F132">
            <v>29.702042573906091</v>
          </cell>
          <cell r="G132">
            <v>25.494447288373216</v>
          </cell>
          <cell r="H132">
            <v>32.83636535728413</v>
          </cell>
          <cell r="I132">
            <v>34.837163318049171</v>
          </cell>
          <cell r="J132">
            <v>38.675686735120181</v>
          </cell>
          <cell r="K132">
            <v>41.786065012355955</v>
          </cell>
          <cell r="L132">
            <v>45.307479498527165</v>
          </cell>
          <cell r="M132"/>
          <cell r="N132"/>
          <cell r="O132"/>
          <cell r="P132"/>
          <cell r="Q132"/>
          <cell r="R132"/>
          <cell r="S132"/>
          <cell r="T132"/>
          <cell r="U132"/>
          <cell r="V132"/>
          <cell r="W132"/>
          <cell r="X132"/>
          <cell r="Y132"/>
          <cell r="Z132"/>
          <cell r="AA132"/>
          <cell r="AB132"/>
          <cell r="AC132"/>
          <cell r="AD132"/>
        </row>
        <row r="133">
          <cell r="B133" t="str">
            <v>MTRg</v>
          </cell>
          <cell r="C133" t="str">
            <v>% Y-Y</v>
          </cell>
          <cell r="D133">
            <v>4.0076898678545136</v>
          </cell>
          <cell r="E133">
            <v>32.377353013673329</v>
          </cell>
          <cell r="F133">
            <v>-11.304829906662539</v>
          </cell>
          <cell r="G133">
            <v>13.076599881140382</v>
          </cell>
          <cell r="H133">
            <v>0.50996114844159557</v>
          </cell>
          <cell r="I133">
            <v>7.2862043149255706</v>
          </cell>
          <cell r="J133">
            <v>4.9297686594327095</v>
          </cell>
          <cell r="K133">
            <v>5.1405933518313907</v>
          </cell>
          <cell r="L133">
            <v>5.3884543670414509</v>
          </cell>
          <cell r="M133"/>
          <cell r="N133"/>
          <cell r="O133"/>
          <cell r="P133"/>
          <cell r="Q133"/>
          <cell r="R133"/>
          <cell r="S133"/>
          <cell r="T133"/>
          <cell r="U133"/>
          <cell r="V133"/>
          <cell r="W133"/>
          <cell r="X133"/>
          <cell r="Y133"/>
          <cell r="Z133"/>
          <cell r="AA133"/>
          <cell r="AB133"/>
          <cell r="AC133"/>
          <cell r="AD133"/>
        </row>
        <row r="134">
          <cell r="B134" t="str">
            <v>FDRg</v>
          </cell>
          <cell r="C134" t="str">
            <v>% Y-Y</v>
          </cell>
          <cell r="D134">
            <v>-0.64512555988053277</v>
          </cell>
          <cell r="E134">
            <v>32.429856706063688</v>
          </cell>
          <cell r="F134">
            <v>-18.261354898517624</v>
          </cell>
          <cell r="G134">
            <v>11.490039265000807</v>
          </cell>
          <cell r="H134">
            <v>-0.67074471815742331</v>
          </cell>
          <cell r="I134">
            <v>4.3906323758162946</v>
          </cell>
          <cell r="J134">
            <v>1.2262959958853736</v>
          </cell>
          <cell r="K134">
            <v>2.4086537429681032</v>
          </cell>
          <cell r="L134">
            <v>2.1710408024637973</v>
          </cell>
          <cell r="M134"/>
          <cell r="N134"/>
          <cell r="O134"/>
          <cell r="P134"/>
          <cell r="Q134"/>
          <cell r="R134"/>
          <cell r="S134"/>
          <cell r="T134"/>
          <cell r="U134"/>
          <cell r="V134"/>
          <cell r="W134"/>
          <cell r="X134"/>
          <cell r="Y134"/>
          <cell r="Z134"/>
          <cell r="AA134"/>
          <cell r="AB134"/>
          <cell r="AC134"/>
          <cell r="AD134"/>
        </row>
        <row r="135">
          <cell r="B135" t="str">
            <v>TTG</v>
          </cell>
          <cell r="C135" t="str">
            <v>% Y-Y</v>
          </cell>
          <cell r="D135">
            <v>-6.3325928178933459</v>
          </cell>
          <cell r="E135">
            <v>2.2087938715660504</v>
          </cell>
          <cell r="F135">
            <v>-3.6923178379828503</v>
          </cell>
          <cell r="G135">
            <v>-2.4764043577678585</v>
          </cell>
          <cell r="H135">
            <v>-0.96122739841975058</v>
          </cell>
          <cell r="I135">
            <v>-1.0596216890595422</v>
          </cell>
          <cell r="J135">
            <v>-1.0615922306276948</v>
          </cell>
          <cell r="K135">
            <v>-1.0600735075347423</v>
          </cell>
          <cell r="L135">
            <v>-1.0579725456529077</v>
          </cell>
          <cell r="M135"/>
          <cell r="N135"/>
          <cell r="O135"/>
          <cell r="P135"/>
          <cell r="Q135"/>
          <cell r="R135"/>
          <cell r="S135"/>
          <cell r="T135"/>
          <cell r="U135"/>
          <cell r="V135"/>
          <cell r="W135"/>
          <cell r="X135"/>
          <cell r="Y135"/>
          <cell r="Z135"/>
          <cell r="AA135"/>
          <cell r="AB135"/>
          <cell r="AC135"/>
          <cell r="AD135"/>
        </row>
        <row r="136">
          <cell r="B136" t="str">
            <v>TTS</v>
          </cell>
          <cell r="C136" t="str">
            <v>% Y-Y</v>
          </cell>
          <cell r="D136">
            <v>5.4022395772462373</v>
          </cell>
          <cell r="E136">
            <v>3.2195015005227257</v>
          </cell>
          <cell r="F136">
            <v>2.8953839969508843</v>
          </cell>
          <cell r="G136">
            <v>2.0174077148620739</v>
          </cell>
          <cell r="H136">
            <v>2.0504188333725581</v>
          </cell>
          <cell r="I136">
            <v>2.1423288556863929</v>
          </cell>
          <cell r="J136">
            <v>2.2852799299442061</v>
          </cell>
          <cell r="K136">
            <v>2.4432599485142203</v>
          </cell>
          <cell r="L136">
            <v>2.5840374838680624</v>
          </cell>
          <cell r="M136"/>
          <cell r="N136"/>
          <cell r="O136"/>
          <cell r="P136"/>
          <cell r="Q136"/>
          <cell r="R136"/>
          <cell r="S136"/>
          <cell r="T136"/>
          <cell r="U136"/>
          <cell r="V136"/>
          <cell r="W136"/>
          <cell r="X136"/>
          <cell r="Y136"/>
          <cell r="Z136"/>
          <cell r="AA136"/>
          <cell r="AB136"/>
          <cell r="AC136"/>
          <cell r="AD136"/>
        </row>
        <row r="137">
          <cell r="B137" t="str">
            <v>TTT</v>
          </cell>
          <cell r="C137" t="str">
            <v>% Y-Y</v>
          </cell>
          <cell r="D137">
            <v>-0.33260327608570783</v>
          </cell>
          <cell r="E137">
            <v>1.9034892174352169</v>
          </cell>
          <cell r="F137">
            <v>-1.5183157171145822</v>
          </cell>
          <cell r="G137">
            <v>-0.57817665354128467</v>
          </cell>
          <cell r="H137">
            <v>0.6775844242741913</v>
          </cell>
          <cell r="I137">
            <v>0.73385350528205606</v>
          </cell>
          <cell r="J137">
            <v>0.99507575706809792</v>
          </cell>
          <cell r="K137">
            <v>1.156252817588288</v>
          </cell>
          <cell r="L137">
            <v>1.350622010797542</v>
          </cell>
          <cell r="M137"/>
          <cell r="N137"/>
          <cell r="O137"/>
          <cell r="P137"/>
          <cell r="Q137"/>
          <cell r="R137"/>
          <cell r="S137"/>
          <cell r="T137"/>
          <cell r="U137"/>
          <cell r="V137"/>
          <cell r="W137"/>
          <cell r="X137"/>
          <cell r="Y137"/>
          <cell r="Z137"/>
          <cell r="AA137"/>
          <cell r="AB137"/>
          <cell r="AC137"/>
          <cell r="AD137"/>
        </row>
        <row r="138">
          <cell r="B138" t="str">
            <v>SINYEN</v>
          </cell>
          <cell r="C138" t="str">
            <v>% GDP</v>
          </cell>
          <cell r="D138">
            <v>-1.1376631345126187</v>
          </cell>
          <cell r="E138">
            <v>-1.0026648679999293</v>
          </cell>
          <cell r="F138">
            <v>-1.0566147096938039</v>
          </cell>
          <cell r="G138">
            <v>-0.99174374940700771</v>
          </cell>
          <cell r="H138">
            <v>-0.88556220900106697</v>
          </cell>
          <cell r="I138">
            <v>-0.81478697710976444</v>
          </cell>
          <cell r="J138">
            <v>-0.74613345844261503</v>
          </cell>
          <cell r="K138">
            <v>-0.67986759900489813</v>
          </cell>
          <cell r="L138">
            <v>-0.61322644697057704</v>
          </cell>
          <cell r="M138"/>
          <cell r="N138"/>
          <cell r="O138"/>
          <cell r="P138"/>
          <cell r="Q138"/>
          <cell r="R138"/>
          <cell r="S138"/>
          <cell r="T138"/>
          <cell r="U138"/>
          <cell r="V138"/>
          <cell r="W138"/>
          <cell r="X138"/>
          <cell r="Y138"/>
          <cell r="Z138"/>
          <cell r="AA138"/>
          <cell r="AB138"/>
          <cell r="AC138"/>
          <cell r="AD138"/>
        </row>
        <row r="139">
          <cell r="B139"/>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row>
        <row r="140">
          <cell r="B140"/>
          <cell r="C140"/>
          <cell r="D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row>
        <row r="141">
          <cell r="B141" t="str">
            <v>YNREMPg</v>
          </cell>
          <cell r="C141" t="str">
            <v>% Y-Y</v>
          </cell>
          <cell r="D141">
            <v>4.2790167532031909</v>
          </cell>
          <cell r="E141">
            <v>0.50737588525873178</v>
          </cell>
          <cell r="F141">
            <v>17.363590284627819</v>
          </cell>
          <cell r="G141">
            <v>7.9132983662902001</v>
          </cell>
          <cell r="H141">
            <v>5.5296765414102333</v>
          </cell>
          <cell r="I141">
            <v>8.7602028216091412</v>
          </cell>
          <cell r="J141">
            <v>8.7745573098363181</v>
          </cell>
          <cell r="K141">
            <v>8.7775921664336121</v>
          </cell>
          <cell r="L141">
            <v>9.3876820912547565</v>
          </cell>
          <cell r="M141"/>
          <cell r="N141"/>
          <cell r="O141"/>
          <cell r="P141"/>
          <cell r="Q141"/>
          <cell r="R141"/>
          <cell r="S141"/>
          <cell r="T141"/>
          <cell r="U141"/>
          <cell r="V141"/>
          <cell r="W141"/>
          <cell r="X141"/>
          <cell r="Y141"/>
          <cell r="Z141"/>
          <cell r="AA141"/>
          <cell r="AB141"/>
          <cell r="AC141"/>
          <cell r="AD141"/>
        </row>
        <row r="142">
          <cell r="B142" t="str">
            <v>YEREMPg</v>
          </cell>
          <cell r="C142" t="str">
            <v>% Y-Y</v>
          </cell>
          <cell r="D142">
            <v>5.4688708516503981</v>
          </cell>
          <cell r="E142">
            <v>2.6130119015415287</v>
          </cell>
          <cell r="F142">
            <v>20.285172298875544</v>
          </cell>
          <cell r="G142">
            <v>4.1332742353884511</v>
          </cell>
          <cell r="H142">
            <v>1.6879730682797245</v>
          </cell>
          <cell r="I142">
            <v>5.5702304346042286</v>
          </cell>
          <cell r="J142">
            <v>6.8926344427450159</v>
          </cell>
          <cell r="K142">
            <v>7.2464021367925513</v>
          </cell>
          <cell r="L142">
            <v>8.3181695384043195</v>
          </cell>
          <cell r="M142"/>
          <cell r="N142"/>
          <cell r="O142"/>
          <cell r="P142"/>
          <cell r="Q142"/>
          <cell r="R142"/>
          <cell r="S142"/>
          <cell r="T142"/>
          <cell r="U142"/>
          <cell r="V142"/>
          <cell r="W142"/>
          <cell r="X142"/>
          <cell r="Y142"/>
          <cell r="Z142"/>
          <cell r="AA142"/>
          <cell r="AB142"/>
          <cell r="AC142"/>
          <cell r="AD142"/>
        </row>
        <row r="143">
          <cell r="B143"/>
          <cell r="C143" t="str">
            <v>% Y-Y</v>
          </cell>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row>
        <row r="144">
          <cell r="B144"/>
          <cell r="C144" t="str">
            <v>% Y-Y</v>
          </cell>
          <cell r="D144">
            <v>2.4487489547298402</v>
          </cell>
          <cell r="E144">
            <v>2.6838669107428714</v>
          </cell>
          <cell r="F144">
            <v>9.5165732737000575</v>
          </cell>
          <cell r="G144" t="e">
            <v>#N/A</v>
          </cell>
          <cell r="H144" t="e">
            <v>#N/A</v>
          </cell>
          <cell r="I144" t="e">
            <v>#N/A</v>
          </cell>
          <cell r="J144" t="e">
            <v>#N/A</v>
          </cell>
          <cell r="K144" t="e">
            <v>#N/A</v>
          </cell>
          <cell r="L144" t="e">
            <v>#N/A</v>
          </cell>
          <cell r="M144"/>
          <cell r="N144"/>
          <cell r="O144"/>
          <cell r="P144"/>
          <cell r="Q144"/>
          <cell r="R144"/>
          <cell r="S144"/>
          <cell r="T144"/>
          <cell r="U144"/>
          <cell r="V144"/>
          <cell r="W144"/>
          <cell r="X144"/>
          <cell r="Y144"/>
          <cell r="Z144"/>
          <cell r="AA144"/>
          <cell r="AB144"/>
          <cell r="AC144"/>
          <cell r="AD144"/>
        </row>
        <row r="145">
          <cell r="B145"/>
          <cell r="C145" t="str">
            <v>% Y-Y</v>
          </cell>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row>
        <row r="146">
          <cell r="B146"/>
          <cell r="C146"/>
          <cell r="D146"/>
          <cell r="E146"/>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row>
        <row r="147">
          <cell r="B147"/>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row>
        <row r="148">
          <cell r="B148" t="str">
            <v>POP</v>
          </cell>
          <cell r="C148" t="str">
            <v>'000s</v>
          </cell>
          <cell r="D148">
            <v>4857</v>
          </cell>
          <cell r="E148">
            <v>4921.5</v>
          </cell>
          <cell r="F148">
            <v>4921.5</v>
          </cell>
          <cell r="G148">
            <v>4921.5</v>
          </cell>
          <cell r="H148">
            <v>4921.5</v>
          </cell>
          <cell r="I148">
            <v>4921.5</v>
          </cell>
          <cell r="J148">
            <v>4921.5</v>
          </cell>
          <cell r="K148">
            <v>4921.5</v>
          </cell>
          <cell r="L148">
            <v>4921.5</v>
          </cell>
          <cell r="M148"/>
          <cell r="N148"/>
          <cell r="O148"/>
          <cell r="P148"/>
          <cell r="Q148"/>
          <cell r="R148"/>
          <cell r="S148"/>
          <cell r="T148"/>
          <cell r="U148"/>
          <cell r="V148"/>
          <cell r="W148"/>
          <cell r="X148"/>
          <cell r="Y148"/>
          <cell r="Z148"/>
          <cell r="AA148"/>
          <cell r="AB148"/>
          <cell r="AC148"/>
          <cell r="AD148"/>
        </row>
        <row r="149">
          <cell r="B149" t="str">
            <v>YERPOPg</v>
          </cell>
          <cell r="C149" t="str">
            <v>% Y-Y</v>
          </cell>
          <cell r="D149">
            <v>7.0753193084450494</v>
          </cell>
          <cell r="E149">
            <v>4.1816890376979332</v>
          </cell>
          <cell r="F149">
            <v>4.3306454485229295</v>
          </cell>
          <cell r="G149">
            <v>6.5415861240523121</v>
          </cell>
          <cell r="H149">
            <v>11.990297161135155</v>
          </cell>
          <cell r="I149">
            <v>8.6863479510139499</v>
          </cell>
          <cell r="J149">
            <v>9.2012384500821156</v>
          </cell>
          <cell r="K149">
            <v>9.7468771176488325</v>
          </cell>
          <cell r="L149">
            <v>10.867299080712801</v>
          </cell>
          <cell r="M149"/>
          <cell r="N149"/>
          <cell r="O149"/>
          <cell r="P149"/>
          <cell r="Q149"/>
          <cell r="R149"/>
          <cell r="S149"/>
          <cell r="T149"/>
          <cell r="U149"/>
          <cell r="V149"/>
          <cell r="W149"/>
          <cell r="X149"/>
          <cell r="Y149"/>
          <cell r="Z149"/>
          <cell r="AA149"/>
          <cell r="AB149"/>
          <cell r="AC149"/>
          <cell r="AD149"/>
        </row>
        <row r="150">
          <cell r="B150" t="str">
            <v>YNRPOPg</v>
          </cell>
          <cell r="C150" t="str">
            <v>% Y-Y</v>
          </cell>
          <cell r="D150">
            <v>5.8673419546257044</v>
          </cell>
          <cell r="E150">
            <v>2.0438635065124444</v>
          </cell>
          <cell r="F150">
            <v>1.7965796825456293</v>
          </cell>
          <cell r="G150">
            <v>10.409031659118352</v>
          </cell>
          <cell r="H150">
            <v>16.221215534067678</v>
          </cell>
          <cell r="I150">
            <v>11.97047878392814</v>
          </cell>
          <cell r="J150">
            <v>11.123805976135337</v>
          </cell>
          <cell r="K150">
            <v>11.313767201406133</v>
          </cell>
          <cell r="L150">
            <v>11.961981243204512</v>
          </cell>
          <cell r="M150"/>
          <cell r="N150"/>
          <cell r="O150"/>
          <cell r="P150"/>
          <cell r="Q150"/>
          <cell r="R150"/>
          <cell r="S150"/>
          <cell r="T150"/>
          <cell r="U150"/>
          <cell r="V150"/>
          <cell r="W150"/>
          <cell r="X150"/>
          <cell r="Y150"/>
          <cell r="Z150"/>
          <cell r="AA150"/>
          <cell r="AB150"/>
          <cell r="AC150"/>
          <cell r="AD150"/>
        </row>
        <row r="151">
          <cell r="B151" t="str">
            <v>COMPS</v>
          </cell>
          <cell r="C151" t="str">
            <v>'000s</v>
          </cell>
          <cell r="D151">
            <v>17.916</v>
          </cell>
          <cell r="E151">
            <v>21.087</v>
          </cell>
          <cell r="F151">
            <v>20.675999999999998</v>
          </cell>
          <cell r="G151">
            <v>18.718083180649614</v>
          </cell>
          <cell r="H151">
            <v>22.64225155365434</v>
          </cell>
          <cell r="I151">
            <v>25.700588490812777</v>
          </cell>
          <cell r="J151">
            <v>32.049520892075471</v>
          </cell>
          <cell r="K151">
            <v>38.833600530410905</v>
          </cell>
          <cell r="L151">
            <v>44.012152908355198</v>
          </cell>
          <cell r="M151"/>
          <cell r="N151"/>
          <cell r="O151"/>
          <cell r="P151"/>
          <cell r="Q151"/>
          <cell r="R151"/>
          <cell r="S151"/>
          <cell r="T151"/>
          <cell r="U151"/>
          <cell r="V151"/>
          <cell r="W151"/>
          <cell r="X151"/>
          <cell r="Y151"/>
          <cell r="Z151"/>
          <cell r="AA151"/>
          <cell r="AB151"/>
          <cell r="AC151"/>
          <cell r="AD151"/>
        </row>
        <row r="152">
          <cell r="B152" t="str">
            <v>INYEN</v>
          </cell>
          <cell r="C152" t="str">
            <v>% GDP</v>
          </cell>
          <cell r="D152">
            <v>28.365122507001445</v>
          </cell>
          <cell r="E152">
            <v>45.600748823026471</v>
          </cell>
          <cell r="F152">
            <v>29.636054862320403</v>
          </cell>
          <cell r="G152">
            <v>33.920622685002002</v>
          </cell>
          <cell r="H152">
            <v>28.204666666308484</v>
          </cell>
          <cell r="I152">
            <v>27.89723296443826</v>
          </cell>
          <cell r="J152">
            <v>25.699910228179792</v>
          </cell>
          <cell r="K152">
            <v>24.212000737969937</v>
          </cell>
          <cell r="L152">
            <v>22.508701294739595</v>
          </cell>
          <cell r="M152"/>
          <cell r="N152"/>
          <cell r="O152"/>
          <cell r="P152"/>
          <cell r="Q152"/>
          <cell r="R152"/>
          <cell r="S152"/>
          <cell r="T152"/>
          <cell r="U152"/>
          <cell r="V152"/>
          <cell r="W152"/>
          <cell r="X152"/>
          <cell r="Y152"/>
          <cell r="Z152"/>
          <cell r="AA152"/>
          <cell r="AB152"/>
          <cell r="AC152"/>
          <cell r="AD152"/>
        </row>
        <row r="153">
          <cell r="B153" t="str">
            <v>UINYEN</v>
          </cell>
          <cell r="C153" t="str">
            <v>% GDP</v>
          </cell>
          <cell r="D153">
            <v>10.242332268269385</v>
          </cell>
          <cell r="E153">
            <v>10.314528649102913</v>
          </cell>
          <cell r="F153">
            <v>9.2918270272996448</v>
          </cell>
          <cell r="G153">
            <v>8.3833486303695626</v>
          </cell>
          <cell r="H153">
            <v>8.9547891640086767</v>
          </cell>
          <cell r="I153">
            <v>8.9104298669097624</v>
          </cell>
          <cell r="J153">
            <v>8.7625500628339417</v>
          </cell>
          <cell r="K153">
            <v>8.652498004421485</v>
          </cell>
          <cell r="L153">
            <v>8.5025430018812518</v>
          </cell>
          <cell r="M153"/>
          <cell r="N153"/>
          <cell r="O153"/>
          <cell r="P153"/>
          <cell r="Q153"/>
          <cell r="R153"/>
          <cell r="S153"/>
          <cell r="T153"/>
          <cell r="U153"/>
          <cell r="V153"/>
          <cell r="W153"/>
          <cell r="X153"/>
          <cell r="Y153"/>
          <cell r="Z153"/>
          <cell r="AA153"/>
          <cell r="AB153"/>
          <cell r="AC153"/>
          <cell r="AD153"/>
        </row>
        <row r="154">
          <cell r="B154"/>
          <cell r="C154"/>
          <cell r="D154"/>
          <cell r="E154"/>
          <cell r="F154"/>
          <cell r="G154"/>
          <cell r="H154"/>
          <cell r="I154"/>
          <cell r="J154"/>
          <cell r="K154"/>
          <cell r="L154"/>
          <cell r="N154"/>
          <cell r="O154"/>
          <cell r="P154"/>
          <cell r="Q154"/>
          <cell r="R154"/>
          <cell r="S154"/>
          <cell r="T154"/>
          <cell r="U154"/>
          <cell r="V154"/>
          <cell r="W154"/>
          <cell r="X154"/>
          <cell r="Y154"/>
        </row>
        <row r="155">
          <cell r="B155" t="str">
            <v>ANXRcont</v>
          </cell>
          <cell r="C155"/>
          <cell r="D155">
            <v>2.3852351371907923</v>
          </cell>
          <cell r="E155">
            <v>-1.7996860314767487</v>
          </cell>
          <cell r="F155">
            <v>-0.92203844237568511</v>
          </cell>
          <cell r="G155">
            <v>2.7982306597925883</v>
          </cell>
          <cell r="H155">
            <v>10.051392564122395</v>
          </cell>
          <cell r="I155">
            <v>6.0434513427851142</v>
          </cell>
          <cell r="J155">
            <v>6.2633763246626133</v>
          </cell>
          <cell r="K155">
            <v>7.0904051186771442</v>
          </cell>
          <cell r="L155">
            <v>6.7581719686339961</v>
          </cell>
          <cell r="N155"/>
          <cell r="O155"/>
          <cell r="P155"/>
          <cell r="Q155"/>
          <cell r="R155"/>
          <cell r="S155"/>
          <cell r="T155"/>
          <cell r="U155"/>
          <cell r="V155"/>
          <cell r="W155"/>
          <cell r="X155"/>
          <cell r="Y155"/>
        </row>
        <row r="156">
          <cell r="B156" t="str">
            <v>UDDRcont</v>
          </cell>
          <cell r="C156"/>
          <cell r="D156">
            <v>4.3818662484512476</v>
          </cell>
          <cell r="E156">
            <v>3.5141219673655719</v>
          </cell>
          <cell r="F156">
            <v>-8.1450368832106079</v>
          </cell>
          <cell r="G156">
            <v>1.1650726040829049</v>
          </cell>
          <cell r="H156">
            <v>7.9214916336486878</v>
          </cell>
          <cell r="I156">
            <v>1.9568538931437485</v>
          </cell>
          <cell r="J156">
            <v>2.1876678816495727</v>
          </cell>
          <cell r="K156">
            <v>2.253451050387461</v>
          </cell>
          <cell r="L156">
            <v>1.8990381018789289</v>
          </cell>
          <cell r="N156"/>
          <cell r="O156"/>
          <cell r="P156"/>
          <cell r="Q156"/>
          <cell r="R156"/>
          <cell r="S156"/>
          <cell r="T156"/>
          <cell r="U156"/>
          <cell r="V156"/>
          <cell r="W156"/>
          <cell r="X156"/>
          <cell r="Y156"/>
        </row>
        <row r="157">
          <cell r="B157" t="str">
            <v>UIRcont</v>
          </cell>
          <cell r="D157">
            <v>1.9039192600728077</v>
          </cell>
          <cell r="E157">
            <v>0.7968389722757977</v>
          </cell>
          <cell r="F157">
            <v>-3.3615500338557633</v>
          </cell>
          <cell r="G157">
            <v>-0.31417368045569105</v>
          </cell>
          <cell r="H157">
            <v>3.0151404613551804</v>
          </cell>
          <cell r="I157">
            <v>0.69055498629998147</v>
          </cell>
          <cell r="J157">
            <v>0.71744070164976936</v>
          </cell>
          <cell r="K157">
            <v>0.85116799746441507</v>
          </cell>
          <cell r="L157">
            <v>0.7536713059491067</v>
          </cell>
          <cell r="N157"/>
          <cell r="O157"/>
          <cell r="P157"/>
          <cell r="Q157"/>
          <cell r="R157"/>
          <cell r="S157"/>
          <cell r="T157"/>
          <cell r="U157"/>
          <cell r="V157"/>
          <cell r="W157"/>
          <cell r="X157"/>
          <cell r="Y157"/>
        </row>
        <row r="158">
          <cell r="D158"/>
          <cell r="E158"/>
          <cell r="F158"/>
          <cell r="G158"/>
          <cell r="H158"/>
          <cell r="I158"/>
          <cell r="J158"/>
          <cell r="K158"/>
          <cell r="L158"/>
          <cell r="N158"/>
          <cell r="O158"/>
          <cell r="P158"/>
          <cell r="Q158"/>
          <cell r="R158"/>
          <cell r="S158"/>
          <cell r="T158"/>
          <cell r="U158"/>
          <cell r="V158"/>
          <cell r="W158"/>
          <cell r="X158"/>
          <cell r="Y158"/>
        </row>
        <row r="159">
          <cell r="B159"/>
          <cell r="C159"/>
          <cell r="D159"/>
          <cell r="E159"/>
          <cell r="F159"/>
          <cell r="G159"/>
          <cell r="H159"/>
          <cell r="I159"/>
          <cell r="J159"/>
          <cell r="K159"/>
          <cell r="L159"/>
          <cell r="N159"/>
          <cell r="O159"/>
          <cell r="P159"/>
          <cell r="Q159"/>
          <cell r="R159"/>
          <cell r="S159"/>
          <cell r="T159"/>
          <cell r="U159"/>
          <cell r="V159"/>
          <cell r="W159"/>
          <cell r="X159"/>
          <cell r="Y159"/>
        </row>
        <row r="160">
          <cell r="B160"/>
          <cell r="C160"/>
          <cell r="D160"/>
          <cell r="E160"/>
          <cell r="F160"/>
          <cell r="G160"/>
          <cell r="H160"/>
          <cell r="I160"/>
          <cell r="J160"/>
          <cell r="K160"/>
          <cell r="L160"/>
          <cell r="N160"/>
          <cell r="O160"/>
          <cell r="P160"/>
          <cell r="Q160"/>
          <cell r="R160"/>
          <cell r="S160"/>
          <cell r="T160"/>
          <cell r="U160"/>
          <cell r="V160"/>
          <cell r="W160"/>
          <cell r="X160"/>
          <cell r="Y160"/>
        </row>
        <row r="161">
          <cell r="B161"/>
          <cell r="C161"/>
          <cell r="D161"/>
          <cell r="E161"/>
          <cell r="F161"/>
          <cell r="G161"/>
          <cell r="H161"/>
          <cell r="I161"/>
          <cell r="J161"/>
          <cell r="K161"/>
          <cell r="L161"/>
          <cell r="N161"/>
          <cell r="O161"/>
          <cell r="P161"/>
          <cell r="Q161"/>
          <cell r="R161"/>
          <cell r="S161"/>
          <cell r="T161"/>
          <cell r="U161"/>
          <cell r="V161"/>
          <cell r="W161"/>
          <cell r="X161"/>
          <cell r="Y161"/>
        </row>
        <row r="162">
          <cell r="B162"/>
          <cell r="C162"/>
          <cell r="D162"/>
          <cell r="E162"/>
          <cell r="F162"/>
          <cell r="G162"/>
          <cell r="H162"/>
          <cell r="I162"/>
          <cell r="J162"/>
          <cell r="K162"/>
          <cell r="N162"/>
          <cell r="O162"/>
          <cell r="P162"/>
          <cell r="Q162"/>
          <cell r="R162"/>
          <cell r="S162"/>
          <cell r="T162"/>
          <cell r="U162"/>
          <cell r="V162"/>
          <cell r="W162"/>
          <cell r="X162"/>
          <cell r="Y162"/>
        </row>
        <row r="163">
          <cell r="B163" t="str">
            <v>PCGR</v>
          </cell>
          <cell r="C163"/>
          <cell r="D163">
            <v>43308.181716499996</v>
          </cell>
          <cell r="E163">
            <v>44549.975804300004</v>
          </cell>
          <cell r="F163">
            <v>43549.30785977772</v>
          </cell>
          <cell r="G163">
            <v>45835.065445036518</v>
          </cell>
          <cell r="H163">
            <v>48155.29735351829</v>
          </cell>
          <cell r="I163">
            <v>49443.045208937874</v>
          </cell>
          <cell r="J163">
            <v>50741.024105572622</v>
          </cell>
          <cell r="K163">
            <v>51845.526016463664</v>
          </cell>
          <cell r="L163">
            <v>53035.840791805727</v>
          </cell>
          <cell r="N163"/>
          <cell r="O163"/>
          <cell r="P163"/>
          <cell r="Q163"/>
          <cell r="R163"/>
          <cell r="S163"/>
          <cell r="T163"/>
          <cell r="U163"/>
          <cell r="V163"/>
          <cell r="W163"/>
          <cell r="X163"/>
          <cell r="Y163"/>
        </row>
        <row r="164">
          <cell r="B164" t="str">
            <v>PCSR</v>
          </cell>
          <cell r="C164"/>
          <cell r="D164">
            <v>62318.228915899999</v>
          </cell>
          <cell r="E164">
            <v>64435.995938099994</v>
          </cell>
          <cell r="F164">
            <v>58727.753625151279</v>
          </cell>
          <cell r="G164">
            <v>61923.166000000005</v>
          </cell>
          <cell r="H164">
            <v>67812.646999999997</v>
          </cell>
          <cell r="I164">
            <v>69937.064000000013</v>
          </cell>
          <cell r="J164">
            <v>71719.756999999998</v>
          </cell>
          <cell r="K164">
            <v>73391.298999999999</v>
          </cell>
          <cell r="L164">
            <v>75083.005000000005</v>
          </cell>
          <cell r="N164"/>
          <cell r="O164"/>
          <cell r="P164"/>
          <cell r="Q164"/>
          <cell r="R164"/>
          <cell r="S164"/>
          <cell r="T164"/>
          <cell r="U164"/>
          <cell r="V164"/>
          <cell r="W164"/>
          <cell r="X164"/>
          <cell r="Y164"/>
        </row>
        <row r="165">
          <cell r="B165" t="str">
            <v>PCR</v>
          </cell>
          <cell r="C165"/>
          <cell r="D165">
            <v>105626.41063279999</v>
          </cell>
          <cell r="E165">
            <v>108985.9717428</v>
          </cell>
          <cell r="F165">
            <v>102277.179177029</v>
          </cell>
          <cell r="G165">
            <v>107758.35544441984</v>
          </cell>
          <cell r="H165">
            <v>115968.07779996957</v>
          </cell>
          <cell r="I165">
            <v>119380.24658183019</v>
          </cell>
          <cell r="J165">
            <v>122460.92202345087</v>
          </cell>
          <cell r="K165">
            <v>125236.96912878682</v>
          </cell>
          <cell r="L165">
            <v>128118.99322052331</v>
          </cell>
          <cell r="N165"/>
          <cell r="O165"/>
          <cell r="P165"/>
          <cell r="Q165"/>
          <cell r="R165"/>
          <cell r="S165"/>
          <cell r="T165"/>
          <cell r="U165"/>
          <cell r="V165"/>
          <cell r="W165"/>
          <cell r="X165"/>
          <cell r="Y165"/>
        </row>
        <row r="166">
          <cell r="B166" t="str">
            <v>GCR</v>
          </cell>
          <cell r="C166"/>
          <cell r="D166">
            <v>32226.704979499998</v>
          </cell>
          <cell r="E166">
            <v>34265.297236600003</v>
          </cell>
          <cell r="F166">
            <v>37640</v>
          </cell>
          <cell r="G166">
            <v>38392.800000000003</v>
          </cell>
          <cell r="H166">
            <v>38738.335199999994</v>
          </cell>
          <cell r="I166">
            <v>39164.456887200002</v>
          </cell>
          <cell r="J166">
            <v>40104.403852492796</v>
          </cell>
          <cell r="K166">
            <v>41227.327160362598</v>
          </cell>
          <cell r="L166">
            <v>42381.692320852751</v>
          </cell>
          <cell r="N166"/>
          <cell r="O166"/>
          <cell r="P166"/>
          <cell r="Q166"/>
          <cell r="R166"/>
          <cell r="S166"/>
          <cell r="T166"/>
          <cell r="U166"/>
          <cell r="V166"/>
          <cell r="W166"/>
          <cell r="X166"/>
          <cell r="Y166"/>
        </row>
        <row r="167">
          <cell r="B167" t="str">
            <v>DWR</v>
          </cell>
          <cell r="C167"/>
          <cell r="D167">
            <v>3654</v>
          </cell>
          <cell r="E167">
            <v>4103</v>
          </cell>
          <cell r="F167">
            <v>4009</v>
          </cell>
          <cell r="G167">
            <v>3745.793342139059</v>
          </cell>
          <cell r="H167">
            <v>4503.5503797397287</v>
          </cell>
          <cell r="I167">
            <v>5118.9105585488023</v>
          </cell>
          <cell r="J167">
            <v>6322.9468767516819</v>
          </cell>
          <cell r="K167">
            <v>7613.34600150806</v>
          </cell>
          <cell r="L167">
            <v>8642.097734095647</v>
          </cell>
          <cell r="N167"/>
          <cell r="O167"/>
          <cell r="P167"/>
          <cell r="Q167"/>
          <cell r="R167"/>
          <cell r="S167"/>
          <cell r="T167"/>
          <cell r="U167"/>
          <cell r="V167"/>
          <cell r="W167"/>
          <cell r="X167"/>
          <cell r="Y167"/>
        </row>
        <row r="168">
          <cell r="B168" t="str">
            <v>IMPR</v>
          </cell>
          <cell r="C168"/>
          <cell r="D168">
            <v>3222</v>
          </cell>
          <cell r="E168">
            <v>2768</v>
          </cell>
          <cell r="F168">
            <v>2437</v>
          </cell>
          <cell r="G168">
            <v>2435.5101587729514</v>
          </cell>
          <cell r="H168">
            <v>2928.2028394386261</v>
          </cell>
          <cell r="I168">
            <v>3190.5860109722043</v>
          </cell>
          <cell r="J168">
            <v>3435.77331524282</v>
          </cell>
          <cell r="K168">
            <v>3703.4283938608596</v>
          </cell>
          <cell r="L168">
            <v>3949.4161025181998</v>
          </cell>
          <cell r="N168"/>
          <cell r="O168"/>
          <cell r="P168"/>
          <cell r="Q168"/>
          <cell r="R168"/>
          <cell r="S168"/>
          <cell r="T168"/>
          <cell r="U168"/>
          <cell r="V168"/>
          <cell r="W168"/>
          <cell r="X168"/>
          <cell r="Y168"/>
        </row>
        <row r="169">
          <cell r="B169" t="str">
            <v>HBR</v>
          </cell>
          <cell r="C169"/>
          <cell r="D169">
            <v>6876</v>
          </cell>
          <cell r="E169">
            <v>6871</v>
          </cell>
          <cell r="F169">
            <v>6446</v>
          </cell>
          <cell r="G169">
            <v>6181.3035009120094</v>
          </cell>
          <cell r="H169">
            <v>7431.753219178353</v>
          </cell>
          <cell r="I169">
            <v>8309.4965695210049</v>
          </cell>
          <cell r="J169">
            <v>9758.7201919945001</v>
          </cell>
          <cell r="K169">
            <v>11316.774395368919</v>
          </cell>
          <cell r="L169">
            <v>12591.513836613845</v>
          </cell>
          <cell r="N169"/>
          <cell r="O169"/>
          <cell r="P169"/>
          <cell r="Q169"/>
          <cell r="R169"/>
          <cell r="S169"/>
          <cell r="T169"/>
          <cell r="U169"/>
          <cell r="V169"/>
          <cell r="W169"/>
          <cell r="X169"/>
          <cell r="Y169"/>
        </row>
        <row r="170">
          <cell r="B170" t="str">
            <v>RCR</v>
          </cell>
          <cell r="C170"/>
          <cell r="D170">
            <v>16136</v>
          </cell>
          <cell r="E170">
            <v>18065</v>
          </cell>
          <cell r="F170">
            <v>16344</v>
          </cell>
          <cell r="G170">
            <v>15861.652525206022</v>
          </cell>
          <cell r="H170">
            <v>19070.393032520718</v>
          </cell>
          <cell r="I170">
            <v>19620.112252585866</v>
          </cell>
          <cell r="J170">
            <v>19280.271264788549</v>
          </cell>
          <cell r="K170">
            <v>19232.420227332084</v>
          </cell>
          <cell r="L170">
            <v>19753.262302461029</v>
          </cell>
          <cell r="N170"/>
          <cell r="O170"/>
          <cell r="P170"/>
          <cell r="Q170"/>
          <cell r="R170"/>
          <cell r="S170"/>
          <cell r="T170"/>
          <cell r="U170"/>
          <cell r="V170"/>
          <cell r="W170"/>
          <cell r="X170"/>
          <cell r="Y170"/>
        </row>
        <row r="171">
          <cell r="B171" t="str">
            <v>TCR</v>
          </cell>
          <cell r="C171"/>
          <cell r="D171">
            <v>1385</v>
          </cell>
          <cell r="E171">
            <v>1413</v>
          </cell>
          <cell r="F171">
            <v>1164</v>
          </cell>
          <cell r="G171">
            <v>1189.4016358021145</v>
          </cell>
          <cell r="H171">
            <v>1430.0122028410642</v>
          </cell>
          <cell r="I171">
            <v>1600.9776624722015</v>
          </cell>
          <cell r="J171">
            <v>1679.2189341267192</v>
          </cell>
          <cell r="K171">
            <v>1761.2839297054436</v>
          </cell>
          <cell r="L171">
            <v>1847.3595181630765</v>
          </cell>
          <cell r="N171"/>
          <cell r="O171"/>
          <cell r="P171"/>
          <cell r="Q171"/>
          <cell r="R171"/>
          <cell r="S171"/>
          <cell r="T171"/>
          <cell r="U171"/>
          <cell r="V171"/>
          <cell r="W171"/>
          <cell r="X171"/>
          <cell r="Y171"/>
        </row>
        <row r="172">
          <cell r="B172" t="str">
            <v>OBR</v>
          </cell>
          <cell r="C172"/>
          <cell r="D172">
            <v>17521</v>
          </cell>
          <cell r="E172">
            <v>19478</v>
          </cell>
          <cell r="F172">
            <v>17508</v>
          </cell>
          <cell r="G172">
            <v>17051.054161008135</v>
          </cell>
          <cell r="H172">
            <v>20500.405235361781</v>
          </cell>
          <cell r="I172">
            <v>21221.089915058066</v>
          </cell>
          <cell r="J172">
            <v>20959.490198915268</v>
          </cell>
          <cell r="K172">
            <v>20993.70415703753</v>
          </cell>
          <cell r="L172">
            <v>21600.621820624106</v>
          </cell>
          <cell r="N172"/>
          <cell r="O172"/>
          <cell r="P172"/>
          <cell r="Q172"/>
          <cell r="R172"/>
          <cell r="S172"/>
          <cell r="T172"/>
          <cell r="U172"/>
          <cell r="V172"/>
          <cell r="W172"/>
          <cell r="X172"/>
          <cell r="Y172"/>
        </row>
        <row r="173">
          <cell r="B173" t="str">
            <v>BCR</v>
          </cell>
          <cell r="C173"/>
          <cell r="D173">
            <v>24397</v>
          </cell>
          <cell r="E173">
            <v>26349</v>
          </cell>
          <cell r="F173">
            <v>23954</v>
          </cell>
          <cell r="G173">
            <v>23232.357661920145</v>
          </cell>
          <cell r="H173">
            <v>27932.158454540135</v>
          </cell>
          <cell r="I173">
            <v>29530.586484579071</v>
          </cell>
          <cell r="J173">
            <v>30718.210390909768</v>
          </cell>
          <cell r="K173">
            <v>32310.47855240645</v>
          </cell>
          <cell r="L173">
            <v>34192.135657237952</v>
          </cell>
          <cell r="N173"/>
          <cell r="O173"/>
          <cell r="P173"/>
          <cell r="Q173"/>
          <cell r="R173"/>
          <cell r="S173"/>
          <cell r="T173"/>
          <cell r="U173"/>
          <cell r="V173"/>
          <cell r="W173"/>
          <cell r="X173"/>
          <cell r="Y173"/>
        </row>
        <row r="174">
          <cell r="B174" t="str">
            <v>PlanesR</v>
          </cell>
          <cell r="C174"/>
          <cell r="D174">
            <v>16620</v>
          </cell>
          <cell r="E174">
            <v>16676</v>
          </cell>
          <cell r="F174">
            <v>10234</v>
          </cell>
          <cell r="G174">
            <v>10234</v>
          </cell>
          <cell r="H174">
            <v>10234</v>
          </cell>
          <cell r="I174">
            <v>10234</v>
          </cell>
          <cell r="J174">
            <v>10234</v>
          </cell>
          <cell r="K174">
            <v>10234</v>
          </cell>
          <cell r="L174">
            <v>10234</v>
          </cell>
        </row>
        <row r="175">
          <cell r="B175" t="str">
            <v>UMR</v>
          </cell>
          <cell r="C175"/>
          <cell r="D175">
            <v>9094</v>
          </cell>
          <cell r="E175">
            <v>8727</v>
          </cell>
          <cell r="F175">
            <v>8780</v>
          </cell>
          <cell r="G175">
            <v>8177.6226070379007</v>
          </cell>
          <cell r="H175">
            <v>8735.3548175018223</v>
          </cell>
          <cell r="I175">
            <v>9230.0744700143605</v>
          </cell>
          <cell r="J175">
            <v>10004.431813877392</v>
          </cell>
          <cell r="K175">
            <v>10778.789157740413</v>
          </cell>
          <cell r="L175">
            <v>11553.146501603447</v>
          </cell>
        </row>
        <row r="176">
          <cell r="B176" t="str">
            <v>MNE_TOTR</v>
          </cell>
          <cell r="C176"/>
          <cell r="D176">
            <v>25714</v>
          </cell>
          <cell r="E176">
            <v>25403</v>
          </cell>
          <cell r="F176">
            <v>19014</v>
          </cell>
          <cell r="G176">
            <v>18411.622607037902</v>
          </cell>
          <cell r="H176">
            <v>18969.354817501822</v>
          </cell>
          <cell r="I176">
            <v>19464.074470014362</v>
          </cell>
          <cell r="J176">
            <v>20238.431813877392</v>
          </cell>
          <cell r="K176">
            <v>21012.789157740415</v>
          </cell>
          <cell r="L176">
            <v>21787.146501603449</v>
          </cell>
        </row>
        <row r="177">
          <cell r="B177" t="str">
            <v>IntangiblesR</v>
          </cell>
          <cell r="C177"/>
          <cell r="D177">
            <v>42636</v>
          </cell>
          <cell r="E177">
            <v>110382</v>
          </cell>
          <cell r="F177">
            <v>66733</v>
          </cell>
          <cell r="G177">
            <v>90504.27026367186</v>
          </cell>
          <cell r="H177">
            <v>74824.801138783645</v>
          </cell>
          <cell r="I177">
            <v>81030.507814221928</v>
          </cell>
          <cell r="J177">
            <v>78586.624945698946</v>
          </cell>
          <cell r="K177">
            <v>79356.913586596071</v>
          </cell>
          <cell r="L177">
            <v>79159.058552381757</v>
          </cell>
        </row>
        <row r="178">
          <cell r="B178" t="str">
            <v>IR</v>
          </cell>
          <cell r="C178"/>
          <cell r="D178">
            <v>92748.77693742371</v>
          </cell>
          <cell r="E178">
            <v>162134.48688567002</v>
          </cell>
          <cell r="F178">
            <v>109701</v>
          </cell>
          <cell r="G178">
            <v>132148.2505326299</v>
          </cell>
          <cell r="H178">
            <v>121726.31441082561</v>
          </cell>
          <cell r="I178">
            <v>130025.16876881538</v>
          </cell>
          <cell r="J178">
            <v>129543.26715048611</v>
          </cell>
          <cell r="K178">
            <v>132680.18129674293</v>
          </cell>
          <cell r="L178">
            <v>135138.34071122317</v>
          </cell>
        </row>
        <row r="179">
          <cell r="B179" t="str">
            <v>SCR</v>
          </cell>
          <cell r="C179"/>
          <cell r="D179">
            <v>1351.7236338176001</v>
          </cell>
          <cell r="E179">
            <v>1736.2876727752</v>
          </cell>
          <cell r="F179">
            <v>5213</v>
          </cell>
          <cell r="G179">
            <v>5213</v>
          </cell>
          <cell r="H179">
            <v>5213</v>
          </cell>
          <cell r="I179">
            <v>5213</v>
          </cell>
          <cell r="J179">
            <v>5213</v>
          </cell>
          <cell r="K179">
            <v>5213</v>
          </cell>
          <cell r="L179">
            <v>5213</v>
          </cell>
        </row>
        <row r="180">
          <cell r="B180" t="str">
            <v>Statr</v>
          </cell>
          <cell r="C180"/>
          <cell r="D180">
            <v>2245.0047349000001</v>
          </cell>
          <cell r="E180">
            <v>2521.1533708000002</v>
          </cell>
          <cell r="F180">
            <v>-3661.0000000000582</v>
          </cell>
          <cell r="G180">
            <v>-3661.0000000000582</v>
          </cell>
          <cell r="H180">
            <v>-3661.0000000000582</v>
          </cell>
          <cell r="I180">
            <v>-3661.0000000000582</v>
          </cell>
          <cell r="J180">
            <v>-3661.0000000000582</v>
          </cell>
          <cell r="K180">
            <v>-3661.0000000000582</v>
          </cell>
          <cell r="L180">
            <v>-3661.0000000000582</v>
          </cell>
        </row>
        <row r="181">
          <cell r="B181" t="str">
            <v>XGR</v>
          </cell>
          <cell r="C181"/>
          <cell r="D181">
            <v>211443</v>
          </cell>
          <cell r="E181">
            <v>228711</v>
          </cell>
          <cell r="F181">
            <v>255625</v>
          </cell>
          <cell r="G181">
            <v>269780.50611500553</v>
          </cell>
          <cell r="H181">
            <v>284485.70780439809</v>
          </cell>
          <cell r="I181">
            <v>299310.45294841193</v>
          </cell>
          <cell r="J181">
            <v>313934.15462830424</v>
          </cell>
          <cell r="K181">
            <v>328785.41961955954</v>
          </cell>
          <cell r="L181">
            <v>346898.04180919443</v>
          </cell>
        </row>
        <row r="182">
          <cell r="B182" t="str">
            <v>XSR</v>
          </cell>
          <cell r="C182"/>
          <cell r="D182">
            <v>188454</v>
          </cell>
          <cell r="E182">
            <v>213373</v>
          </cell>
          <cell r="F182">
            <v>213924</v>
          </cell>
          <cell r="G182">
            <v>237746.75996385986</v>
          </cell>
          <cell r="H182">
            <v>262556.94814518886</v>
          </cell>
          <cell r="I182">
            <v>291281.09834512766</v>
          </cell>
          <cell r="J182">
            <v>321276.28434771358</v>
          </cell>
          <cell r="K182">
            <v>351663.19322841888</v>
          </cell>
          <cell r="L182">
            <v>386649.38898698572</v>
          </cell>
        </row>
        <row r="183">
          <cell r="B183" t="str">
            <v>XTR</v>
          </cell>
          <cell r="C183"/>
          <cell r="D183">
            <v>399897.47603399999</v>
          </cell>
          <cell r="E183">
            <v>442084.42992454703</v>
          </cell>
          <cell r="F183">
            <v>469547</v>
          </cell>
          <cell r="G183">
            <v>507525.10431399709</v>
          </cell>
          <cell r="H183">
            <v>547040.32587261545</v>
          </cell>
          <cell r="I183">
            <v>590589.03572412592</v>
          </cell>
          <cell r="J183">
            <v>635207.73335662985</v>
          </cell>
          <cell r="K183">
            <v>680445.71454082476</v>
          </cell>
          <cell r="L183">
            <v>733544.30631958321</v>
          </cell>
        </row>
        <row r="184">
          <cell r="B184" t="str">
            <v>MGR</v>
          </cell>
          <cell r="C184"/>
          <cell r="D184">
            <v>102312</v>
          </cell>
          <cell r="E184">
            <v>111357</v>
          </cell>
          <cell r="F184">
            <v>104803</v>
          </cell>
          <cell r="G184">
            <v>109504.2024454248</v>
          </cell>
          <cell r="H184">
            <v>112120.93708257821</v>
          </cell>
          <cell r="I184">
            <v>116127.91869018397</v>
          </cell>
          <cell r="J184">
            <v>119986.0011713032</v>
          </cell>
          <cell r="K184">
            <v>123313.04787347799</v>
          </cell>
          <cell r="L184">
            <v>127158.65907990184</v>
          </cell>
        </row>
        <row r="185">
          <cell r="B185" t="str">
            <v>MSR</v>
          </cell>
          <cell r="C185"/>
          <cell r="D185">
            <v>204798</v>
          </cell>
          <cell r="E185">
            <v>295187</v>
          </cell>
          <cell r="F185">
            <v>255783</v>
          </cell>
          <cell r="G185">
            <v>298234.18600198411</v>
          </cell>
          <cell r="H185">
            <v>297696.75873319438</v>
          </cell>
          <cell r="I185">
            <v>323549.931761446</v>
          </cell>
          <cell r="J185">
            <v>341366.95015435864</v>
          </cell>
          <cell r="K185">
            <v>361756.1825965087</v>
          </cell>
          <cell r="L185">
            <v>384048.30552251922</v>
          </cell>
        </row>
        <row r="186">
          <cell r="B186" t="str">
            <v>MTR</v>
          </cell>
          <cell r="C186"/>
          <cell r="D186">
            <v>307110.02461299999</v>
          </cell>
          <cell r="E186">
            <v>406544.12142233003</v>
          </cell>
          <cell r="F186">
            <v>360585</v>
          </cell>
          <cell r="G186">
            <v>407737.25768141006</v>
          </cell>
          <cell r="H186">
            <v>409816.55928330647</v>
          </cell>
          <cell r="I186">
            <v>439676.63110908627</v>
          </cell>
          <cell r="J186">
            <v>461351.67187235161</v>
          </cell>
          <cell r="K186">
            <v>485067.88524518465</v>
          </cell>
          <cell r="L186">
            <v>511205.54689079442</v>
          </cell>
        </row>
        <row r="187">
          <cell r="B187"/>
          <cell r="C187"/>
          <cell r="D187"/>
          <cell r="E187"/>
          <cell r="F187"/>
          <cell r="G187"/>
          <cell r="H187"/>
          <cell r="I187"/>
          <cell r="J187"/>
          <cell r="K187"/>
          <cell r="L187"/>
        </row>
        <row r="188">
          <cell r="B188" t="str">
            <v>YER</v>
          </cell>
          <cell r="C188"/>
          <cell r="D188">
            <v>326986.07233970001</v>
          </cell>
          <cell r="E188">
            <v>345183.50541089999</v>
          </cell>
          <cell r="F188">
            <v>360132.179177029</v>
          </cell>
          <cell r="G188">
            <v>379639.25260963669</v>
          </cell>
          <cell r="H188">
            <v>415208.4940001042</v>
          </cell>
          <cell r="I188">
            <v>441034.2768528852</v>
          </cell>
          <cell r="J188">
            <v>467516.65451070812</v>
          </cell>
          <cell r="K188">
            <v>496074.30688153242</v>
          </cell>
          <cell r="L188">
            <v>529529.78568138811</v>
          </cell>
        </row>
        <row r="189">
          <cell r="B189"/>
          <cell r="C189"/>
          <cell r="D189" t="str">
            <v/>
          </cell>
          <cell r="E189">
            <v>5.5652012763084846</v>
          </cell>
          <cell r="F189">
            <v>4.3306454485229295</v>
          </cell>
          <cell r="G189">
            <v>5.4166427107916526</v>
          </cell>
          <cell r="H189">
            <v>9.3692212135507269</v>
          </cell>
          <cell r="I189">
            <v>6.2199553299057797</v>
          </cell>
          <cell r="J189">
            <v>6.0046075889599315</v>
          </cell>
          <cell r="K189">
            <v>6.1083711340106372</v>
          </cell>
          <cell r="L189">
            <v>6.7440458688873717</v>
          </cell>
        </row>
        <row r="190">
          <cell r="B190" t="str">
            <v>FIR</v>
          </cell>
          <cell r="C190"/>
          <cell r="D190">
            <v>-70663.808770999996</v>
          </cell>
          <cell r="E190">
            <v>-80148.884386999998</v>
          </cell>
          <cell r="F190">
            <v>-90336</v>
          </cell>
          <cell r="G190">
            <v>-83742.615765550247</v>
          </cell>
          <cell r="H190">
            <v>-78912.138416728834</v>
          </cell>
          <cell r="I190">
            <v>-72467.119062019381</v>
          </cell>
          <cell r="J190">
            <v>-69845.680997543299</v>
          </cell>
          <cell r="K190">
            <v>-68151.343180173862</v>
          </cell>
          <cell r="L190">
            <v>-68462.566415903522</v>
          </cell>
        </row>
        <row r="191">
          <cell r="B191" t="str">
            <v>YNR</v>
          </cell>
          <cell r="C191"/>
          <cell r="D191">
            <v>256322.2635687</v>
          </cell>
          <cell r="E191">
            <v>265034.62102399999</v>
          </cell>
          <cell r="F191">
            <v>269796.179177029</v>
          </cell>
          <cell r="G191">
            <v>295896.63684408646</v>
          </cell>
          <cell r="H191">
            <v>336296.35558337538</v>
          </cell>
          <cell r="I191">
            <v>368567.15779086575</v>
          </cell>
          <cell r="J191">
            <v>397670.97351316473</v>
          </cell>
          <cell r="K191">
            <v>427922.96370135847</v>
          </cell>
          <cell r="L191">
            <v>461067.2192654846</v>
          </cell>
        </row>
        <row r="192">
          <cell r="B192"/>
          <cell r="C192"/>
          <cell r="D192" t="str">
            <v/>
          </cell>
          <cell r="E192">
            <v>3.3989858446162202</v>
          </cell>
          <cell r="F192">
            <v>1.7965796825456293</v>
          </cell>
          <cell r="G192">
            <v>9.6741391025895176</v>
          </cell>
          <cell r="H192">
            <v>13.653321365925585</v>
          </cell>
          <cell r="I192">
            <v>9.5959416959812138</v>
          </cell>
          <cell r="J192">
            <v>7.8964756102368749</v>
          </cell>
          <cell r="K192">
            <v>7.6072915055723334</v>
          </cell>
          <cell r="L192">
            <v>7.7453790461352812</v>
          </cell>
        </row>
        <row r="193">
          <cell r="B193"/>
          <cell r="C193"/>
          <cell r="D193">
            <v>171347.1156123</v>
          </cell>
          <cell r="E193">
            <v>178328.26897939999</v>
          </cell>
          <cell r="F193">
            <v>172651.179177029</v>
          </cell>
          <cell r="G193">
            <v>177561.13571337785</v>
          </cell>
          <cell r="H193">
            <v>191373.92627201154</v>
          </cell>
          <cell r="I193">
            <v>197305.36442362363</v>
          </cell>
          <cell r="J193">
            <v>203287.96808073082</v>
          </cell>
          <cell r="K193">
            <v>209553.56399929625</v>
          </cell>
          <cell r="L193">
            <v>216245.96770021744</v>
          </cell>
          <cell r="M193"/>
          <cell r="N193"/>
          <cell r="O193"/>
          <cell r="P193"/>
          <cell r="Q193"/>
          <cell r="R193"/>
          <cell r="S193"/>
          <cell r="T193"/>
          <cell r="U193"/>
          <cell r="V193"/>
          <cell r="W193"/>
          <cell r="X193"/>
          <cell r="Y193"/>
          <cell r="Z193"/>
          <cell r="AA193"/>
          <cell r="AB193"/>
          <cell r="AC193"/>
          <cell r="AD193"/>
        </row>
        <row r="194">
          <cell r="B194"/>
          <cell r="C194"/>
          <cell r="D194" t="str">
            <v/>
          </cell>
          <cell r="E194">
            <v>4.0742753924705388</v>
          </cell>
          <cell r="F194">
            <v>-3.1835052484173398</v>
          </cell>
          <cell r="G194">
            <v>2.8438592541058627</v>
          </cell>
          <cell r="H194">
            <v>7.7791744815884245</v>
          </cell>
          <cell r="I194">
            <v>3.0993972204872655</v>
          </cell>
          <cell r="J194">
            <v>3.0321545866651034</v>
          </cell>
          <cell r="K194">
            <v>3.0821282625429269</v>
          </cell>
          <cell r="L194">
            <v>3.1936482363734253</v>
          </cell>
          <cell r="M194"/>
          <cell r="N194"/>
          <cell r="O194"/>
          <cell r="P194"/>
          <cell r="Q194"/>
          <cell r="R194"/>
          <cell r="S194"/>
          <cell r="T194"/>
          <cell r="U194"/>
          <cell r="V194"/>
          <cell r="W194"/>
          <cell r="X194"/>
          <cell r="Y194"/>
          <cell r="Z194"/>
          <cell r="AA194"/>
          <cell r="AB194"/>
          <cell r="AC194"/>
          <cell r="AD194"/>
        </row>
        <row r="195">
          <cell r="B195" t="str">
            <v>UDDR</v>
          </cell>
          <cell r="C195"/>
          <cell r="D195">
            <v>171347.1156123</v>
          </cell>
          <cell r="E195">
            <v>178328.26897939999</v>
          </cell>
          <cell r="F195">
            <v>172651.179177029</v>
          </cell>
          <cell r="G195">
            <v>177561.13571337785</v>
          </cell>
          <cell r="H195">
            <v>191373.92627201151</v>
          </cell>
          <cell r="I195">
            <v>197305.3644236236</v>
          </cell>
          <cell r="J195">
            <v>203287.96808073082</v>
          </cell>
          <cell r="K195">
            <v>209553.56399929625</v>
          </cell>
          <cell r="L195">
            <v>216245.96770021747</v>
          </cell>
          <cell r="M195"/>
          <cell r="N195"/>
          <cell r="O195"/>
          <cell r="P195"/>
          <cell r="Q195"/>
          <cell r="R195"/>
          <cell r="S195"/>
          <cell r="T195"/>
          <cell r="U195"/>
          <cell r="V195"/>
          <cell r="W195"/>
          <cell r="X195"/>
          <cell r="Y195"/>
          <cell r="Z195"/>
          <cell r="AA195"/>
          <cell r="AB195"/>
          <cell r="AC195"/>
          <cell r="AD195"/>
        </row>
        <row r="196">
          <cell r="B196" t="str">
            <v>UDDRg</v>
          </cell>
          <cell r="C196"/>
          <cell r="D196" t="str">
            <v/>
          </cell>
          <cell r="E196">
            <v>4.0742753924705388</v>
          </cell>
          <cell r="F196">
            <v>-3.1835052484173398</v>
          </cell>
          <cell r="G196">
            <v>2.8438592541058627</v>
          </cell>
          <cell r="H196">
            <v>7.7791744815884023</v>
          </cell>
          <cell r="I196">
            <v>3.0993972204872655</v>
          </cell>
          <cell r="J196">
            <v>3.0321545866651034</v>
          </cell>
          <cell r="K196">
            <v>3.0821282625429269</v>
          </cell>
          <cell r="L196">
            <v>3.1936482363734475</v>
          </cell>
          <cell r="M196"/>
          <cell r="N196"/>
          <cell r="O196"/>
          <cell r="P196"/>
          <cell r="Q196"/>
          <cell r="R196"/>
          <cell r="S196"/>
          <cell r="T196"/>
          <cell r="U196"/>
          <cell r="V196"/>
          <cell r="W196"/>
          <cell r="X196"/>
          <cell r="Y196"/>
          <cell r="Z196"/>
          <cell r="AA196"/>
          <cell r="AB196"/>
          <cell r="AC196"/>
          <cell r="AD196"/>
        </row>
        <row r="197">
          <cell r="B197" t="str">
            <v>NXR</v>
          </cell>
          <cell r="C197"/>
          <cell r="D197">
            <v>92787.451421000005</v>
          </cell>
          <cell r="E197">
            <v>35540.308502216998</v>
          </cell>
          <cell r="F197">
            <v>108962</v>
          </cell>
          <cell r="G197">
            <v>99787.846632587025</v>
          </cell>
          <cell r="H197">
            <v>137223.76658930897</v>
          </cell>
          <cell r="I197">
            <v>150912.40461503965</v>
          </cell>
          <cell r="J197">
            <v>173856.06148427824</v>
          </cell>
          <cell r="K197">
            <v>195377.82929564011</v>
          </cell>
          <cell r="L197">
            <v>222338.75942878879</v>
          </cell>
          <cell r="M197"/>
          <cell r="N197"/>
          <cell r="O197"/>
          <cell r="P197"/>
          <cell r="Q197"/>
          <cell r="R197"/>
          <cell r="S197"/>
          <cell r="T197"/>
          <cell r="U197"/>
          <cell r="V197"/>
          <cell r="W197"/>
          <cell r="X197"/>
          <cell r="Y197"/>
          <cell r="Z197"/>
          <cell r="AA197"/>
          <cell r="AB197"/>
          <cell r="AC197"/>
          <cell r="AD197"/>
        </row>
        <row r="198">
          <cell r="B198"/>
          <cell r="C198"/>
          <cell r="D198" t="str">
            <v/>
          </cell>
          <cell r="E198">
            <v>-61.697074380282643</v>
          </cell>
          <cell r="F198">
            <v>206.5870967135892</v>
          </cell>
          <cell r="G198">
            <v>-8.4195897353324778</v>
          </cell>
          <cell r="H198">
            <v>37.515510375285288</v>
          </cell>
          <cell r="I198">
            <v>9.9754134185070065</v>
          </cell>
          <cell r="J198">
            <v>15.203294207500861</v>
          </cell>
          <cell r="K198">
            <v>12.379072450866534</v>
          </cell>
          <cell r="L198">
            <v>13.799380528663852</v>
          </cell>
          <cell r="M198"/>
          <cell r="N198"/>
          <cell r="O198"/>
          <cell r="P198"/>
          <cell r="Q198"/>
          <cell r="R198"/>
          <cell r="S198"/>
          <cell r="T198"/>
          <cell r="U198"/>
          <cell r="V198"/>
          <cell r="W198"/>
          <cell r="X198"/>
          <cell r="Y198"/>
          <cell r="Z198"/>
          <cell r="AA198"/>
          <cell r="AB198"/>
          <cell r="AC198"/>
          <cell r="AD198"/>
        </row>
        <row r="199">
          <cell r="B199" t="str">
            <v>UNXR</v>
          </cell>
          <cell r="C199"/>
          <cell r="D199">
            <v>152043.45142100001</v>
          </cell>
          <cell r="E199">
            <v>162598.308502217</v>
          </cell>
          <cell r="F199">
            <v>185929</v>
          </cell>
          <cell r="G199">
            <v>200526.11689625887</v>
          </cell>
          <cell r="H199">
            <v>222282.56772809257</v>
          </cell>
          <cell r="I199">
            <v>242176.91242926155</v>
          </cell>
          <cell r="J199">
            <v>262676.68642997713</v>
          </cell>
          <cell r="K199">
            <v>284968.74288223614</v>
          </cell>
          <cell r="L199">
            <v>311731.81798117049</v>
          </cell>
          <cell r="M199"/>
          <cell r="N199"/>
          <cell r="O199"/>
          <cell r="P199"/>
          <cell r="Q199"/>
          <cell r="R199"/>
          <cell r="S199"/>
          <cell r="T199"/>
          <cell r="U199"/>
          <cell r="V199"/>
          <cell r="W199"/>
          <cell r="X199"/>
          <cell r="Y199"/>
          <cell r="Z199"/>
          <cell r="AA199"/>
          <cell r="AB199"/>
          <cell r="AC199"/>
          <cell r="AD199"/>
        </row>
        <row r="200">
          <cell r="B200"/>
          <cell r="C200"/>
          <cell r="D200" t="str">
            <v/>
          </cell>
          <cell r="E200">
            <v>6.9420004495893473</v>
          </cell>
          <cell r="F200">
            <v>14.348668022868694</v>
          </cell>
          <cell r="G200">
            <v>7.8509091622387395</v>
          </cell>
          <cell r="H200">
            <v>10.849684404495452</v>
          </cell>
          <cell r="I200">
            <v>8.9500246935714465</v>
          </cell>
          <cell r="J200">
            <v>8.4647928636481637</v>
          </cell>
          <cell r="K200">
            <v>8.4864997938069777</v>
          </cell>
          <cell r="L200">
            <v>9.3915826796464597</v>
          </cell>
          <cell r="M200"/>
          <cell r="N200"/>
          <cell r="O200"/>
          <cell r="P200"/>
          <cell r="Q200"/>
          <cell r="R200"/>
          <cell r="S200"/>
          <cell r="T200"/>
          <cell r="U200"/>
          <cell r="V200"/>
          <cell r="W200"/>
          <cell r="X200"/>
          <cell r="Y200"/>
          <cell r="Z200"/>
          <cell r="AA200"/>
          <cell r="AB200"/>
          <cell r="AC200"/>
          <cell r="AD200"/>
        </row>
        <row r="201">
          <cell r="B201" t="str">
            <v>UIR</v>
          </cell>
          <cell r="C201"/>
          <cell r="D201">
            <v>33494</v>
          </cell>
          <cell r="E201">
            <v>35077</v>
          </cell>
          <cell r="F201">
            <v>32734</v>
          </cell>
          <cell r="G201">
            <v>31409.980268958039</v>
          </cell>
          <cell r="H201">
            <v>36667.513272041957</v>
          </cell>
          <cell r="I201">
            <v>38760.660954593441</v>
          </cell>
          <cell r="J201">
            <v>40722.642204787153</v>
          </cell>
          <cell r="K201">
            <v>43089.267710146851</v>
          </cell>
          <cell r="L201">
            <v>45745.282158841401</v>
          </cell>
          <cell r="M201"/>
          <cell r="N201"/>
          <cell r="O201"/>
          <cell r="P201"/>
          <cell r="Q201"/>
          <cell r="R201"/>
          <cell r="S201"/>
          <cell r="T201"/>
          <cell r="U201"/>
          <cell r="V201"/>
          <cell r="W201"/>
          <cell r="X201"/>
          <cell r="Y201"/>
          <cell r="Z201"/>
          <cell r="AA201"/>
          <cell r="AB201"/>
          <cell r="AC201"/>
          <cell r="AD201"/>
        </row>
        <row r="202">
          <cell r="B202"/>
          <cell r="C202"/>
          <cell r="D202" t="str">
            <v/>
          </cell>
          <cell r="E202">
            <v>4.7262196214247432</v>
          </cell>
          <cell r="F202">
            <v>-6.6795906149328621</v>
          </cell>
          <cell r="G202">
            <v>-4.0447844169425036</v>
          </cell>
          <cell r="H202">
            <v>16.738415491078328</v>
          </cell>
          <cell r="I202">
            <v>5.7084527849546207</v>
          </cell>
          <cell r="J202">
            <v>5.0617848144852262</v>
          </cell>
          <cell r="K202">
            <v>5.81157159070953</v>
          </cell>
          <cell r="L202">
            <v>6.1639814038173979</v>
          </cell>
          <cell r="M202"/>
          <cell r="N202"/>
          <cell r="O202"/>
          <cell r="P202"/>
          <cell r="Q202"/>
          <cell r="R202"/>
          <cell r="S202"/>
          <cell r="T202"/>
          <cell r="U202"/>
          <cell r="V202"/>
          <cell r="W202"/>
          <cell r="X202"/>
          <cell r="Y202"/>
          <cell r="Z202"/>
          <cell r="AA202"/>
          <cell r="AB202"/>
          <cell r="AC202"/>
          <cell r="AD202"/>
        </row>
        <row r="203">
          <cell r="B203" t="str">
            <v>UMTR</v>
          </cell>
          <cell r="C203"/>
          <cell r="D203">
            <v>247854.02461299999</v>
          </cell>
          <cell r="E203">
            <v>279486.12142233003</v>
          </cell>
          <cell r="F203">
            <v>283618</v>
          </cell>
          <cell r="G203">
            <v>306998.98741773819</v>
          </cell>
          <cell r="H203">
            <v>324757.75814452284</v>
          </cell>
          <cell r="I203">
            <v>348412.12329486432</v>
          </cell>
          <cell r="J203">
            <v>372531.04692665266</v>
          </cell>
          <cell r="K203">
            <v>395476.97165858856</v>
          </cell>
          <cell r="L203">
            <v>421812.48833841266</v>
          </cell>
          <cell r="M203"/>
          <cell r="N203"/>
          <cell r="O203"/>
          <cell r="P203"/>
          <cell r="Q203"/>
          <cell r="R203"/>
          <cell r="S203"/>
          <cell r="T203"/>
          <cell r="U203"/>
          <cell r="V203"/>
          <cell r="W203"/>
          <cell r="X203"/>
          <cell r="Y203"/>
          <cell r="Z203"/>
          <cell r="AA203"/>
          <cell r="AB203"/>
          <cell r="AC203"/>
          <cell r="AD203"/>
        </row>
        <row r="204">
          <cell r="B204" t="str">
            <v>UMTRg</v>
          </cell>
          <cell r="C204"/>
          <cell r="D204" t="str">
            <v/>
          </cell>
          <cell r="E204">
            <v>12.762389821476772</v>
          </cell>
          <cell r="F204">
            <v>1.4783841704348211</v>
          </cell>
          <cell r="G204">
            <v>8.2438305811824986</v>
          </cell>
          <cell r="H204">
            <v>5.784634951456713</v>
          </cell>
          <cell r="I204">
            <v>7.2836951718994403</v>
          </cell>
          <cell r="J204">
            <v>6.9225270934031968</v>
          </cell>
          <cell r="K204">
            <v>6.1594664179637437</v>
          </cell>
          <cell r="L204">
            <v>6.659178300414248</v>
          </cell>
          <cell r="M204"/>
          <cell r="N204"/>
          <cell r="O204"/>
          <cell r="P204"/>
          <cell r="Q204"/>
          <cell r="R204"/>
          <cell r="S204"/>
          <cell r="T204"/>
          <cell r="U204"/>
          <cell r="V204"/>
          <cell r="W204"/>
          <cell r="X204"/>
          <cell r="Y204"/>
          <cell r="Z204"/>
          <cell r="AA204"/>
          <cell r="AB204"/>
          <cell r="AC204"/>
          <cell r="AD204"/>
        </row>
        <row r="205">
          <cell r="B205" t="str">
            <v>UMGR</v>
          </cell>
          <cell r="C205"/>
          <cell r="D205">
            <v>85692</v>
          </cell>
          <cell r="E205">
            <v>94681</v>
          </cell>
          <cell r="F205">
            <v>94569</v>
          </cell>
          <cell r="G205">
            <v>99270.202445424802</v>
          </cell>
          <cell r="H205">
            <v>101886.93708257821</v>
          </cell>
          <cell r="I205">
            <v>105893.91869018397</v>
          </cell>
          <cell r="J205">
            <v>109752.0011713032</v>
          </cell>
          <cell r="K205">
            <v>113079.04787347799</v>
          </cell>
          <cell r="L205">
            <v>116924.65907990184</v>
          </cell>
          <cell r="M205"/>
          <cell r="N205"/>
          <cell r="O205"/>
          <cell r="P205"/>
          <cell r="Q205"/>
          <cell r="R205"/>
          <cell r="S205"/>
          <cell r="T205"/>
          <cell r="U205"/>
          <cell r="V205"/>
          <cell r="W205"/>
          <cell r="X205"/>
          <cell r="Y205"/>
          <cell r="Z205"/>
          <cell r="AA205"/>
          <cell r="AB205"/>
          <cell r="AC205"/>
          <cell r="AD205"/>
        </row>
        <row r="206">
          <cell r="B206" t="str">
            <v>UMGRg</v>
          </cell>
          <cell r="C206"/>
          <cell r="D206" t="str">
            <v/>
          </cell>
          <cell r="E206">
            <v>10.489894039116843</v>
          </cell>
          <cell r="F206">
            <v>-0.11829194875423443</v>
          </cell>
          <cell r="G206">
            <v>4.9711876465065696</v>
          </cell>
          <cell r="H206">
            <v>2.6359718955866862</v>
          </cell>
          <cell r="I206">
            <v>3.9327726618753278</v>
          </cell>
          <cell r="J206">
            <v>3.6433465951967392</v>
          </cell>
          <cell r="K206">
            <v>3.0314223582874611</v>
          </cell>
          <cell r="L206">
            <v>3.400816754954139</v>
          </cell>
          <cell r="M206"/>
          <cell r="N206"/>
          <cell r="O206"/>
          <cell r="P206"/>
          <cell r="Q206"/>
          <cell r="R206"/>
          <cell r="S206"/>
          <cell r="T206"/>
          <cell r="U206"/>
          <cell r="V206"/>
          <cell r="W206"/>
          <cell r="X206"/>
          <cell r="Y206"/>
          <cell r="Z206"/>
          <cell r="AA206"/>
          <cell r="AB206"/>
          <cell r="AC206"/>
          <cell r="AD206"/>
        </row>
        <row r="207">
          <cell r="B207" t="str">
            <v>UMSR</v>
          </cell>
          <cell r="C207"/>
          <cell r="D207">
            <v>162162</v>
          </cell>
          <cell r="E207">
            <v>184805</v>
          </cell>
          <cell r="F207">
            <v>189050</v>
          </cell>
          <cell r="G207">
            <v>207729.91573831224</v>
          </cell>
          <cell r="H207">
            <v>222871.95759441075</v>
          </cell>
          <cell r="I207">
            <v>242519.42394722407</v>
          </cell>
          <cell r="J207">
            <v>262780.32520865969</v>
          </cell>
          <cell r="K207">
            <v>282399.26900991262</v>
          </cell>
          <cell r="L207">
            <v>304889.24697013746</v>
          </cell>
          <cell r="M207"/>
          <cell r="N207"/>
          <cell r="O207"/>
          <cell r="P207"/>
          <cell r="Q207"/>
          <cell r="R207"/>
          <cell r="S207"/>
          <cell r="T207"/>
          <cell r="U207"/>
          <cell r="V207"/>
          <cell r="W207"/>
          <cell r="X207"/>
          <cell r="Y207"/>
          <cell r="Z207"/>
          <cell r="AA207"/>
          <cell r="AB207"/>
          <cell r="AC207"/>
          <cell r="AD207"/>
        </row>
        <row r="208">
          <cell r="B208" t="str">
            <v>UMSRg</v>
          </cell>
          <cell r="C208"/>
          <cell r="D208" t="str">
            <v/>
          </cell>
          <cell r="E208">
            <v>13.963197296530637</v>
          </cell>
          <cell r="F208">
            <v>2.297015773382749</v>
          </cell>
          <cell r="G208">
            <v>9.8809392955896413</v>
          </cell>
          <cell r="H208">
            <v>7.289292831165306</v>
          </cell>
          <cell r="I208">
            <v>8.8155847711305135</v>
          </cell>
          <cell r="J208">
            <v>8.3543416571221449</v>
          </cell>
          <cell r="K208">
            <v>7.4659104655854902</v>
          </cell>
          <cell r="L208">
            <v>7.963893829851032</v>
          </cell>
          <cell r="M208"/>
          <cell r="N208"/>
          <cell r="O208"/>
          <cell r="P208"/>
          <cell r="Q208"/>
          <cell r="R208"/>
          <cell r="S208"/>
          <cell r="T208"/>
          <cell r="U208"/>
          <cell r="V208"/>
          <cell r="W208"/>
          <cell r="X208"/>
          <cell r="Y208"/>
          <cell r="Z208"/>
          <cell r="AA208"/>
          <cell r="AB208"/>
          <cell r="AC208"/>
          <cell r="AD208"/>
        </row>
        <row r="209">
          <cell r="B209" t="str">
            <v>POPg</v>
          </cell>
          <cell r="C209"/>
          <cell r="D209"/>
          <cell r="E209">
            <v>1.3279802347127889</v>
          </cell>
          <cell r="F209">
            <v>0</v>
          </cell>
          <cell r="G209">
            <v>0</v>
          </cell>
          <cell r="H209">
            <v>0</v>
          </cell>
          <cell r="I209">
            <v>0</v>
          </cell>
          <cell r="J209">
            <v>0</v>
          </cell>
          <cell r="K209">
            <v>0</v>
          </cell>
          <cell r="L209">
            <v>0</v>
          </cell>
          <cell r="M209"/>
          <cell r="N209"/>
          <cell r="O209"/>
          <cell r="P209"/>
          <cell r="Q209"/>
          <cell r="R209"/>
          <cell r="S209"/>
          <cell r="T209"/>
          <cell r="U209"/>
          <cell r="V209"/>
          <cell r="W209"/>
          <cell r="X209"/>
          <cell r="Y209"/>
          <cell r="Z209"/>
          <cell r="AA209"/>
          <cell r="AB209"/>
          <cell r="AC209"/>
          <cell r="AD209"/>
        </row>
        <row r="210">
          <cell r="B210"/>
          <cell r="C210"/>
          <cell r="D210"/>
          <cell r="E210"/>
          <cell r="F210"/>
          <cell r="G210"/>
          <cell r="H210"/>
          <cell r="I210"/>
          <cell r="J210"/>
          <cell r="K210"/>
          <cell r="L210"/>
          <cell r="M210"/>
          <cell r="N210"/>
          <cell r="O210"/>
          <cell r="P210"/>
          <cell r="Q210"/>
          <cell r="R210"/>
          <cell r="S210"/>
          <cell r="T210"/>
          <cell r="U210"/>
          <cell r="V210"/>
          <cell r="W210"/>
          <cell r="X210"/>
          <cell r="Y210"/>
          <cell r="Z210"/>
          <cell r="AA210"/>
          <cell r="AB210"/>
          <cell r="AC210"/>
          <cell r="AD210"/>
        </row>
        <row r="211">
          <cell r="B211"/>
          <cell r="C211"/>
          <cell r="D211">
            <v>0.13229894160846714</v>
          </cell>
          <cell r="E211">
            <v>0.13229894160846714</v>
          </cell>
          <cell r="F211">
            <v>0.13229894160846714</v>
          </cell>
          <cell r="G211">
            <v>0.13229894160846714</v>
          </cell>
          <cell r="H211">
            <v>0.13229894160846714</v>
          </cell>
          <cell r="I211">
            <v>0.13229894160846714</v>
          </cell>
          <cell r="J211">
            <v>0.13229894160846714</v>
          </cell>
          <cell r="K211">
            <v>0.13229894160846714</v>
          </cell>
          <cell r="L211">
            <v>0.13229894160846714</v>
          </cell>
          <cell r="M211"/>
          <cell r="N211"/>
          <cell r="O211"/>
          <cell r="P211"/>
          <cell r="Q211"/>
          <cell r="R211"/>
          <cell r="S211"/>
          <cell r="T211"/>
          <cell r="U211"/>
          <cell r="V211"/>
          <cell r="W211"/>
          <cell r="X211"/>
          <cell r="Y211"/>
          <cell r="Z211"/>
          <cell r="AA211"/>
          <cell r="AB211"/>
          <cell r="AC211"/>
          <cell r="AD211"/>
        </row>
        <row r="212">
          <cell r="B212" t="str">
            <v>FDR</v>
          </cell>
          <cell r="C212"/>
          <cell r="D212">
            <v>230601.89254972371</v>
          </cell>
          <cell r="E212">
            <v>305385.75586507004</v>
          </cell>
          <cell r="F212">
            <v>249618.179177029</v>
          </cell>
          <cell r="G212">
            <v>278299.40597704973</v>
          </cell>
          <cell r="H212">
            <v>276432.72741079517</v>
          </cell>
          <cell r="I212">
            <v>288569.87223784556</v>
          </cell>
          <cell r="J212">
            <v>292108.59302642976</v>
          </cell>
          <cell r="K212">
            <v>299144.47758589231</v>
          </cell>
          <cell r="L212">
            <v>305639.0262525992</v>
          </cell>
          <cell r="M212"/>
          <cell r="N212"/>
          <cell r="O212"/>
          <cell r="P212"/>
          <cell r="Q212"/>
          <cell r="R212"/>
          <cell r="S212"/>
          <cell r="T212"/>
          <cell r="U212"/>
          <cell r="V212"/>
          <cell r="W212"/>
          <cell r="X212"/>
          <cell r="Y212"/>
          <cell r="Z212"/>
          <cell r="AA212"/>
          <cell r="AB212"/>
          <cell r="AC212"/>
          <cell r="AD212"/>
        </row>
        <row r="213">
          <cell r="B213" t="str">
            <v>FDRg</v>
          </cell>
          <cell r="C213"/>
          <cell r="D213" t="str">
            <v/>
          </cell>
          <cell r="E213">
            <v>32.429856706063688</v>
          </cell>
          <cell r="F213">
            <v>-18.261354898517624</v>
          </cell>
          <cell r="G213">
            <v>11.490039265000807</v>
          </cell>
          <cell r="H213">
            <v>-0.67074471815742331</v>
          </cell>
          <cell r="I213">
            <v>4.3906323758162946</v>
          </cell>
          <cell r="J213">
            <v>1.2262959958853736</v>
          </cell>
          <cell r="K213">
            <v>2.4086537429681032</v>
          </cell>
          <cell r="L213">
            <v>2.1710408024637973</v>
          </cell>
        </row>
        <row r="214">
          <cell r="B214"/>
          <cell r="C214"/>
          <cell r="D214">
            <v>324741.06760454125</v>
          </cell>
          <cell r="E214">
            <v>342662.35204006225</v>
          </cell>
          <cell r="F214">
            <v>363793.179177029</v>
          </cell>
          <cell r="G214">
            <v>383300.25260963675</v>
          </cell>
          <cell r="H214">
            <v>418869.49400010414</v>
          </cell>
          <cell r="I214">
            <v>444695.2768528852</v>
          </cell>
          <cell r="J214">
            <v>471177.654510708</v>
          </cell>
          <cell r="K214">
            <v>499735.30688153242</v>
          </cell>
          <cell r="L214">
            <v>533190.78568138799</v>
          </cell>
          <cell r="M214"/>
          <cell r="N214"/>
          <cell r="O214"/>
          <cell r="P214"/>
          <cell r="Q214"/>
          <cell r="R214"/>
          <cell r="S214"/>
          <cell r="T214"/>
          <cell r="U214"/>
          <cell r="V214"/>
          <cell r="W214"/>
          <cell r="X214"/>
        </row>
        <row r="215">
          <cell r="B215" t="str">
            <v>PIR</v>
          </cell>
          <cell r="D215">
            <v>59256</v>
          </cell>
          <cell r="E215">
            <v>127058</v>
          </cell>
          <cell r="F215">
            <v>76967</v>
          </cell>
          <cell r="G215">
            <v>100738.27026367186</v>
          </cell>
          <cell r="H215">
            <v>85058.801138783645</v>
          </cell>
          <cell r="I215">
            <v>91264.507814221928</v>
          </cell>
          <cell r="J215">
            <v>88820.624945698946</v>
          </cell>
          <cell r="K215">
            <v>89590.913586596071</v>
          </cell>
          <cell r="L215">
            <v>89393.058552381757</v>
          </cell>
          <cell r="M215"/>
          <cell r="N215"/>
          <cell r="O215"/>
          <cell r="P215"/>
          <cell r="Q215"/>
          <cell r="R215"/>
          <cell r="S215"/>
          <cell r="T215"/>
          <cell r="U215"/>
          <cell r="V215"/>
          <cell r="W215"/>
          <cell r="X215"/>
        </row>
        <row r="216">
          <cell r="B216"/>
          <cell r="D216"/>
          <cell r="E216"/>
          <cell r="F216"/>
          <cell r="G216"/>
          <cell r="H216"/>
          <cell r="I216"/>
          <cell r="J216"/>
          <cell r="K216"/>
        </row>
        <row r="217">
          <cell r="B217"/>
          <cell r="D217"/>
          <cell r="E217"/>
          <cell r="F217"/>
          <cell r="G217"/>
          <cell r="H217"/>
          <cell r="I217"/>
          <cell r="J217"/>
          <cell r="K217"/>
        </row>
        <row r="218">
          <cell r="B218"/>
          <cell r="D218">
            <v>87391</v>
          </cell>
          <cell r="E218">
            <v>108798</v>
          </cell>
          <cell r="F218">
            <v>93406</v>
          </cell>
          <cell r="G218">
            <v>93912.420133084699</v>
          </cell>
          <cell r="H218">
            <v>103268.71686906851</v>
          </cell>
          <cell r="I218">
            <v>111434.48968933584</v>
          </cell>
          <cell r="J218">
            <v>115489.02101058527</v>
          </cell>
          <cell r="K218">
            <v>119113.87438061117</v>
          </cell>
          <cell r="L218">
            <v>125705.08834721029</v>
          </cell>
        </row>
        <row r="219">
          <cell r="B219" t="str">
            <v>CompIn</v>
          </cell>
          <cell r="D219">
            <v>528</v>
          </cell>
          <cell r="E219">
            <v>524</v>
          </cell>
          <cell r="F219">
            <v>242</v>
          </cell>
          <cell r="G219">
            <v>242</v>
          </cell>
          <cell r="H219">
            <v>242</v>
          </cell>
          <cell r="I219">
            <v>242</v>
          </cell>
          <cell r="J219">
            <v>242</v>
          </cell>
          <cell r="K219">
            <v>242</v>
          </cell>
          <cell r="L219">
            <v>242</v>
          </cell>
        </row>
        <row r="220">
          <cell r="B220" t="str">
            <v>DIIIn</v>
          </cell>
          <cell r="D220">
            <v>21454</v>
          </cell>
          <cell r="E220">
            <v>20710</v>
          </cell>
          <cell r="F220">
            <v>17036</v>
          </cell>
          <cell r="G220">
            <v>17036</v>
          </cell>
          <cell r="H220">
            <v>17036</v>
          </cell>
          <cell r="I220">
            <v>17036</v>
          </cell>
          <cell r="J220">
            <v>17036</v>
          </cell>
          <cell r="K220">
            <v>17036</v>
          </cell>
          <cell r="L220">
            <v>17036</v>
          </cell>
        </row>
        <row r="221">
          <cell r="B221" t="str">
            <v>PIIIn</v>
          </cell>
          <cell r="D221">
            <v>51689</v>
          </cell>
          <cell r="E221">
            <v>65041</v>
          </cell>
          <cell r="F221">
            <v>57941</v>
          </cell>
          <cell r="G221">
            <v>58364.040133084687</v>
          </cell>
          <cell r="H221">
            <v>67720.336869068502</v>
          </cell>
          <cell r="I221">
            <v>75886.109689335834</v>
          </cell>
          <cell r="J221">
            <v>79940.641010585285</v>
          </cell>
          <cell r="K221">
            <v>83565.49438061117</v>
          </cell>
          <cell r="L221">
            <v>90156.708347210282</v>
          </cell>
        </row>
        <row r="222">
          <cell r="B222" t="str">
            <v>OIIIn</v>
          </cell>
          <cell r="D222">
            <v>12154</v>
          </cell>
          <cell r="E222">
            <v>20935</v>
          </cell>
          <cell r="F222">
            <v>16676</v>
          </cell>
          <cell r="G222">
            <v>16759.379999999997</v>
          </cell>
          <cell r="H222">
            <v>16759.379999999997</v>
          </cell>
          <cell r="I222">
            <v>16759.379999999997</v>
          </cell>
          <cell r="J222">
            <v>16759.379999999997</v>
          </cell>
          <cell r="K222">
            <v>16759.379999999997</v>
          </cell>
          <cell r="L222">
            <v>16759.379999999997</v>
          </cell>
        </row>
        <row r="223">
          <cell r="B223" t="str">
            <v>OPIIn</v>
          </cell>
          <cell r="D223">
            <v>1566</v>
          </cell>
          <cell r="E223">
            <v>1588</v>
          </cell>
          <cell r="F223">
            <v>1511</v>
          </cell>
          <cell r="G223">
            <v>1511</v>
          </cell>
          <cell r="H223">
            <v>1511</v>
          </cell>
          <cell r="I223">
            <v>1511</v>
          </cell>
          <cell r="J223">
            <v>1511</v>
          </cell>
          <cell r="K223">
            <v>1511</v>
          </cell>
          <cell r="L223">
            <v>1511</v>
          </cell>
        </row>
        <row r="224">
          <cell r="B224"/>
          <cell r="D224">
            <v>156840</v>
          </cell>
          <cell r="E224">
            <v>189429</v>
          </cell>
          <cell r="F224">
            <v>182401</v>
          </cell>
          <cell r="G224">
            <v>177977.41219999999</v>
          </cell>
          <cell r="H224">
            <v>184468.85265800002</v>
          </cell>
          <cell r="I224">
            <v>187988.39466892718</v>
          </cell>
          <cell r="J224">
            <v>191453.93647661133</v>
          </cell>
          <cell r="K224">
            <v>195584.72450023756</v>
          </cell>
          <cell r="L224">
            <v>205155.39893939361</v>
          </cell>
        </row>
        <row r="225">
          <cell r="B225" t="str">
            <v>CompOut</v>
          </cell>
          <cell r="D225">
            <v>614</v>
          </cell>
          <cell r="E225">
            <v>674</v>
          </cell>
          <cell r="F225">
            <v>536</v>
          </cell>
          <cell r="G225">
            <v>536</v>
          </cell>
          <cell r="H225">
            <v>536</v>
          </cell>
          <cell r="I225">
            <v>536</v>
          </cell>
          <cell r="J225">
            <v>536</v>
          </cell>
          <cell r="K225">
            <v>536</v>
          </cell>
          <cell r="L225">
            <v>536</v>
          </cell>
        </row>
        <row r="226">
          <cell r="B226" t="str">
            <v>OPIOut</v>
          </cell>
          <cell r="D226">
            <v>353</v>
          </cell>
          <cell r="E226">
            <v>493</v>
          </cell>
          <cell r="F226">
            <v>485</v>
          </cell>
          <cell r="G226">
            <v>485</v>
          </cell>
          <cell r="H226">
            <v>485</v>
          </cell>
          <cell r="I226">
            <v>485</v>
          </cell>
          <cell r="J226">
            <v>485</v>
          </cell>
          <cell r="K226">
            <v>485</v>
          </cell>
          <cell r="L226">
            <v>485</v>
          </cell>
        </row>
        <row r="227">
          <cell r="B227" t="str">
            <v>PIIOut</v>
          </cell>
          <cell r="D227">
            <v>64483</v>
          </cell>
          <cell r="E227">
            <v>80694</v>
          </cell>
          <cell r="F227">
            <v>70603</v>
          </cell>
          <cell r="G227">
            <v>68809.683799999999</v>
          </cell>
          <cell r="H227">
            <v>71562.071152000004</v>
          </cell>
          <cell r="I227">
            <v>73773.339150596803</v>
          </cell>
          <cell r="J227">
            <v>75175.032594458142</v>
          </cell>
          <cell r="K227">
            <v>76565.77069745562</v>
          </cell>
          <cell r="L227">
            <v>78671.329391635663</v>
          </cell>
        </row>
        <row r="228">
          <cell r="B228" t="str">
            <v>OIIOut</v>
          </cell>
          <cell r="D228">
            <v>11821</v>
          </cell>
          <cell r="E228">
            <v>15782</v>
          </cell>
          <cell r="F228">
            <v>13334</v>
          </cell>
          <cell r="G228">
            <v>12995.3164</v>
          </cell>
          <cell r="H228">
            <v>13515.129056</v>
          </cell>
          <cell r="I228">
            <v>13932.746543830399</v>
          </cell>
          <cell r="J228">
            <v>14197.468728163176</v>
          </cell>
          <cell r="K228">
            <v>14460.121899634194</v>
          </cell>
          <cell r="L228">
            <v>14857.775251874136</v>
          </cell>
        </row>
        <row r="229">
          <cell r="B229"/>
          <cell r="D229">
            <v>79569</v>
          </cell>
          <cell r="E229">
            <v>91786</v>
          </cell>
          <cell r="F229">
            <v>97443</v>
          </cell>
          <cell r="G229">
            <v>95151.411999999997</v>
          </cell>
          <cell r="H229">
            <v>98370.652450000009</v>
          </cell>
          <cell r="I229">
            <v>99261.308974500003</v>
          </cell>
          <cell r="J229">
            <v>101060.43515398999</v>
          </cell>
          <cell r="K229">
            <v>103537.83190314773</v>
          </cell>
          <cell r="L229">
            <v>110605.29429588381</v>
          </cell>
        </row>
        <row r="230">
          <cell r="B230" t="str">
            <v>DPOut</v>
          </cell>
          <cell r="D230">
            <v>18962</v>
          </cell>
          <cell r="E230">
            <v>19481</v>
          </cell>
          <cell r="F230">
            <v>18751</v>
          </cell>
          <cell r="G230">
            <v>18263.473999999998</v>
          </cell>
          <cell r="H230">
            <v>18948.354275000002</v>
          </cell>
          <cell r="I230">
            <v>19137.837817750002</v>
          </cell>
          <cell r="J230">
            <v>19520.594574105002</v>
          </cell>
          <cell r="K230">
            <v>20047.650627605835</v>
          </cell>
          <cell r="L230">
            <v>21551.224424676271</v>
          </cell>
        </row>
        <row r="231">
          <cell r="B231" t="str">
            <v>REOut</v>
          </cell>
          <cell r="D231">
            <v>51703</v>
          </cell>
          <cell r="E231">
            <v>62845</v>
          </cell>
          <cell r="F231">
            <v>69387</v>
          </cell>
          <cell r="G231">
            <v>67582.937999999995</v>
          </cell>
          <cell r="H231">
            <v>70117.298175000004</v>
          </cell>
          <cell r="I231">
            <v>70818.471156750005</v>
          </cell>
          <cell r="J231">
            <v>72234.840579885</v>
          </cell>
          <cell r="K231">
            <v>74185.181275541894</v>
          </cell>
          <cell r="L231">
            <v>79749.069871207539</v>
          </cell>
        </row>
        <row r="232">
          <cell r="B232" t="str">
            <v>IoDOut</v>
          </cell>
          <cell r="D232">
            <v>8904</v>
          </cell>
          <cell r="E232">
            <v>9460</v>
          </cell>
          <cell r="F232">
            <v>9305</v>
          </cell>
          <cell r="G232">
            <v>9305</v>
          </cell>
          <cell r="H232">
            <v>9305</v>
          </cell>
          <cell r="I232">
            <v>9305</v>
          </cell>
          <cell r="J232">
            <v>9305</v>
          </cell>
          <cell r="K232">
            <v>9305</v>
          </cell>
          <cell r="L232">
            <v>9305</v>
          </cell>
        </row>
        <row r="233">
          <cell r="B233"/>
          <cell r="D233">
            <v>-69449</v>
          </cell>
          <cell r="E233">
            <v>-80631</v>
          </cell>
          <cell r="F233">
            <v>-88995</v>
          </cell>
          <cell r="G233">
            <v>-84064.992066915293</v>
          </cell>
          <cell r="H233">
            <v>-81200.135788931511</v>
          </cell>
          <cell r="I233">
            <v>-76553.904979591345</v>
          </cell>
          <cell r="J233">
            <v>-75964.915466026054</v>
          </cell>
          <cell r="K233">
            <v>-76470.850119626382</v>
          </cell>
          <cell r="L233">
            <v>-79450.310592183319</v>
          </cell>
        </row>
        <row r="234">
          <cell r="B234"/>
          <cell r="D234">
            <v>1214.8087709999963</v>
          </cell>
          <cell r="E234">
            <v>1090.2563829999999</v>
          </cell>
          <cell r="F234">
            <v>1027</v>
          </cell>
          <cell r="G234">
            <v>1027</v>
          </cell>
          <cell r="H234">
            <v>1027</v>
          </cell>
          <cell r="I234">
            <v>1027</v>
          </cell>
          <cell r="J234">
            <v>1027</v>
          </cell>
          <cell r="K234">
            <v>1027</v>
          </cell>
          <cell r="L234">
            <v>1027</v>
          </cell>
        </row>
        <row r="235">
          <cell r="B235" t="str">
            <v>FINd</v>
          </cell>
          <cell r="D235">
            <v>-70663.808770999996</v>
          </cell>
          <cell r="E235">
            <v>-81721.256383</v>
          </cell>
          <cell r="F235">
            <v>-90022</v>
          </cell>
          <cell r="G235">
            <v>-85091.992066915293</v>
          </cell>
          <cell r="H235">
            <v>-82227.135788931511</v>
          </cell>
          <cell r="I235">
            <v>-77580.904979591345</v>
          </cell>
          <cell r="J235">
            <v>-76991.915466026054</v>
          </cell>
          <cell r="K235">
            <v>-77497.850119626382</v>
          </cell>
          <cell r="L235">
            <v>-80477.310592183319</v>
          </cell>
        </row>
        <row r="236">
          <cell r="B236" t="str">
            <v>FIR</v>
          </cell>
          <cell r="D236">
            <v>-70663.808770999996</v>
          </cell>
          <cell r="E236">
            <v>-80148.884386999998</v>
          </cell>
          <cell r="F236">
            <v>-90336</v>
          </cell>
          <cell r="G236">
            <v>-83742.615765550247</v>
          </cell>
          <cell r="H236">
            <v>-78912.138416728834</v>
          </cell>
          <cell r="I236">
            <v>-72467.119062019381</v>
          </cell>
          <cell r="J236">
            <v>-69845.680997543299</v>
          </cell>
          <cell r="K236">
            <v>-68151.343180173862</v>
          </cell>
          <cell r="L236">
            <v>-68462.566415903522</v>
          </cell>
        </row>
        <row r="237">
          <cell r="B237" t="str">
            <v>FIRg</v>
          </cell>
          <cell r="D237">
            <v>13.199563307435835</v>
          </cell>
          <cell r="E237">
            <v>13.422819659690655</v>
          </cell>
          <cell r="F237">
            <v>12.710240062495902</v>
          </cell>
          <cell r="G237">
            <v>-9.0858886437745099</v>
          </cell>
          <cell r="H237">
            <v>-8.1100303067195618</v>
          </cell>
          <cell r="I237">
            <v>-10.617048936705409</v>
          </cell>
          <cell r="J237">
            <v>-6.3933212076372703</v>
          </cell>
          <cell r="K237">
            <v>-5.4143621724669799</v>
          </cell>
          <cell r="L237">
            <v>-2.8207123187474648</v>
          </cell>
        </row>
        <row r="238">
          <cell r="B238" t="str">
            <v>SIN</v>
          </cell>
          <cell r="D238">
            <v>-3720</v>
          </cell>
          <cell r="E238">
            <v>-3570</v>
          </cell>
          <cell r="F238">
            <v>-3907</v>
          </cell>
          <cell r="G238">
            <v>-3907</v>
          </cell>
          <cell r="H238">
            <v>-3907</v>
          </cell>
          <cell r="I238">
            <v>-3907</v>
          </cell>
          <cell r="J238">
            <v>-3907</v>
          </cell>
          <cell r="K238">
            <v>-3907</v>
          </cell>
          <cell r="L238">
            <v>-3907</v>
          </cell>
        </row>
        <row r="239">
          <cell r="B239" t="str">
            <v>CAN</v>
          </cell>
          <cell r="D239">
            <v>19618</v>
          </cell>
          <cell r="E239">
            <v>-40411</v>
          </cell>
          <cell r="F239">
            <v>16926</v>
          </cell>
          <cell r="G239">
            <v>12464.038525898563</v>
          </cell>
          <cell r="H239">
            <v>59763.182915866026</v>
          </cell>
          <cell r="I239">
            <v>86587.416738101194</v>
          </cell>
          <cell r="J239">
            <v>122646.69077569642</v>
          </cell>
          <cell r="K239">
            <v>159754.42893328157</v>
          </cell>
          <cell r="L239">
            <v>205306.56435194315</v>
          </cell>
        </row>
        <row r="240">
          <cell r="B240" t="str">
            <v>CANYEN</v>
          </cell>
          <cell r="D240">
            <v>5.9997819725533343</v>
          </cell>
          <cell r="E240">
            <v>-11.349612086825855</v>
          </cell>
          <cell r="F240">
            <v>4.5774918290958091</v>
          </cell>
          <cell r="G240">
            <v>3.163842411166633</v>
          </cell>
          <cell r="H240">
            <v>13.545947345766352</v>
          </cell>
          <cell r="I240">
            <v>18.057409659529281</v>
          </cell>
          <cell r="J240">
            <v>23.422267610701905</v>
          </cell>
          <cell r="K240">
            <v>27.799298702141993</v>
          </cell>
          <cell r="L240">
            <v>32.224063219165139</v>
          </cell>
        </row>
        <row r="241">
          <cell r="B241" t="str">
            <v>R-PLCs</v>
          </cell>
          <cell r="D241">
            <v>-5001.0097649999998</v>
          </cell>
          <cell r="E241">
            <v>-4228.7782139999999</v>
          </cell>
          <cell r="F241">
            <v>-4228.7782139999999</v>
          </cell>
          <cell r="G241">
            <v>-4228.7782139999999</v>
          </cell>
          <cell r="H241">
            <v>-4228.7782139999999</v>
          </cell>
          <cell r="I241">
            <v>-4228.7782139999999</v>
          </cell>
          <cell r="J241">
            <v>-4228.7782139999999</v>
          </cell>
          <cell r="K241">
            <v>-4228.7782139999999</v>
          </cell>
          <cell r="L241">
            <v>-4228.7782139999999</v>
          </cell>
        </row>
        <row r="242">
          <cell r="B242" t="str">
            <v>IP_dep</v>
          </cell>
          <cell r="D242">
            <v>-46444.172234217003</v>
          </cell>
          <cell r="E242">
            <v>-49672.196325575998</v>
          </cell>
          <cell r="F242">
            <v>-60550.696325575998</v>
          </cell>
          <cell r="G242">
            <v>-67029.496325575994</v>
          </cell>
          <cell r="H242">
            <v>-76046.171099539206</v>
          </cell>
          <cell r="I242">
            <v>-83495.198665693242</v>
          </cell>
          <cell r="J242">
            <v>-91555.795494074366</v>
          </cell>
          <cell r="K242">
            <v>-99380.953911262914</v>
          </cell>
          <cell r="L242">
            <v>-107278.74448992143</v>
          </cell>
        </row>
        <row r="243">
          <cell r="B243" t="str">
            <v>Air_dep</v>
          </cell>
          <cell r="D243">
            <v>-7308.5473718636003</v>
          </cell>
          <cell r="E243">
            <v>-7853.8000256105997</v>
          </cell>
          <cell r="F243">
            <v>-8696.4000256105992</v>
          </cell>
          <cell r="G243">
            <v>-9218.3000256105988</v>
          </cell>
          <cell r="H243">
            <v>-9740.2000256105985</v>
          </cell>
          <cell r="I243">
            <v>-10262.100025610598</v>
          </cell>
          <cell r="J243">
            <v>-10784.000025610596</v>
          </cell>
          <cell r="K243">
            <v>-11305.900025610594</v>
          </cell>
          <cell r="L243">
            <v>-11827.800025610592</v>
          </cell>
        </row>
        <row r="244">
          <cell r="B244" t="str">
            <v>R&amp;D_m (BOP)</v>
          </cell>
          <cell r="D244">
            <v>37443</v>
          </cell>
          <cell r="E244">
            <v>105081</v>
          </cell>
          <cell r="F244">
            <v>62582.045576136421</v>
          </cell>
          <cell r="G244">
            <v>87096.677108317177</v>
          </cell>
          <cell r="H244">
            <v>71953.970278901848</v>
          </cell>
          <cell r="I244">
            <v>77861.430833581573</v>
          </cell>
          <cell r="J244">
            <v>75587.210703367993</v>
          </cell>
          <cell r="K244">
            <v>76288.801930046917</v>
          </cell>
          <cell r="L244">
            <v>76115.313492472211</v>
          </cell>
        </row>
        <row r="245">
          <cell r="B245" t="str">
            <v>Net aircraft</v>
          </cell>
          <cell r="D245">
            <v>14576</v>
          </cell>
          <cell r="E245">
            <v>14195</v>
          </cell>
          <cell r="F245">
            <v>8792.2745074768718</v>
          </cell>
          <cell r="G245">
            <v>8792.2745074768718</v>
          </cell>
          <cell r="H245">
            <v>8792.2745074768718</v>
          </cell>
          <cell r="I245">
            <v>8792.2745074768718</v>
          </cell>
          <cell r="J245">
            <v>8792.2745074768718</v>
          </cell>
          <cell r="K245">
            <v>8792.2745074768718</v>
          </cell>
          <cell r="L245">
            <v>8792.2745074768718</v>
          </cell>
        </row>
        <row r="246">
          <cell r="B246" t="str">
            <v>R&amp;D_related_IP_exports</v>
          </cell>
          <cell r="D246">
            <v>740</v>
          </cell>
          <cell r="E246">
            <v>622</v>
          </cell>
          <cell r="F246">
            <v>286.12</v>
          </cell>
          <cell r="G246">
            <v>131.61519999999999</v>
          </cell>
          <cell r="H246">
            <v>131.61519999999999</v>
          </cell>
          <cell r="I246">
            <v>131.61519999999999</v>
          </cell>
          <cell r="J246">
            <v>131.61519999999999</v>
          </cell>
          <cell r="K246">
            <v>131.61519999999999</v>
          </cell>
          <cell r="L246">
            <v>131.61519999999999</v>
          </cell>
        </row>
        <row r="247">
          <cell r="B247" t="str">
            <v>SUN</v>
          </cell>
          <cell r="D247">
            <v>1565.5003099999999</v>
          </cell>
          <cell r="E247">
            <v>1589.2973778999999</v>
          </cell>
          <cell r="F247">
            <v>1589.2973778999999</v>
          </cell>
          <cell r="G247">
            <v>1589.2973778999999</v>
          </cell>
          <cell r="H247">
            <v>1589.2973778999999</v>
          </cell>
          <cell r="I247">
            <v>1589.2973778999999</v>
          </cell>
          <cell r="J247">
            <v>1589.2973778999999</v>
          </cell>
          <cell r="K247">
            <v>1589.2973778999999</v>
          </cell>
          <cell r="L247">
            <v>1589.2973778999999</v>
          </cell>
        </row>
        <row r="248">
          <cell r="B248" t="str">
            <v>TAN</v>
          </cell>
          <cell r="D248">
            <v>-432.50500779999999</v>
          </cell>
          <cell r="E248">
            <v>-456.43162039999999</v>
          </cell>
          <cell r="F248">
            <v>-456.43162039999999</v>
          </cell>
          <cell r="G248">
            <v>-456.43162039999999</v>
          </cell>
          <cell r="H248">
            <v>-456.43162039999999</v>
          </cell>
          <cell r="I248">
            <v>-456.43162039999999</v>
          </cell>
          <cell r="J248">
            <v>-456.43162039999999</v>
          </cell>
          <cell r="K248">
            <v>-456.43162039999999</v>
          </cell>
          <cell r="L248">
            <v>-456.43162039999999</v>
          </cell>
        </row>
        <row r="249">
          <cell r="B249" t="str">
            <v>YNRg</v>
          </cell>
          <cell r="D249">
            <v>7.2921606413389739</v>
          </cell>
          <cell r="E249">
            <v>3.3989858446162202</v>
          </cell>
          <cell r="F249">
            <v>1.7965796825456293</v>
          </cell>
          <cell r="G249">
            <v>9.6741391025895176</v>
          </cell>
          <cell r="H249">
            <v>13.653321365925585</v>
          </cell>
          <cell r="I249">
            <v>9.5959416959812138</v>
          </cell>
          <cell r="J249">
            <v>7.8964756102368749</v>
          </cell>
          <cell r="K249">
            <v>7.6072915055723334</v>
          </cell>
          <cell r="L249">
            <v>7.7453790461352812</v>
          </cell>
        </row>
        <row r="250">
          <cell r="B250" t="str">
            <v>SURTAR</v>
          </cell>
          <cell r="D250">
            <v>1132.9953022</v>
          </cell>
          <cell r="E250">
            <v>1132.8657575</v>
          </cell>
          <cell r="F250">
            <v>1132.8657575</v>
          </cell>
          <cell r="G250">
            <v>1132.8657575</v>
          </cell>
          <cell r="H250">
            <v>1132.8657575</v>
          </cell>
          <cell r="I250">
            <v>1132.8657575</v>
          </cell>
          <cell r="J250">
            <v>1132.8657575</v>
          </cell>
          <cell r="K250">
            <v>1132.8657575</v>
          </cell>
          <cell r="L250">
            <v>1132.8657575</v>
          </cell>
          <cell r="U250"/>
          <cell r="V250"/>
          <cell r="W250"/>
          <cell r="X250"/>
          <cell r="Y250"/>
          <cell r="Z250"/>
          <cell r="AA250"/>
          <cell r="AB250"/>
          <cell r="AC250"/>
          <cell r="AD250"/>
        </row>
        <row r="251">
          <cell r="B251" t="str">
            <v>MIR</v>
          </cell>
          <cell r="D251">
            <v>198701.5294998</v>
          </cell>
          <cell r="E251">
            <v>202095.2385644</v>
          </cell>
          <cell r="F251">
            <v>195788.89984765925</v>
          </cell>
          <cell r="G251">
            <v>212491.41838410363</v>
          </cell>
          <cell r="H251">
            <v>243830.93076884889</v>
          </cell>
          <cell r="I251">
            <v>268080.73085213214</v>
          </cell>
          <cell r="J251">
            <v>291191.75625007082</v>
          </cell>
          <cell r="K251">
            <v>317171.83115184755</v>
          </cell>
          <cell r="L251">
            <v>347680.72123584786</v>
          </cell>
          <cell r="M251"/>
          <cell r="N251"/>
          <cell r="U251"/>
          <cell r="V251"/>
          <cell r="W251"/>
          <cell r="X251"/>
          <cell r="Y251"/>
          <cell r="Z251"/>
          <cell r="AA251"/>
          <cell r="AB251"/>
          <cell r="AC251"/>
          <cell r="AD251"/>
        </row>
        <row r="252">
          <cell r="B252" t="str">
            <v>MIAR</v>
          </cell>
          <cell r="D252">
            <v>-58753.729371099995</v>
          </cell>
          <cell r="E252">
            <v>-64059.349553800013</v>
          </cell>
          <cell r="F252">
            <v>-75140.145086869685</v>
          </cell>
          <cell r="G252">
            <v>-84538.08421748277</v>
          </cell>
          <cell r="H252">
            <v>-93598.290572026366</v>
          </cell>
          <cell r="I252">
            <v>-101619.29269623361</v>
          </cell>
          <cell r="J252">
            <v>-107612.08302059385</v>
          </cell>
          <cell r="K252">
            <v>-111883.99830701097</v>
          </cell>
          <cell r="L252">
            <v>-114519.36378713651</v>
          </cell>
          <cell r="U252"/>
          <cell r="V252"/>
          <cell r="W252"/>
          <cell r="X252"/>
          <cell r="Y252"/>
          <cell r="Z252"/>
          <cell r="AA252"/>
          <cell r="AB252"/>
          <cell r="AC252"/>
          <cell r="AD252"/>
        </row>
        <row r="253">
          <cell r="B253"/>
          <cell r="C253" t="str">
            <v>ANXcontrib</v>
          </cell>
          <cell r="D253"/>
          <cell r="E253"/>
          <cell r="F253">
            <v>-0.92203844237568511</v>
          </cell>
          <cell r="G253">
            <v>2.7982306597925883</v>
          </cell>
          <cell r="H253">
            <v>10.051392564122395</v>
          </cell>
          <cell r="I253">
            <v>6.0434513427851142</v>
          </cell>
          <cell r="J253">
            <v>6.2633763246626133</v>
          </cell>
          <cell r="K253">
            <v>7.0904051186771442</v>
          </cell>
          <cell r="L253">
            <v>6.7581719686339961</v>
          </cell>
        </row>
        <row r="254">
          <cell r="B254" t="str">
            <v>g</v>
          </cell>
          <cell r="C254" t="str">
            <v>ANXderivedcontrib</v>
          </cell>
          <cell r="D254"/>
          <cell r="E254"/>
          <cell r="F254" t="e">
            <v>#REF!</v>
          </cell>
          <cell r="G254" t="e">
            <v>#REF!</v>
          </cell>
          <cell r="H254" t="e">
            <v>#REF!</v>
          </cell>
          <cell r="I254" t="e">
            <v>#REF!</v>
          </cell>
          <cell r="J254" t="e">
            <v>#REF!</v>
          </cell>
          <cell r="K254" t="e">
            <v>#REF!</v>
          </cell>
          <cell r="L254" t="e">
            <v>#REF!</v>
          </cell>
        </row>
        <row r="255">
          <cell r="B255" t="str">
            <v>CompIng</v>
          </cell>
          <cell r="D255"/>
          <cell r="E255">
            <v>-0.7575757575757569</v>
          </cell>
          <cell r="F255">
            <v>-53.81679389312977</v>
          </cell>
          <cell r="G255">
            <v>0</v>
          </cell>
          <cell r="H255">
            <v>0</v>
          </cell>
          <cell r="I255">
            <v>0</v>
          </cell>
          <cell r="J255">
            <v>0</v>
          </cell>
          <cell r="K255">
            <v>0</v>
          </cell>
          <cell r="L255">
            <v>0</v>
          </cell>
        </row>
        <row r="256">
          <cell r="B256" t="str">
            <v>DIIIng</v>
          </cell>
          <cell r="D256"/>
          <cell r="E256">
            <v>-3.4678847767316112</v>
          </cell>
          <cell r="F256">
            <v>-17.740222114920321</v>
          </cell>
          <cell r="G256">
            <v>0</v>
          </cell>
          <cell r="H256">
            <v>0</v>
          </cell>
          <cell r="I256">
            <v>0</v>
          </cell>
          <cell r="J256">
            <v>0</v>
          </cell>
          <cell r="K256">
            <v>0</v>
          </cell>
          <cell r="L256">
            <v>0</v>
          </cell>
        </row>
        <row r="257">
          <cell r="B257" t="str">
            <v>PIIIng</v>
          </cell>
          <cell r="D257"/>
          <cell r="E257">
            <v>25.831414807792761</v>
          </cell>
          <cell r="F257">
            <v>-10.916191325471624</v>
          </cell>
          <cell r="G257">
            <v>0.73012225036621903</v>
          </cell>
          <cell r="H257">
            <v>16.030927116507211</v>
          </cell>
          <cell r="I257">
            <v>12.058080626585124</v>
          </cell>
          <cell r="J257">
            <v>5.3429162963393075</v>
          </cell>
          <cell r="K257">
            <v>4.5344312032047593</v>
          </cell>
          <cell r="L257">
            <v>7.8874827648101729</v>
          </cell>
        </row>
        <row r="258">
          <cell r="B258" t="str">
            <v>OIIIng</v>
          </cell>
          <cell r="D258"/>
          <cell r="E258">
            <v>72.247819647852566</v>
          </cell>
          <cell r="F258">
            <v>-20.343921662288032</v>
          </cell>
          <cell r="G258">
            <v>0.5</v>
          </cell>
          <cell r="H258">
            <v>0</v>
          </cell>
          <cell r="I258">
            <v>0</v>
          </cell>
          <cell r="J258">
            <v>0</v>
          </cell>
          <cell r="K258">
            <v>0</v>
          </cell>
          <cell r="L258">
            <v>0</v>
          </cell>
        </row>
        <row r="259">
          <cell r="B259" t="str">
            <v>OPIIng</v>
          </cell>
          <cell r="D259"/>
          <cell r="E259">
            <v>1.4048531289910571</v>
          </cell>
          <cell r="F259">
            <v>-4.8488664987405556</v>
          </cell>
          <cell r="G259">
            <v>0</v>
          </cell>
          <cell r="H259">
            <v>0</v>
          </cell>
          <cell r="I259">
            <v>0</v>
          </cell>
          <cell r="J259">
            <v>0</v>
          </cell>
          <cell r="K259">
            <v>0</v>
          </cell>
          <cell r="L259">
            <v>0</v>
          </cell>
        </row>
        <row r="260">
          <cell r="B260"/>
          <cell r="D260"/>
          <cell r="E260"/>
          <cell r="F260"/>
          <cell r="G260"/>
          <cell r="H260"/>
          <cell r="I260"/>
          <cell r="J260"/>
          <cell r="K260"/>
          <cell r="L260"/>
        </row>
        <row r="261">
          <cell r="B261" t="str">
            <v>CompOutg</v>
          </cell>
          <cell r="D261"/>
          <cell r="E261">
            <v>9.7719869706840434</v>
          </cell>
          <cell r="F261">
            <v>-20.474777448071212</v>
          </cell>
          <cell r="G261">
            <v>0</v>
          </cell>
          <cell r="H261">
            <v>0</v>
          </cell>
          <cell r="I261">
            <v>0</v>
          </cell>
          <cell r="J261">
            <v>0</v>
          </cell>
          <cell r="K261">
            <v>0</v>
          </cell>
          <cell r="L261">
            <v>0</v>
          </cell>
        </row>
        <row r="262">
          <cell r="B262" t="str">
            <v>OPIOutg</v>
          </cell>
          <cell r="D262"/>
          <cell r="E262">
            <v>39.660056657223784</v>
          </cell>
          <cell r="F262">
            <v>-1.6227180527383367</v>
          </cell>
          <cell r="G262">
            <v>0</v>
          </cell>
          <cell r="H262">
            <v>0</v>
          </cell>
          <cell r="I262">
            <v>0</v>
          </cell>
          <cell r="J262">
            <v>0</v>
          </cell>
          <cell r="K262">
            <v>0</v>
          </cell>
          <cell r="L262">
            <v>0</v>
          </cell>
        </row>
        <row r="263">
          <cell r="B263" t="str">
            <v>PIIOutg</v>
          </cell>
          <cell r="D263"/>
          <cell r="E263">
            <v>25.139959369136044</v>
          </cell>
          <cell r="F263">
            <v>-12.505266810419613</v>
          </cell>
          <cell r="G263">
            <v>-2.54</v>
          </cell>
          <cell r="H263">
            <v>4</v>
          </cell>
          <cell r="I263">
            <v>3.09</v>
          </cell>
          <cell r="J263">
            <v>1.9</v>
          </cell>
          <cell r="K263">
            <v>1.85</v>
          </cell>
          <cell r="L263">
            <v>2.75</v>
          </cell>
        </row>
        <row r="264">
          <cell r="B264" t="str">
            <v>OIIOutg</v>
          </cell>
          <cell r="D264"/>
          <cell r="E264">
            <v>33.50816343794942</v>
          </cell>
          <cell r="F264">
            <v>-15.511342035230014</v>
          </cell>
          <cell r="G264">
            <v>-2.54</v>
          </cell>
          <cell r="H264">
            <v>4</v>
          </cell>
          <cell r="I264">
            <v>3.09</v>
          </cell>
          <cell r="J264">
            <v>1.9</v>
          </cell>
          <cell r="K264">
            <v>1.85</v>
          </cell>
          <cell r="L264">
            <v>2.75</v>
          </cell>
        </row>
        <row r="265">
          <cell r="B265"/>
          <cell r="D265"/>
          <cell r="E265"/>
          <cell r="F265"/>
          <cell r="G265"/>
          <cell r="H265"/>
          <cell r="I265"/>
          <cell r="J265"/>
          <cell r="K265"/>
          <cell r="L265"/>
        </row>
        <row r="266">
          <cell r="B266" t="str">
            <v>DPOutg</v>
          </cell>
          <cell r="D266"/>
          <cell r="E266">
            <v>2.7370530534753801</v>
          </cell>
          <cell r="F266">
            <v>-3.7472409013911023</v>
          </cell>
          <cell r="G266">
            <v>-2.6</v>
          </cell>
          <cell r="H266">
            <v>3.75</v>
          </cell>
          <cell r="I266">
            <v>1</v>
          </cell>
          <cell r="J266">
            <v>2</v>
          </cell>
          <cell r="K266">
            <v>2.7</v>
          </cell>
          <cell r="L266">
            <v>7.5</v>
          </cell>
        </row>
        <row r="267">
          <cell r="B267" t="str">
            <v>REOutg</v>
          </cell>
          <cell r="D267"/>
          <cell r="E267">
            <v>21.550006769433104</v>
          </cell>
          <cell r="F267">
            <v>10.409738244888223</v>
          </cell>
          <cell r="G267">
            <v>-2.6</v>
          </cell>
          <cell r="H267">
            <v>3.75</v>
          </cell>
          <cell r="I267">
            <v>1</v>
          </cell>
          <cell r="J267">
            <v>2</v>
          </cell>
          <cell r="K267">
            <v>2.7</v>
          </cell>
          <cell r="L267">
            <v>7.5</v>
          </cell>
        </row>
        <row r="268">
          <cell r="B268" t="str">
            <v>IoDOutg</v>
          </cell>
          <cell r="D268"/>
          <cell r="E268">
            <v>6.2443845462713421</v>
          </cell>
          <cell r="F268">
            <v>-1.6384778012685008</v>
          </cell>
          <cell r="G268">
            <v>0</v>
          </cell>
          <cell r="H268">
            <v>0</v>
          </cell>
          <cell r="I268">
            <v>0</v>
          </cell>
          <cell r="J268">
            <v>0</v>
          </cell>
          <cell r="K268">
            <v>0</v>
          </cell>
          <cell r="L268">
            <v>0</v>
          </cell>
        </row>
        <row r="269">
          <cell r="B269" t="str">
            <v>R-PLCs</v>
          </cell>
          <cell r="D269"/>
          <cell r="E269">
            <v>-15.441512560213921</v>
          </cell>
          <cell r="F269">
            <v>0</v>
          </cell>
          <cell r="G269">
            <v>0</v>
          </cell>
          <cell r="H269">
            <v>0</v>
          </cell>
          <cell r="I269">
            <v>0</v>
          </cell>
          <cell r="J269">
            <v>0</v>
          </cell>
          <cell r="K269">
            <v>0</v>
          </cell>
          <cell r="L269">
            <v>0</v>
          </cell>
        </row>
        <row r="270">
          <cell r="B270" t="str">
            <v>IP_dep</v>
          </cell>
          <cell r="D270"/>
          <cell r="E270">
            <v>6.9503318415928161</v>
          </cell>
          <cell r="F270">
            <v>21.900581823877818</v>
          </cell>
          <cell r="G270">
            <v>10.699794375879733</v>
          </cell>
          <cell r="H270">
            <v>13.451801472843194</v>
          </cell>
          <cell r="I270">
            <v>9.7954012127760883</v>
          </cell>
          <cell r="J270">
            <v>9.6539644880120346</v>
          </cell>
          <cell r="K270">
            <v>8.5468739307660755</v>
          </cell>
          <cell r="L270">
            <v>7.9469860851913765</v>
          </cell>
        </row>
        <row r="271">
          <cell r="B271" t="str">
            <v>Air_dep</v>
          </cell>
          <cell r="D271"/>
          <cell r="E271">
            <v>7.460479162331346</v>
          </cell>
          <cell r="F271">
            <v>10.728564481554791</v>
          </cell>
          <cell r="G271">
            <v>6.0013338676121464</v>
          </cell>
          <cell r="H271">
            <v>5.661564480978476</v>
          </cell>
          <cell r="I271">
            <v>5.3582061829092975</v>
          </cell>
          <cell r="J271">
            <v>5.0857036931770239</v>
          </cell>
          <cell r="K271">
            <v>4.8395771398419329</v>
          </cell>
          <cell r="L271">
            <v>4.6161738456714563</v>
          </cell>
        </row>
        <row r="272">
          <cell r="B272" t="str">
            <v>R&amp;D_m (BOP)</v>
          </cell>
          <cell r="D272"/>
          <cell r="E272">
            <v>180.64257671660923</v>
          </cell>
          <cell r="F272">
            <v>-40.443995036080338</v>
          </cell>
          <cell r="G272">
            <v>39.171988237994881</v>
          </cell>
          <cell r="H272">
            <v>-17.386090184110248</v>
          </cell>
          <cell r="I272">
            <v>8.2100550279320608</v>
          </cell>
          <cell r="J272">
            <v>-2.9208558150882413</v>
          </cell>
          <cell r="K272">
            <v>0.92818774518910185</v>
          </cell>
          <cell r="L272">
            <v>-0.22741009582741833</v>
          </cell>
        </row>
        <row r="273">
          <cell r="B273" t="str">
            <v>Net aircraft</v>
          </cell>
          <cell r="D273"/>
          <cell r="E273">
            <v>-2.6138858397365516</v>
          </cell>
          <cell r="F273">
            <v>-38.060764300973069</v>
          </cell>
          <cell r="G273">
            <v>0</v>
          </cell>
          <cell r="H273">
            <v>0</v>
          </cell>
          <cell r="I273">
            <v>0</v>
          </cell>
          <cell r="J273">
            <v>0</v>
          </cell>
          <cell r="K273">
            <v>0</v>
          </cell>
          <cell r="L273">
            <v>0</v>
          </cell>
        </row>
        <row r="274">
          <cell r="B274" t="str">
            <v>R&amp;D_related_IP_exports</v>
          </cell>
          <cell r="D274"/>
          <cell r="E274">
            <v>-15.945945945945949</v>
          </cell>
          <cell r="F274">
            <v>-54</v>
          </cell>
          <cell r="G274">
            <v>-54</v>
          </cell>
          <cell r="H274">
            <v>0</v>
          </cell>
          <cell r="I274">
            <v>0</v>
          </cell>
          <cell r="J274">
            <v>0</v>
          </cell>
          <cell r="K274">
            <v>0</v>
          </cell>
          <cell r="L274">
            <v>0</v>
          </cell>
        </row>
        <row r="275">
          <cell r="B275" t="str">
            <v>SUN</v>
          </cell>
          <cell r="D275"/>
          <cell r="E275">
            <v>1.5200934645615005</v>
          </cell>
          <cell r="F275">
            <v>0</v>
          </cell>
          <cell r="G275">
            <v>0</v>
          </cell>
          <cell r="H275">
            <v>0</v>
          </cell>
          <cell r="I275">
            <v>0</v>
          </cell>
          <cell r="J275">
            <v>0</v>
          </cell>
          <cell r="K275">
            <v>0</v>
          </cell>
          <cell r="L275">
            <v>0</v>
          </cell>
        </row>
        <row r="276">
          <cell r="B276" t="str">
            <v>TAN</v>
          </cell>
          <cell r="D276"/>
          <cell r="E276">
            <v>5.5321007083146245</v>
          </cell>
          <cell r="F276">
            <v>0</v>
          </cell>
          <cell r="G276">
            <v>0</v>
          </cell>
          <cell r="H276">
            <v>0</v>
          </cell>
          <cell r="I276">
            <v>0</v>
          </cell>
          <cell r="J276">
            <v>0</v>
          </cell>
          <cell r="K276">
            <v>0</v>
          </cell>
          <cell r="L276">
            <v>0</v>
          </cell>
        </row>
        <row r="277">
          <cell r="B277"/>
          <cell r="D277"/>
          <cell r="E277"/>
          <cell r="F277"/>
          <cell r="G277"/>
          <cell r="H277"/>
          <cell r="I277"/>
          <cell r="J277"/>
          <cell r="K277"/>
        </row>
        <row r="278">
          <cell r="B278"/>
          <cell r="D278"/>
          <cell r="E278">
            <v>0</v>
          </cell>
          <cell r="F278">
            <v>0</v>
          </cell>
          <cell r="G278">
            <v>0</v>
          </cell>
          <cell r="H278">
            <v>0</v>
          </cell>
          <cell r="I278">
            <v>0</v>
          </cell>
          <cell r="J278">
            <v>0</v>
          </cell>
          <cell r="K278">
            <v>0</v>
          </cell>
          <cell r="L278">
            <v>0</v>
          </cell>
        </row>
        <row r="279">
          <cell r="B279"/>
          <cell r="D279">
            <v>8.9678591021736249</v>
          </cell>
          <cell r="E279">
            <v>8.5631898442616823</v>
          </cell>
          <cell r="F279">
            <v>7.8847666023304024</v>
          </cell>
          <cell r="G279">
            <v>7.3840827919627632</v>
          </cell>
          <cell r="H279">
            <v>7.2633724723597446</v>
          </cell>
          <cell r="I279">
            <v>6.9774439262266172</v>
          </cell>
          <cell r="J279">
            <v>6.7901059188556951</v>
          </cell>
          <cell r="K279">
            <v>6.6630113053230255</v>
          </cell>
          <cell r="L279">
            <v>6.7934862785697119</v>
          </cell>
        </row>
        <row r="280">
          <cell r="B280"/>
          <cell r="D280">
            <v>4.7417091358296366</v>
          </cell>
          <cell r="E280">
            <v>4.3400383632568218</v>
          </cell>
          <cell r="F280">
            <v>4.0082597812355045</v>
          </cell>
          <cell r="G280">
            <v>3.5422726923532717</v>
          </cell>
          <cell r="H280">
            <v>3.3249039332995562</v>
          </cell>
          <cell r="I280">
            <v>3.0275543131285976</v>
          </cell>
          <cell r="J280">
            <v>2.7884957997870212</v>
          </cell>
          <cell r="K280">
            <v>2.5915110504073509</v>
          </cell>
          <cell r="L280">
            <v>2.4999056485025832</v>
          </cell>
        </row>
        <row r="281">
          <cell r="B281" t="str">
            <v>YENEHR</v>
          </cell>
          <cell r="D281">
            <v>89.559924619854172</v>
          </cell>
          <cell r="E281">
            <v>94.169740662425951</v>
          </cell>
          <cell r="F281">
            <v>106.20901913558104</v>
          </cell>
          <cell r="G281">
            <v>113.81257815766939</v>
          </cell>
          <cell r="H281">
            <v>124.96402888767584</v>
          </cell>
          <cell r="I281">
            <v>134.36140398193041</v>
          </cell>
          <cell r="J281">
            <v>144.7273663874405</v>
          </cell>
          <cell r="K281">
            <v>156.64673668282103</v>
          </cell>
          <cell r="L281">
            <v>171.22008071522777</v>
          </cell>
        </row>
        <row r="282">
          <cell r="B282" t="str">
            <v>YNNEHR</v>
          </cell>
          <cell r="D282">
            <v>70.20544465195195</v>
          </cell>
          <cell r="E282">
            <v>72.555798187251924</v>
          </cell>
          <cell r="F282">
            <v>80.351711848315205</v>
          </cell>
          <cell r="G282">
            <v>89.229701440007204</v>
          </cell>
          <cell r="H282">
            <v>101.67383698485749</v>
          </cell>
          <cell r="I282">
            <v>112.62304554513912</v>
          </cell>
          <cell r="J282">
            <v>123.44768132687405</v>
          </cell>
          <cell r="K282">
            <v>135.52216766974499</v>
          </cell>
          <cell r="L282">
            <v>149.59283493220082</v>
          </cell>
        </row>
        <row r="283">
          <cell r="B283"/>
          <cell r="D283"/>
          <cell r="E283"/>
          <cell r="F283"/>
          <cell r="G283"/>
          <cell r="H283"/>
          <cell r="I283"/>
          <cell r="J283"/>
          <cell r="K283"/>
        </row>
        <row r="284">
          <cell r="B284"/>
          <cell r="D284"/>
          <cell r="E284"/>
          <cell r="F284"/>
          <cell r="G284"/>
          <cell r="H284"/>
          <cell r="I284"/>
          <cell r="J284"/>
          <cell r="K284"/>
          <cell r="L284"/>
        </row>
        <row r="285">
          <cell r="B285" t="str">
            <v>EMP</v>
          </cell>
          <cell r="D285">
            <v>2257.5500000000002</v>
          </cell>
          <cell r="E285">
            <v>2322.5</v>
          </cell>
          <cell r="F285">
            <v>2014.4455</v>
          </cell>
          <cell r="G285">
            <v>2061.0340000000001</v>
          </cell>
          <cell r="H285">
            <v>2269.84375</v>
          </cell>
          <cell r="I285">
            <v>2336.8427500000003</v>
          </cell>
          <cell r="J285">
            <v>2387.3125</v>
          </cell>
          <cell r="K285">
            <v>2442.97325</v>
          </cell>
          <cell r="L285">
            <v>2500.4655000000002</v>
          </cell>
        </row>
        <row r="286">
          <cell r="B286"/>
          <cell r="D286" t="str">
            <v/>
          </cell>
          <cell r="E286">
            <v>2.8770126907488036</v>
          </cell>
          <cell r="F286">
            <v>-13.263918191603874</v>
          </cell>
          <cell r="G286">
            <v>2.3127207958716145</v>
          </cell>
          <cell r="H286">
            <v>10.131310303469032</v>
          </cell>
          <cell r="I286">
            <v>2.9517009706064634</v>
          </cell>
          <cell r="J286">
            <v>2.1597409581795679</v>
          </cell>
          <cell r="K286">
            <v>2.331523418069481</v>
          </cell>
          <cell r="L286">
            <v>2.3533720641435663</v>
          </cell>
        </row>
        <row r="287">
          <cell r="B287"/>
          <cell r="D287">
            <v>1000000</v>
          </cell>
          <cell r="E287">
            <v>1028770.126907488</v>
          </cell>
          <cell r="F287">
            <v>892314.89889481943</v>
          </cell>
          <cell r="G287">
            <v>912951.65112622071</v>
          </cell>
          <cell r="H287">
            <v>1005445.6158224621</v>
          </cell>
          <cell r="I287">
            <v>1035123.3638236139</v>
          </cell>
          <cell r="J287">
            <v>1057479.3470797986</v>
          </cell>
          <cell r="K287">
            <v>1082134.7256982124</v>
          </cell>
          <cell r="L287">
            <v>1107601.3820291907</v>
          </cell>
        </row>
        <row r="288">
          <cell r="B288"/>
          <cell r="D288" t="str">
            <v/>
          </cell>
          <cell r="E288">
            <v>2.8770126907488036</v>
          </cell>
          <cell r="F288">
            <v>-13.263918191603874</v>
          </cell>
          <cell r="G288">
            <v>2.3127207958716145</v>
          </cell>
          <cell r="H288">
            <v>10.131310303469032</v>
          </cell>
          <cell r="I288">
            <v>2.9517009706064634</v>
          </cell>
          <cell r="J288">
            <v>2.1597409581795679</v>
          </cell>
          <cell r="K288">
            <v>2.331523418069481</v>
          </cell>
          <cell r="L288">
            <v>2.3533720641435663</v>
          </cell>
        </row>
        <row r="289">
          <cell r="B289" t="str">
            <v>WAG</v>
          </cell>
          <cell r="D289">
            <v>93431</v>
          </cell>
          <cell r="E289">
            <v>100218</v>
          </cell>
          <cell r="F289">
            <v>100249</v>
          </cell>
          <cell r="G289">
            <v>102702.29882488995</v>
          </cell>
          <cell r="H289">
            <v>110557.17468748252</v>
          </cell>
          <cell r="I289">
            <v>115878.48425465905</v>
          </cell>
          <cell r="J289">
            <v>122306.27799115806</v>
          </cell>
          <cell r="K289">
            <v>129563.89720103196</v>
          </cell>
          <cell r="L289">
            <v>137684.90882873512</v>
          </cell>
        </row>
        <row r="290">
          <cell r="B290"/>
          <cell r="D290">
            <v>6.3904166524328474</v>
          </cell>
          <cell r="E290">
            <v>7.2641842643234042</v>
          </cell>
          <cell r="F290">
            <v>-0.37716777425214332</v>
          </cell>
          <cell r="G290">
            <v>2.447205283733453</v>
          </cell>
          <cell r="H290">
            <v>7.64819867954985</v>
          </cell>
          <cell r="I290">
            <v>4.8131743436991172</v>
          </cell>
          <cell r="J290">
            <v>5.5470122670685242</v>
          </cell>
          <cell r="K290">
            <v>5.9339711166736464</v>
          </cell>
          <cell r="L290">
            <v>6.2679587471057232</v>
          </cell>
        </row>
        <row r="291">
          <cell r="B291"/>
          <cell r="D291">
            <v>1000</v>
          </cell>
          <cell r="E291">
            <v>1000</v>
          </cell>
          <cell r="F291">
            <v>1000</v>
          </cell>
          <cell r="G291">
            <v>1000</v>
          </cell>
          <cell r="H291">
            <v>1000</v>
          </cell>
          <cell r="I291">
            <v>1000</v>
          </cell>
          <cell r="J291">
            <v>1000</v>
          </cell>
          <cell r="K291">
            <v>1000</v>
          </cell>
          <cell r="L291">
            <v>1000</v>
          </cell>
        </row>
        <row r="292">
          <cell r="B292"/>
          <cell r="D292">
            <v>0</v>
          </cell>
          <cell r="E292">
            <v>0</v>
          </cell>
          <cell r="F292">
            <v>0</v>
          </cell>
          <cell r="G292">
            <v>0</v>
          </cell>
          <cell r="H292">
            <v>0</v>
          </cell>
          <cell r="I292">
            <v>0</v>
          </cell>
          <cell r="J292">
            <v>0</v>
          </cell>
          <cell r="K292">
            <v>0</v>
          </cell>
          <cell r="L292">
            <v>0</v>
          </cell>
        </row>
        <row r="293">
          <cell r="B293"/>
          <cell r="D293">
            <v>1000</v>
          </cell>
          <cell r="E293">
            <v>1000</v>
          </cell>
          <cell r="F293">
            <v>1000</v>
          </cell>
          <cell r="G293">
            <v>1000</v>
          </cell>
          <cell r="H293">
            <v>1000</v>
          </cell>
          <cell r="I293">
            <v>1000</v>
          </cell>
          <cell r="J293">
            <v>1000</v>
          </cell>
          <cell r="K293">
            <v>1000</v>
          </cell>
          <cell r="L293">
            <v>1000</v>
          </cell>
        </row>
        <row r="294">
          <cell r="B294"/>
          <cell r="D294">
            <v>0</v>
          </cell>
          <cell r="E294">
            <v>0</v>
          </cell>
          <cell r="F294">
            <v>0</v>
          </cell>
          <cell r="G294">
            <v>0</v>
          </cell>
          <cell r="H294">
            <v>0</v>
          </cell>
          <cell r="I294">
            <v>0</v>
          </cell>
          <cell r="J294">
            <v>0</v>
          </cell>
          <cell r="K294">
            <v>0</v>
          </cell>
          <cell r="L294">
            <v>0</v>
          </cell>
        </row>
        <row r="295">
          <cell r="B295"/>
          <cell r="D295">
            <v>1000</v>
          </cell>
          <cell r="E295">
            <v>1000</v>
          </cell>
          <cell r="F295">
            <v>1000</v>
          </cell>
          <cell r="G295">
            <v>1000</v>
          </cell>
          <cell r="H295">
            <v>1000</v>
          </cell>
          <cell r="I295">
            <v>1000</v>
          </cell>
          <cell r="J295">
            <v>1000</v>
          </cell>
          <cell r="K295">
            <v>1000</v>
          </cell>
          <cell r="L295">
            <v>1000</v>
          </cell>
        </row>
        <row r="296">
          <cell r="B296"/>
          <cell r="D296">
            <v>0</v>
          </cell>
          <cell r="E296">
            <v>0</v>
          </cell>
          <cell r="F296">
            <v>0</v>
          </cell>
          <cell r="G296">
            <v>0</v>
          </cell>
          <cell r="H296">
            <v>0</v>
          </cell>
          <cell r="I296">
            <v>0</v>
          </cell>
          <cell r="J296">
            <v>0</v>
          </cell>
          <cell r="K296">
            <v>0</v>
          </cell>
          <cell r="L296">
            <v>0</v>
          </cell>
        </row>
        <row r="297">
          <cell r="B297"/>
          <cell r="D297">
            <v>1000</v>
          </cell>
          <cell r="E297">
            <v>1000</v>
          </cell>
          <cell r="F297">
            <v>1000</v>
          </cell>
          <cell r="G297">
            <v>1000</v>
          </cell>
          <cell r="H297">
            <v>1000</v>
          </cell>
          <cell r="I297">
            <v>1000</v>
          </cell>
          <cell r="J297">
            <v>1000</v>
          </cell>
          <cell r="K297">
            <v>1000</v>
          </cell>
          <cell r="L297">
            <v>1000</v>
          </cell>
        </row>
        <row r="298">
          <cell r="B298"/>
          <cell r="D298">
            <v>0</v>
          </cell>
          <cell r="E298">
            <v>0</v>
          </cell>
          <cell r="F298">
            <v>0</v>
          </cell>
          <cell r="G298">
            <v>0</v>
          </cell>
          <cell r="H298">
            <v>0</v>
          </cell>
          <cell r="I298">
            <v>0</v>
          </cell>
          <cell r="J298">
            <v>0</v>
          </cell>
          <cell r="K298">
            <v>0</v>
          </cell>
          <cell r="L298">
            <v>0</v>
          </cell>
        </row>
        <row r="299">
          <cell r="B299"/>
          <cell r="D299">
            <v>1000</v>
          </cell>
          <cell r="E299">
            <v>1000</v>
          </cell>
          <cell r="F299">
            <v>1000</v>
          </cell>
          <cell r="G299">
            <v>1000</v>
          </cell>
          <cell r="H299">
            <v>1000</v>
          </cell>
          <cell r="I299">
            <v>1000</v>
          </cell>
          <cell r="J299">
            <v>1000</v>
          </cell>
          <cell r="K299">
            <v>1000</v>
          </cell>
          <cell r="L299">
            <v>1000</v>
          </cell>
        </row>
        <row r="300">
          <cell r="B300"/>
          <cell r="D300">
            <v>0</v>
          </cell>
          <cell r="E300">
            <v>0</v>
          </cell>
          <cell r="F300">
            <v>0</v>
          </cell>
          <cell r="G300">
            <v>0</v>
          </cell>
          <cell r="H300">
            <v>0</v>
          </cell>
          <cell r="I300">
            <v>0</v>
          </cell>
          <cell r="J300">
            <v>0</v>
          </cell>
          <cell r="K300">
            <v>0</v>
          </cell>
          <cell r="L300">
            <v>0</v>
          </cell>
        </row>
        <row r="301">
          <cell r="B301"/>
          <cell r="D301">
            <v>1000</v>
          </cell>
          <cell r="E301">
            <v>1000</v>
          </cell>
          <cell r="F301">
            <v>1000</v>
          </cell>
          <cell r="G301">
            <v>1000</v>
          </cell>
          <cell r="H301">
            <v>1000</v>
          </cell>
          <cell r="I301">
            <v>1000</v>
          </cell>
          <cell r="J301">
            <v>1000</v>
          </cell>
          <cell r="K301">
            <v>1000</v>
          </cell>
          <cell r="L301">
            <v>1000</v>
          </cell>
        </row>
        <row r="302">
          <cell r="B302"/>
          <cell r="D302">
            <v>0</v>
          </cell>
          <cell r="E302">
            <v>0</v>
          </cell>
          <cell r="F302">
            <v>0</v>
          </cell>
          <cell r="G302">
            <v>0</v>
          </cell>
          <cell r="H302">
            <v>0</v>
          </cell>
          <cell r="I302">
            <v>0</v>
          </cell>
          <cell r="J302">
            <v>0</v>
          </cell>
          <cell r="K302">
            <v>0</v>
          </cell>
          <cell r="L302">
            <v>0</v>
          </cell>
        </row>
        <row r="303">
          <cell r="B303"/>
          <cell r="D303">
            <v>1000</v>
          </cell>
          <cell r="E303">
            <v>1000</v>
          </cell>
          <cell r="F303">
            <v>1000</v>
          </cell>
          <cell r="G303">
            <v>1000</v>
          </cell>
          <cell r="H303">
            <v>1000</v>
          </cell>
          <cell r="I303">
            <v>1000</v>
          </cell>
          <cell r="J303">
            <v>1000</v>
          </cell>
          <cell r="K303">
            <v>1000</v>
          </cell>
          <cell r="L303">
            <v>1000</v>
          </cell>
        </row>
        <row r="304">
          <cell r="B304"/>
          <cell r="D304">
            <v>0</v>
          </cell>
          <cell r="E304">
            <v>0</v>
          </cell>
          <cell r="F304">
            <v>0</v>
          </cell>
          <cell r="G304">
            <v>0</v>
          </cell>
          <cell r="H304">
            <v>0</v>
          </cell>
          <cell r="I304">
            <v>0</v>
          </cell>
          <cell r="J304">
            <v>0</v>
          </cell>
          <cell r="K304">
            <v>0</v>
          </cell>
          <cell r="L304">
            <v>0</v>
          </cell>
        </row>
        <row r="305">
          <cell r="B305"/>
          <cell r="D305">
            <v>1000</v>
          </cell>
          <cell r="E305">
            <v>1000</v>
          </cell>
          <cell r="F305">
            <v>1000</v>
          </cell>
          <cell r="G305">
            <v>1000</v>
          </cell>
          <cell r="H305">
            <v>1000</v>
          </cell>
          <cell r="I305">
            <v>1000</v>
          </cell>
          <cell r="J305">
            <v>1000</v>
          </cell>
          <cell r="K305">
            <v>1000</v>
          </cell>
          <cell r="L305">
            <v>1000</v>
          </cell>
        </row>
        <row r="306">
          <cell r="B306"/>
          <cell r="D306">
            <v>0</v>
          </cell>
          <cell r="E306">
            <v>0</v>
          </cell>
          <cell r="F306">
            <v>0</v>
          </cell>
          <cell r="G306">
            <v>0</v>
          </cell>
          <cell r="H306">
            <v>0</v>
          </cell>
          <cell r="I306">
            <v>0</v>
          </cell>
          <cell r="J306">
            <v>0</v>
          </cell>
          <cell r="K306">
            <v>0</v>
          </cell>
          <cell r="L306">
            <v>0</v>
          </cell>
        </row>
        <row r="307">
          <cell r="B307"/>
          <cell r="D307">
            <v>101437.39041665243</v>
          </cell>
          <cell r="E307">
            <v>108225.26418426432</v>
          </cell>
          <cell r="F307">
            <v>108248.62283222575</v>
          </cell>
          <cell r="G307">
            <v>110704.74603017369</v>
          </cell>
          <cell r="H307">
            <v>118564.82288616207</v>
          </cell>
          <cell r="I307">
            <v>123883.29742900275</v>
          </cell>
          <cell r="J307">
            <v>130311.82500342513</v>
          </cell>
          <cell r="K307">
            <v>137569.83117214864</v>
          </cell>
          <cell r="L307">
            <v>145691.17678748223</v>
          </cell>
        </row>
        <row r="308">
          <cell r="B308"/>
          <cell r="D308">
            <v>0</v>
          </cell>
          <cell r="E308">
            <v>6.6916880843748139</v>
          </cell>
          <cell r="F308">
            <v>2.1583359613397413E-2</v>
          </cell>
          <cell r="G308">
            <v>2.268964845635657</v>
          </cell>
          <cell r="H308">
            <v>7.1000360308365096</v>
          </cell>
          <cell r="I308">
            <v>4.4857103594268644</v>
          </cell>
          <cell r="J308">
            <v>5.1891802267424625</v>
          </cell>
          <cell r="K308">
            <v>5.5697218334044063</v>
          </cell>
          <cell r="L308">
            <v>5.9034350381450329</v>
          </cell>
        </row>
        <row r="309">
          <cell r="B309"/>
          <cell r="D309">
            <v>2000</v>
          </cell>
          <cell r="E309">
            <v>2000</v>
          </cell>
          <cell r="F309">
            <v>2000</v>
          </cell>
          <cell r="G309">
            <v>2000</v>
          </cell>
          <cell r="H309">
            <v>2000</v>
          </cell>
          <cell r="I309">
            <v>2000</v>
          </cell>
          <cell r="J309">
            <v>2000</v>
          </cell>
          <cell r="K309">
            <v>2000</v>
          </cell>
          <cell r="L309">
            <v>2000</v>
          </cell>
        </row>
        <row r="310">
          <cell r="B310"/>
          <cell r="D310">
            <v>0</v>
          </cell>
          <cell r="E310">
            <v>0</v>
          </cell>
          <cell r="F310">
            <v>0</v>
          </cell>
          <cell r="G310">
            <v>0</v>
          </cell>
          <cell r="H310">
            <v>0</v>
          </cell>
          <cell r="I310">
            <v>0</v>
          </cell>
          <cell r="J310">
            <v>0</v>
          </cell>
          <cell r="K310">
            <v>0</v>
          </cell>
          <cell r="L310">
            <v>0</v>
          </cell>
        </row>
        <row r="311">
          <cell r="B311"/>
          <cell r="D311">
            <v>99437.39041665243</v>
          </cell>
          <cell r="E311">
            <v>106225.26418426432</v>
          </cell>
          <cell r="F311">
            <v>106248.62283222575</v>
          </cell>
          <cell r="G311">
            <v>108704.74603017369</v>
          </cell>
          <cell r="H311">
            <v>116564.82288616207</v>
          </cell>
          <cell r="I311">
            <v>121883.29742900275</v>
          </cell>
          <cell r="J311">
            <v>128311.82500342513</v>
          </cell>
          <cell r="K311">
            <v>135569.83117214864</v>
          </cell>
          <cell r="L311">
            <v>143691.17678748223</v>
          </cell>
        </row>
        <row r="312">
          <cell r="B312"/>
          <cell r="D312">
            <v>0</v>
          </cell>
          <cell r="E312">
            <v>6.8262790678335739</v>
          </cell>
          <cell r="F312">
            <v>2.1989729223848009E-2</v>
          </cell>
          <cell r="G312">
            <v>2.3116753257369949</v>
          </cell>
          <cell r="H312">
            <v>7.2306657648660844</v>
          </cell>
          <cell r="I312">
            <v>4.5626754377130929</v>
          </cell>
          <cell r="J312">
            <v>5.2743302076865728</v>
          </cell>
          <cell r="K312">
            <v>5.6565372431806482</v>
          </cell>
          <cell r="L312">
            <v>5.9905257276753332</v>
          </cell>
        </row>
        <row r="313">
          <cell r="B313"/>
          <cell r="D313"/>
          <cell r="E313"/>
          <cell r="F313"/>
          <cell r="G313"/>
          <cell r="H313"/>
          <cell r="I313"/>
          <cell r="J313"/>
          <cell r="K313"/>
        </row>
        <row r="314">
          <cell r="B314" t="str">
            <v>SUR</v>
          </cell>
          <cell r="C314"/>
          <cell r="D314">
            <v>1565.5003099999999</v>
          </cell>
          <cell r="E314">
            <v>1571.7833820999999</v>
          </cell>
          <cell r="F314">
            <v>0</v>
          </cell>
          <cell r="G314"/>
          <cell r="H314"/>
          <cell r="I314"/>
          <cell r="J314"/>
          <cell r="K314"/>
          <cell r="L314"/>
        </row>
        <row r="315">
          <cell r="B315" t="str">
            <v>TAR</v>
          </cell>
          <cell r="C315"/>
          <cell r="D315">
            <v>-432.50500779999999</v>
          </cell>
          <cell r="E315">
            <v>-451.81628799999999</v>
          </cell>
          <cell r="F315">
            <v>0</v>
          </cell>
          <cell r="G315"/>
          <cell r="H315"/>
          <cell r="I315"/>
          <cell r="J315"/>
          <cell r="K315"/>
          <cell r="L315"/>
        </row>
        <row r="316">
          <cell r="B316"/>
          <cell r="C316"/>
          <cell r="D316"/>
          <cell r="E316"/>
          <cell r="F316"/>
          <cell r="G316"/>
          <cell r="H316"/>
          <cell r="I316"/>
          <cell r="J316"/>
          <cell r="K316"/>
          <cell r="L316"/>
        </row>
        <row r="317">
          <cell r="B317"/>
          <cell r="C317"/>
          <cell r="D317"/>
          <cell r="E317">
            <v>-3.3363229455888432</v>
          </cell>
          <cell r="F317">
            <v>-3.0627786242139354</v>
          </cell>
          <cell r="G317">
            <v>1.2086594855785338</v>
          </cell>
          <cell r="H317">
            <v>1.1185575893658317</v>
          </cell>
          <cell r="I317">
            <v>1.1267641656867333</v>
          </cell>
          <cell r="J317">
            <v>1.118607969644847</v>
          </cell>
          <cell r="K317">
            <v>1.1067203390326963</v>
          </cell>
          <cell r="L317">
            <v>1.0966528369531492</v>
          </cell>
        </row>
        <row r="318">
          <cell r="B318"/>
          <cell r="C318"/>
          <cell r="D318"/>
          <cell r="E318">
            <v>1.6855604556153869</v>
          </cell>
          <cell r="F318">
            <v>0.99171980480026178</v>
          </cell>
          <cell r="G318">
            <v>3.3179606008818974</v>
          </cell>
          <cell r="H318">
            <v>2.5032329584507851</v>
          </cell>
          <cell r="I318">
            <v>2.8745525772131408</v>
          </cell>
          <cell r="J318">
            <v>2.4495366507137462</v>
          </cell>
          <cell r="K318">
            <v>2.5428669215252775</v>
          </cell>
          <cell r="L318">
            <v>2.4058755607981874</v>
          </cell>
        </row>
        <row r="319">
          <cell r="B319"/>
          <cell r="C319"/>
          <cell r="D319"/>
          <cell r="E319"/>
          <cell r="F319"/>
          <cell r="G319"/>
          <cell r="H319"/>
          <cell r="I319"/>
          <cell r="J319"/>
          <cell r="K319"/>
          <cell r="L319"/>
        </row>
        <row r="320">
          <cell r="B320"/>
          <cell r="C320"/>
          <cell r="D320"/>
          <cell r="E320"/>
          <cell r="F320"/>
          <cell r="G320"/>
          <cell r="H320"/>
          <cell r="I320"/>
          <cell r="J320"/>
          <cell r="K320"/>
          <cell r="L320"/>
        </row>
        <row r="321">
          <cell r="B321"/>
          <cell r="C321"/>
          <cell r="D321"/>
          <cell r="E321"/>
          <cell r="F321"/>
          <cell r="G321"/>
          <cell r="H321"/>
          <cell r="I321"/>
          <cell r="J321"/>
          <cell r="K321"/>
          <cell r="L321"/>
        </row>
        <row r="322">
          <cell r="B322"/>
          <cell r="C322"/>
          <cell r="D322"/>
          <cell r="E322"/>
          <cell r="F322"/>
          <cell r="G322"/>
          <cell r="H322"/>
          <cell r="I322"/>
          <cell r="J322"/>
          <cell r="K322"/>
          <cell r="L322"/>
        </row>
        <row r="323">
          <cell r="B323"/>
          <cell r="C323"/>
          <cell r="D323"/>
          <cell r="E323"/>
          <cell r="F323"/>
          <cell r="G323"/>
          <cell r="H323"/>
          <cell r="I323"/>
          <cell r="J323"/>
          <cell r="K323"/>
          <cell r="L323"/>
        </row>
        <row r="324">
          <cell r="B324"/>
          <cell r="C324"/>
          <cell r="D324"/>
          <cell r="E324"/>
          <cell r="F324"/>
          <cell r="G324"/>
          <cell r="H324"/>
          <cell r="I324"/>
          <cell r="J324"/>
          <cell r="K324"/>
          <cell r="L324"/>
        </row>
        <row r="325">
          <cell r="B325"/>
          <cell r="C325"/>
          <cell r="D325"/>
          <cell r="E325"/>
          <cell r="F325"/>
          <cell r="G325"/>
          <cell r="H325"/>
          <cell r="I325"/>
          <cell r="J325"/>
          <cell r="K325"/>
          <cell r="L325"/>
        </row>
        <row r="326">
          <cell r="B326"/>
          <cell r="C326"/>
          <cell r="D326"/>
          <cell r="E326"/>
          <cell r="F326"/>
          <cell r="G326"/>
          <cell r="H326"/>
          <cell r="I326"/>
          <cell r="J326"/>
          <cell r="K326"/>
          <cell r="L326"/>
        </row>
        <row r="327">
          <cell r="B327"/>
          <cell r="C327"/>
          <cell r="D327"/>
          <cell r="E327"/>
          <cell r="F327"/>
          <cell r="G327"/>
          <cell r="H327"/>
          <cell r="I327"/>
          <cell r="J327"/>
          <cell r="K327"/>
          <cell r="L327"/>
        </row>
        <row r="328">
          <cell r="B328"/>
          <cell r="C328"/>
          <cell r="D328"/>
          <cell r="E328"/>
          <cell r="F328"/>
          <cell r="G328"/>
          <cell r="H328"/>
          <cell r="I328"/>
          <cell r="J328"/>
          <cell r="K328"/>
          <cell r="L328"/>
        </row>
        <row r="329">
          <cell r="B329"/>
          <cell r="C329"/>
          <cell r="D329"/>
          <cell r="E329"/>
          <cell r="F329"/>
          <cell r="G329"/>
          <cell r="H329"/>
          <cell r="I329"/>
          <cell r="J329"/>
          <cell r="K329"/>
          <cell r="L329"/>
        </row>
        <row r="330">
          <cell r="B330"/>
          <cell r="C330"/>
          <cell r="D330"/>
          <cell r="E330"/>
          <cell r="F330"/>
          <cell r="G330"/>
          <cell r="H330"/>
          <cell r="I330"/>
          <cell r="J330"/>
          <cell r="K330"/>
          <cell r="L330"/>
        </row>
        <row r="331">
          <cell r="B331"/>
          <cell r="C331"/>
          <cell r="D331"/>
          <cell r="E331"/>
          <cell r="F331"/>
          <cell r="G331"/>
          <cell r="H331"/>
          <cell r="I331"/>
          <cell r="J331"/>
          <cell r="K331"/>
          <cell r="L331"/>
        </row>
        <row r="332">
          <cell r="B332"/>
          <cell r="C332"/>
          <cell r="D332"/>
          <cell r="E332"/>
          <cell r="F332"/>
          <cell r="G332"/>
          <cell r="H332"/>
          <cell r="I332"/>
          <cell r="J332"/>
          <cell r="K332"/>
          <cell r="L332"/>
        </row>
        <row r="333">
          <cell r="B333"/>
          <cell r="C333"/>
          <cell r="D333"/>
          <cell r="E333"/>
          <cell r="F333"/>
          <cell r="G333"/>
          <cell r="H333"/>
          <cell r="I333"/>
          <cell r="J333"/>
          <cell r="K333"/>
          <cell r="L333"/>
        </row>
        <row r="334">
          <cell r="B334"/>
          <cell r="C334"/>
          <cell r="D334"/>
          <cell r="E334"/>
          <cell r="F334"/>
          <cell r="G334"/>
          <cell r="H334"/>
          <cell r="I334"/>
          <cell r="J334"/>
          <cell r="K334"/>
          <cell r="L334"/>
        </row>
        <row r="335">
          <cell r="B335"/>
          <cell r="C335"/>
          <cell r="D335"/>
          <cell r="E335"/>
          <cell r="F335"/>
          <cell r="G335"/>
          <cell r="H335"/>
          <cell r="I335"/>
          <cell r="J335"/>
          <cell r="K335"/>
          <cell r="L335"/>
        </row>
        <row r="336">
          <cell r="B336"/>
          <cell r="C336"/>
          <cell r="D336"/>
          <cell r="E336"/>
          <cell r="F336"/>
          <cell r="G336"/>
          <cell r="H336"/>
          <cell r="I336"/>
          <cell r="J336"/>
          <cell r="K336"/>
          <cell r="L336"/>
        </row>
        <row r="337">
          <cell r="B337"/>
          <cell r="C337"/>
          <cell r="D337"/>
          <cell r="E337"/>
          <cell r="F337"/>
          <cell r="G337"/>
          <cell r="H337"/>
          <cell r="I337"/>
          <cell r="J337"/>
          <cell r="K337"/>
          <cell r="L337"/>
        </row>
        <row r="338">
          <cell r="B338"/>
          <cell r="C338"/>
          <cell r="D338"/>
          <cell r="E338"/>
          <cell r="F338"/>
          <cell r="G338"/>
          <cell r="H338"/>
          <cell r="I338"/>
          <cell r="J338"/>
          <cell r="K338"/>
          <cell r="L338"/>
        </row>
        <row r="339">
          <cell r="B339"/>
          <cell r="C339"/>
          <cell r="D339"/>
          <cell r="E339"/>
          <cell r="F339"/>
          <cell r="G339"/>
          <cell r="H339"/>
          <cell r="I339"/>
          <cell r="J339"/>
          <cell r="K339"/>
          <cell r="L339"/>
        </row>
        <row r="340">
          <cell r="B340"/>
          <cell r="C340"/>
          <cell r="D340"/>
          <cell r="E340"/>
          <cell r="F340"/>
          <cell r="G340"/>
          <cell r="H340"/>
          <cell r="I340"/>
          <cell r="J340"/>
          <cell r="K340"/>
          <cell r="L340"/>
        </row>
        <row r="341">
          <cell r="B341"/>
          <cell r="C341"/>
          <cell r="D341"/>
          <cell r="E341"/>
          <cell r="F341"/>
          <cell r="G341"/>
          <cell r="H341"/>
          <cell r="I341"/>
          <cell r="J341"/>
          <cell r="K341"/>
          <cell r="L341"/>
        </row>
        <row r="342">
          <cell r="B342"/>
          <cell r="C342"/>
          <cell r="D342"/>
          <cell r="E342"/>
          <cell r="F342"/>
          <cell r="G342"/>
          <cell r="H342"/>
          <cell r="I342"/>
          <cell r="J342"/>
          <cell r="K342"/>
          <cell r="L342"/>
        </row>
        <row r="343">
          <cell r="B343"/>
          <cell r="C343"/>
          <cell r="D343"/>
          <cell r="E343"/>
          <cell r="F343"/>
          <cell r="G343"/>
          <cell r="H343"/>
          <cell r="I343"/>
          <cell r="J343"/>
          <cell r="K343"/>
          <cell r="L343"/>
        </row>
        <row r="344">
          <cell r="B344"/>
          <cell r="C344"/>
          <cell r="D344"/>
          <cell r="E344"/>
          <cell r="F344"/>
          <cell r="G344"/>
          <cell r="H344"/>
          <cell r="I344"/>
          <cell r="J344"/>
          <cell r="K344"/>
          <cell r="L344"/>
        </row>
        <row r="345">
          <cell r="B345"/>
          <cell r="C345"/>
          <cell r="D345"/>
          <cell r="E345"/>
          <cell r="F345"/>
          <cell r="G345"/>
          <cell r="H345"/>
          <cell r="I345"/>
          <cell r="J345"/>
          <cell r="K345"/>
          <cell r="L345"/>
        </row>
        <row r="346">
          <cell r="B346"/>
          <cell r="C346"/>
          <cell r="D346"/>
          <cell r="E346"/>
          <cell r="F346"/>
          <cell r="G346"/>
          <cell r="H346"/>
          <cell r="I346"/>
          <cell r="J346"/>
          <cell r="K346"/>
          <cell r="L346"/>
        </row>
        <row r="347">
          <cell r="B347"/>
          <cell r="C347"/>
          <cell r="D347"/>
          <cell r="E347"/>
          <cell r="F347"/>
          <cell r="G347"/>
          <cell r="H347"/>
          <cell r="I347"/>
          <cell r="J347"/>
          <cell r="K347"/>
          <cell r="L347"/>
        </row>
        <row r="348">
          <cell r="B348"/>
          <cell r="C348"/>
          <cell r="D348"/>
          <cell r="E348"/>
          <cell r="F348"/>
          <cell r="G348"/>
          <cell r="H348"/>
          <cell r="I348"/>
          <cell r="J348"/>
          <cell r="K348"/>
          <cell r="L348"/>
        </row>
        <row r="349">
          <cell r="B349"/>
          <cell r="C349"/>
          <cell r="D349"/>
          <cell r="E349"/>
          <cell r="F349"/>
          <cell r="G349"/>
          <cell r="H349"/>
          <cell r="I349"/>
          <cell r="J349"/>
          <cell r="K349"/>
          <cell r="L349"/>
        </row>
        <row r="350">
          <cell r="B350"/>
          <cell r="C350"/>
          <cell r="D350"/>
          <cell r="E350"/>
          <cell r="F350"/>
          <cell r="G350"/>
          <cell r="H350"/>
          <cell r="I350"/>
          <cell r="J350"/>
          <cell r="K350"/>
          <cell r="L350"/>
        </row>
        <row r="351">
          <cell r="B351"/>
          <cell r="C351"/>
          <cell r="D351"/>
          <cell r="E351"/>
          <cell r="F351"/>
          <cell r="G351"/>
          <cell r="H351"/>
          <cell r="I351"/>
          <cell r="J351"/>
          <cell r="K351"/>
          <cell r="L351"/>
        </row>
        <row r="352">
          <cell r="B352"/>
          <cell r="C352"/>
          <cell r="D352"/>
          <cell r="E352"/>
          <cell r="F352"/>
          <cell r="G352"/>
          <cell r="H352"/>
          <cell r="I352"/>
          <cell r="J352"/>
          <cell r="K352"/>
          <cell r="L352"/>
        </row>
        <row r="353">
          <cell r="B353"/>
          <cell r="C353"/>
          <cell r="D353"/>
          <cell r="E353"/>
          <cell r="F353"/>
          <cell r="G353"/>
          <cell r="H353"/>
          <cell r="I353"/>
          <cell r="J353"/>
          <cell r="K353"/>
          <cell r="L353"/>
        </row>
        <row r="354">
          <cell r="B354"/>
          <cell r="C354"/>
          <cell r="D354"/>
          <cell r="E354"/>
          <cell r="F354"/>
          <cell r="G354"/>
          <cell r="H354"/>
          <cell r="I354"/>
          <cell r="J354"/>
          <cell r="K354"/>
          <cell r="L354"/>
        </row>
      </sheetData>
      <sheetData sheetId="4">
        <row r="1">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cell r="AI1"/>
          <cell r="AJ1"/>
          <cell r="AK1"/>
          <cell r="AL1"/>
          <cell r="AM1"/>
          <cell r="AN1"/>
          <cell r="AO1"/>
          <cell r="AP1"/>
          <cell r="AQ1"/>
          <cell r="AR1"/>
          <cell r="AS1"/>
          <cell r="AT1"/>
          <cell r="AU1"/>
          <cell r="AV1"/>
          <cell r="AW1"/>
          <cell r="AX1"/>
          <cell r="AY1"/>
          <cell r="AZ1"/>
          <cell r="BA1"/>
          <cell r="BB1"/>
          <cell r="BC1"/>
          <cell r="BD1"/>
        </row>
        <row r="2">
          <cell r="B2" t="str">
            <v>Code</v>
          </cell>
          <cell r="C2">
            <v>1995</v>
          </cell>
          <cell r="D2">
            <v>1996</v>
          </cell>
          <cell r="E2">
            <v>1997</v>
          </cell>
          <cell r="F2">
            <v>1998</v>
          </cell>
          <cell r="G2">
            <v>1999</v>
          </cell>
          <cell r="H2">
            <v>2000</v>
          </cell>
          <cell r="I2">
            <v>2001</v>
          </cell>
          <cell r="J2">
            <v>2002</v>
          </cell>
          <cell r="K2">
            <v>2003</v>
          </cell>
          <cell r="L2">
            <v>2004</v>
          </cell>
          <cell r="M2">
            <v>2005</v>
          </cell>
          <cell r="N2">
            <v>2006</v>
          </cell>
          <cell r="O2">
            <v>2007</v>
          </cell>
          <cell r="P2">
            <v>2008</v>
          </cell>
          <cell r="Q2">
            <v>2009</v>
          </cell>
          <cell r="R2">
            <v>2010</v>
          </cell>
          <cell r="S2">
            <v>2011</v>
          </cell>
          <cell r="T2">
            <v>2012</v>
          </cell>
          <cell r="U2">
            <v>2013</v>
          </cell>
          <cell r="V2">
            <v>2014</v>
          </cell>
          <cell r="W2">
            <v>2015</v>
          </cell>
          <cell r="X2">
            <v>2016</v>
          </cell>
          <cell r="Y2">
            <v>2017</v>
          </cell>
          <cell r="Z2">
            <v>2018</v>
          </cell>
          <cell r="AA2">
            <v>2019</v>
          </cell>
          <cell r="AB2">
            <v>2020</v>
          </cell>
          <cell r="AC2">
            <v>2021</v>
          </cell>
          <cell r="AD2">
            <v>2022</v>
          </cell>
          <cell r="AE2">
            <v>2023</v>
          </cell>
          <cell r="AF2">
            <v>2024</v>
          </cell>
          <cell r="AG2">
            <v>2025</v>
          </cell>
          <cell r="AH2">
            <v>2026</v>
          </cell>
          <cell r="AQ2" t="str">
            <v>Summary Charts of Final Forecasts</v>
          </cell>
        </row>
        <row r="4">
          <cell r="B4" t="str">
            <v>YER</v>
          </cell>
          <cell r="C4" t="str">
            <v/>
          </cell>
          <cell r="D4">
            <v>7.3708987380998181</v>
          </cell>
          <cell r="E4">
            <v>11.014354767523727</v>
          </cell>
          <cell r="F4">
            <v>8.727378326104084</v>
          </cell>
          <cell r="G4">
            <v>10.506430166417591</v>
          </cell>
          <cell r="H4">
            <v>9.4137146858476619</v>
          </cell>
          <cell r="I4">
            <v>5.3101937224327767</v>
          </cell>
          <cell r="J4">
            <v>5.8997489640657319</v>
          </cell>
          <cell r="K4">
            <v>3.0006606593660612</v>
          </cell>
          <cell r="L4">
            <v>6.7825320910055442</v>
          </cell>
          <cell r="M4">
            <v>5.7367898257650207</v>
          </cell>
          <cell r="N4">
            <v>4.9917978124613294</v>
          </cell>
          <cell r="O4">
            <v>5.3186917062556738</v>
          </cell>
          <cell r="P4">
            <v>-4.4384321425582911</v>
          </cell>
          <cell r="Q4">
            <v>-5.0746962359323078</v>
          </cell>
          <cell r="R4">
            <v>1.7732315200061688</v>
          </cell>
          <cell r="S4">
            <v>0.60109074561349729</v>
          </cell>
          <cell r="T4">
            <v>0.12780748411662657</v>
          </cell>
          <cell r="U4">
            <v>1.2268535578433104</v>
          </cell>
          <cell r="V4">
            <v>8.640445800231511</v>
          </cell>
          <cell r="W4">
            <v>25.176402111410567</v>
          </cell>
          <cell r="X4">
            <v>1.9937602785647046</v>
          </cell>
          <cell r="Y4">
            <v>9.1294400155628619</v>
          </cell>
          <cell r="Z4">
            <v>8.51639559334747</v>
          </cell>
          <cell r="AA4">
            <v>5.5652012763084846</v>
          </cell>
          <cell r="AB4">
            <v>4.3306454485229295</v>
          </cell>
          <cell r="AC4">
            <v>5.4166427107916526</v>
          </cell>
          <cell r="AD4">
            <v>9.3692212135507269</v>
          </cell>
          <cell r="AE4">
            <v>6.2199553299057797</v>
          </cell>
          <cell r="AF4">
            <v>6.0046075889599315</v>
          </cell>
          <cell r="AG4">
            <v>6.1083711340106372</v>
          </cell>
          <cell r="AH4">
            <v>6.7440458688873717</v>
          </cell>
        </row>
        <row r="5">
          <cell r="B5" t="str">
            <v>YEN</v>
          </cell>
          <cell r="C5" t="str">
            <v/>
          </cell>
          <cell r="D5">
            <v>9.8176100315358958</v>
          </cell>
          <cell r="E5">
            <v>15.341066548837311</v>
          </cell>
          <cell r="F5">
            <v>15.843280566870877</v>
          </cell>
          <cell r="G5">
            <v>15.314924793137275</v>
          </cell>
          <cell r="H5">
            <v>16.975905578170725</v>
          </cell>
          <cell r="I5">
            <v>12.55503048203308</v>
          </cell>
          <cell r="J5">
            <v>11.430316159946742</v>
          </cell>
          <cell r="K5">
            <v>7.0449253610704643</v>
          </cell>
          <cell r="L5">
            <v>7.3213413621000534</v>
          </cell>
          <cell r="M5">
            <v>8.9902540335598644</v>
          </cell>
          <cell r="N5">
            <v>8.6254916972576368</v>
          </cell>
          <cell r="O5">
            <v>6.6059834835636044</v>
          </cell>
          <cell r="P5">
            <v>-4.8242584261469439</v>
          </cell>
          <cell r="Q5">
            <v>-9.5052669675107495</v>
          </cell>
          <cell r="R5">
            <v>-1.2439447290440442</v>
          </cell>
          <cell r="S5">
            <v>1.9544761644694653</v>
          </cell>
          <cell r="T5">
            <v>2.4293818472900908</v>
          </cell>
          <cell r="U5">
            <v>2.5769746215693168</v>
          </cell>
          <cell r="V5">
            <v>8.6472316628713344</v>
          </cell>
          <cell r="W5">
            <v>34.694252945089609</v>
          </cell>
          <cell r="X5">
            <v>3.0268386178960327</v>
          </cell>
          <cell r="Y5">
            <v>10.921845012783859</v>
          </cell>
          <cell r="Z5">
            <v>8.8549839201250045</v>
          </cell>
          <cell r="AA5">
            <v>8.8887878561118239</v>
          </cell>
          <cell r="AB5">
            <v>3.851874728212068</v>
          </cell>
          <cell r="AC5">
            <v>6.5415861240523121</v>
          </cell>
          <cell r="AD5">
            <v>11.990297161135178</v>
          </cell>
          <cell r="AE5">
            <v>8.6863479510139285</v>
          </cell>
          <cell r="AF5">
            <v>9.2012384500821387</v>
          </cell>
          <cell r="AG5">
            <v>9.7468771176488112</v>
          </cell>
          <cell r="AH5">
            <v>10.867299080712778</v>
          </cell>
        </row>
        <row r="6">
          <cell r="B6" t="str">
            <v>YERPOP</v>
          </cell>
          <cell r="C6">
            <v>26129.832545664063</v>
          </cell>
          <cell r="D6">
            <v>27863.953653181106</v>
          </cell>
          <cell r="E6">
            <v>30610.514721802254</v>
          </cell>
          <cell r="F6">
            <v>32933.290969593043</v>
          </cell>
          <cell r="G6">
            <v>36018.926406938212</v>
          </cell>
          <cell r="H6">
            <v>38911.499966512725</v>
          </cell>
          <cell r="I6">
            <v>40363.194565710124</v>
          </cell>
          <cell r="J6">
            <v>41980.681087817837</v>
          </cell>
          <cell r="K6">
            <v>42559.162820322126</v>
          </cell>
          <cell r="L6">
            <v>44712.139616335415</v>
          </cell>
          <cell r="M6">
            <v>46263.886244206304</v>
          </cell>
          <cell r="N6">
            <v>47436.095650027171</v>
          </cell>
          <cell r="O6">
            <v>48327.567527332139</v>
          </cell>
          <cell r="P6">
            <v>45057.131161980782</v>
          </cell>
          <cell r="Q6">
            <v>42314.929541955273</v>
          </cell>
          <cell r="R6">
            <v>42862.935914771231</v>
          </cell>
          <cell r="S6">
            <v>42931.129116089971</v>
          </cell>
          <cell r="T6">
            <v>42810.075468162919</v>
          </cell>
          <cell r="U6">
            <v>43138.087569679505</v>
          </cell>
          <cell r="V6">
            <v>46555.691760731053</v>
          </cell>
          <cell r="W6">
            <v>57749.641120290966</v>
          </cell>
          <cell r="X6">
            <v>58257.289834500792</v>
          </cell>
          <cell r="Y6">
            <v>62874.098779071464</v>
          </cell>
          <cell r="Z6">
            <v>67322.642029997936</v>
          </cell>
          <cell r="AA6">
            <v>70137.865571654984</v>
          </cell>
          <cell r="AB6">
            <v>73175.287854724986</v>
          </cell>
          <cell r="AC6">
            <v>77962.112331265016</v>
          </cell>
          <cell r="AD6">
            <v>87310.00127288168</v>
          </cell>
          <cell r="AE6">
            <v>94894.05177947889</v>
          </cell>
          <cell r="AF6">
            <v>103625.47975865313</v>
          </cell>
          <cell r="AG6">
            <v>113725.72793330312</v>
          </cell>
          <cell r="AH6">
            <v>126084.64291953291</v>
          </cell>
        </row>
        <row r="7">
          <cell r="B7" t="str">
            <v>YERPOPg</v>
          </cell>
          <cell r="C7" t="str">
            <v/>
          </cell>
          <cell r="D7">
            <v>6.6365565278174721</v>
          </cell>
          <cell r="E7">
            <v>9.8570400410767931</v>
          </cell>
          <cell r="F7">
            <v>7.5881646189255525</v>
          </cell>
          <cell r="G7">
            <v>9.3693504247543746</v>
          </cell>
          <cell r="H7">
            <v>8.0307045437571176</v>
          </cell>
          <cell r="I7">
            <v>3.7307598022351618</v>
          </cell>
          <cell r="J7">
            <v>4.0073302906549646</v>
          </cell>
          <cell r="K7">
            <v>1.3779712894466334</v>
          </cell>
          <cell r="L7">
            <v>5.0587855900803502</v>
          </cell>
          <cell r="M7">
            <v>3.4705264413335213</v>
          </cell>
          <cell r="N7">
            <v>2.533746083572197</v>
          </cell>
          <cell r="O7">
            <v>1.8793112398668876</v>
          </cell>
          <cell r="P7">
            <v>-6.7672273459692285</v>
          </cell>
          <cell r="Q7">
            <v>-6.0860546362068053</v>
          </cell>
          <cell r="R7">
            <v>1.2950662537972946</v>
          </cell>
          <cell r="S7">
            <v>0.15909596452829966</v>
          </cell>
          <cell r="T7">
            <v>-0.28197173104791418</v>
          </cell>
          <cell r="U7">
            <v>0.76620304432895026</v>
          </cell>
          <cell r="V7">
            <v>7.9224749718707521</v>
          </cell>
          <cell r="W7">
            <v>24.044212288994117</v>
          </cell>
          <cell r="X7">
            <v>0.87905085531598814</v>
          </cell>
          <cell r="Y7">
            <v>7.9248604898824793</v>
          </cell>
          <cell r="Z7">
            <v>7.0753193084450494</v>
          </cell>
          <cell r="AA7">
            <v>4.1816890376979332</v>
          </cell>
          <cell r="AB7">
            <v>4.3306454485229295</v>
          </cell>
          <cell r="AC7">
            <v>6.5415861240523121</v>
          </cell>
          <cell r="AD7">
            <v>11.990297161135155</v>
          </cell>
          <cell r="AE7">
            <v>8.6863479510139499</v>
          </cell>
          <cell r="AF7">
            <v>9.2012384500821156</v>
          </cell>
          <cell r="AG7">
            <v>9.7468771176488325</v>
          </cell>
          <cell r="AH7">
            <v>10.867299080712801</v>
          </cell>
        </row>
        <row r="8">
          <cell r="B8" t="str">
            <v>YNRPOP</v>
          </cell>
          <cell r="C8">
            <v>25007.64856646211</v>
          </cell>
          <cell r="D8">
            <v>26572.210394694022</v>
          </cell>
          <cell r="E8">
            <v>28845.534672652349</v>
          </cell>
          <cell r="F8">
            <v>30690.841234560234</v>
          </cell>
          <cell r="G8">
            <v>32826.218675192431</v>
          </cell>
          <cell r="H8">
            <v>35399.47407478559</v>
          </cell>
          <cell r="I8">
            <v>35513.572772171967</v>
          </cell>
          <cell r="J8">
            <v>35705.120447309302</v>
          </cell>
          <cell r="K8">
            <v>36800.344773084755</v>
          </cell>
          <cell r="L8">
            <v>38765.213915307031</v>
          </cell>
          <cell r="M8">
            <v>39996.068362571961</v>
          </cell>
          <cell r="N8">
            <v>41278.68800363817</v>
          </cell>
          <cell r="O8">
            <v>41417.19015242927</v>
          </cell>
          <cell r="P8">
            <v>38837.209939020315</v>
          </cell>
          <cell r="Q8">
            <v>35206.995742003797</v>
          </cell>
          <cell r="R8">
            <v>36229.502066413457</v>
          </cell>
          <cell r="S8">
            <v>34899.803399134405</v>
          </cell>
          <cell r="T8">
            <v>34731.387820036136</v>
          </cell>
          <cell r="U8">
            <v>36526.798386308968</v>
          </cell>
          <cell r="V8">
            <v>39543.092311856897</v>
          </cell>
          <cell r="W8">
            <v>44558.102068304965</v>
          </cell>
          <cell r="X8">
            <v>47430.045991454972</v>
          </cell>
          <cell r="Y8">
            <v>49848.973187063115</v>
          </cell>
          <cell r="Z8">
            <v>52773.782904817788</v>
          </cell>
          <cell r="AA8">
            <v>53852.406994615463</v>
          </cell>
          <cell r="AB8">
            <v>54819.908397242507</v>
          </cell>
          <cell r="AC8">
            <v>60526.130017811156</v>
          </cell>
          <cell r="AD8">
            <v>70344.204022430335</v>
          </cell>
          <cell r="AE8">
            <v>78764.742040658486</v>
          </cell>
          <cell r="AF8">
            <v>87526.379122864833</v>
          </cell>
          <cell r="AG8">
            <v>97428.909896645899</v>
          </cell>
          <cell r="AH8">
            <v>109083.3378239413</v>
          </cell>
        </row>
        <row r="9">
          <cell r="B9" t="str">
            <v>YNRPOPg</v>
          </cell>
          <cell r="C9" t="str">
            <v/>
          </cell>
          <cell r="D9">
            <v>6.2563332337057576</v>
          </cell>
          <cell r="E9">
            <v>8.5552697505822284</v>
          </cell>
          <cell r="F9">
            <v>6.3972000618084168</v>
          </cell>
          <cell r="G9">
            <v>6.9577025416546645</v>
          </cell>
          <cell r="H9">
            <v>7.8390247291499016</v>
          </cell>
          <cell r="I9">
            <v>0.32231749303768265</v>
          </cell>
          <cell r="J9">
            <v>0.53936469970554679</v>
          </cell>
          <cell r="K9">
            <v>3.0674152952143041</v>
          </cell>
          <cell r="L9">
            <v>5.3392682985387463</v>
          </cell>
          <cell r="M9">
            <v>3.1751519544147566</v>
          </cell>
          <cell r="N9">
            <v>3.2068643083590587</v>
          </cell>
          <cell r="O9">
            <v>0.3355294353805327</v>
          </cell>
          <cell r="P9">
            <v>-6.2292497485072147</v>
          </cell>
          <cell r="Q9">
            <v>-9.347257958840105</v>
          </cell>
          <cell r="R9">
            <v>2.9042703100899736</v>
          </cell>
          <cell r="S9">
            <v>-3.6702096121595584</v>
          </cell>
          <cell r="T9">
            <v>-0.48256884765845998</v>
          </cell>
          <cell r="U9">
            <v>5.1694178636797261</v>
          </cell>
          <cell r="V9">
            <v>8.257756110041381</v>
          </cell>
          <cell r="W9">
            <v>12.682391445001716</v>
          </cell>
          <cell r="X9">
            <v>6.445391050874405</v>
          </cell>
          <cell r="Y9">
            <v>5.0999891419964749</v>
          </cell>
          <cell r="Z9">
            <v>5.8673419546257044</v>
          </cell>
          <cell r="AA9">
            <v>2.0438635065124444</v>
          </cell>
          <cell r="AB9">
            <v>1.7965796825456293</v>
          </cell>
          <cell r="AC9">
            <v>10.409031659118352</v>
          </cell>
          <cell r="AD9">
            <v>16.221215534067678</v>
          </cell>
          <cell r="AE9">
            <v>11.97047878392814</v>
          </cell>
          <cell r="AF9">
            <v>11.123805976135337</v>
          </cell>
          <cell r="AG9">
            <v>11.313767201406133</v>
          </cell>
          <cell r="AH9">
            <v>11.961981243204512</v>
          </cell>
        </row>
        <row r="10">
          <cell r="B10" t="str">
            <v>YEREMP</v>
          </cell>
          <cell r="C10" t="str">
            <v/>
          </cell>
          <cell r="D10" t="str">
            <v/>
          </cell>
          <cell r="E10" t="str">
            <v/>
          </cell>
          <cell r="F10">
            <v>76524.554748929353</v>
          </cell>
          <cell r="G10">
            <v>79350.220822067829</v>
          </cell>
          <cell r="H10">
            <v>83171.712517964916</v>
          </cell>
          <cell r="I10">
            <v>85199.869490398327</v>
          </cell>
          <cell r="J10">
            <v>88896.127553050886</v>
          </cell>
          <cell r="K10">
            <v>89832.387323742732</v>
          </cell>
          <cell r="L10">
            <v>92916.813981480285</v>
          </cell>
          <cell r="M10">
            <v>93846.776237848724</v>
          </cell>
          <cell r="N10">
            <v>94259.810945920559</v>
          </cell>
          <cell r="O10">
            <v>95199.662361221781</v>
          </cell>
          <cell r="P10">
            <v>91898.926318599377</v>
          </cell>
          <cell r="Q10">
            <v>95194.155068109074</v>
          </cell>
          <cell r="R10">
            <v>101388.98796702284</v>
          </cell>
          <cell r="S10">
            <v>104002.23598046043</v>
          </cell>
          <cell r="T10">
            <v>104579.56535834508</v>
          </cell>
          <cell r="U10">
            <v>102730.88088544851</v>
          </cell>
          <cell r="V10">
            <v>108745.23790036581</v>
          </cell>
          <cell r="W10">
            <v>131586.15094354388</v>
          </cell>
          <cell r="X10">
            <v>129495.25191680148</v>
          </cell>
          <cell r="Y10">
            <v>137330.6831341066</v>
          </cell>
          <cell r="Z10">
            <v>144841.12083440009</v>
          </cell>
          <cell r="AA10">
            <v>148625.83656012916</v>
          </cell>
          <cell r="AB10">
            <v>178774.84358699652</v>
          </cell>
          <cell r="AC10">
            <v>192921.83036390418</v>
          </cell>
          <cell r="AD10">
            <v>203589.78356079623</v>
          </cell>
          <cell r="AE10">
            <v>221424.66152479706</v>
          </cell>
          <cell r="AF10">
            <v>240853.69534840147</v>
          </cell>
          <cell r="AG10">
            <v>261994.85044386864</v>
          </cell>
          <cell r="AH10">
            <v>286590.09409899736</v>
          </cell>
        </row>
        <row r="11">
          <cell r="B11" t="str">
            <v>YEREMPg</v>
          </cell>
          <cell r="C11" t="str">
            <v/>
          </cell>
          <cell r="D11" t="str">
            <v/>
          </cell>
          <cell r="E11" t="str">
            <v/>
          </cell>
          <cell r="F11" t="str">
            <v/>
          </cell>
          <cell r="G11">
            <v>3.6924959346829933</v>
          </cell>
          <cell r="H11">
            <v>4.8159811734692859</v>
          </cell>
          <cell r="I11">
            <v>2.4385177496439425</v>
          </cell>
          <cell r="J11">
            <v>4.3383377049293737</v>
          </cell>
          <cell r="K11">
            <v>1.0532064741887837</v>
          </cell>
          <cell r="L11">
            <v>3.4335352200111746</v>
          </cell>
          <cell r="M11">
            <v>1.000854653231853</v>
          </cell>
          <cell r="N11">
            <v>0.44011603235578622</v>
          </cell>
          <cell r="O11">
            <v>0.99708603896992987</v>
          </cell>
          <cell r="P11">
            <v>-3.4671720053987443</v>
          </cell>
          <cell r="Q11">
            <v>3.5857097373321212</v>
          </cell>
          <cell r="R11">
            <v>6.5075769562548347</v>
          </cell>
          <cell r="S11">
            <v>2.5774475767403437</v>
          </cell>
          <cell r="T11">
            <v>0.55511246699841976</v>
          </cell>
          <cell r="U11">
            <v>-1.7677301168368742</v>
          </cell>
          <cell r="V11">
            <v>5.8544781891082032</v>
          </cell>
          <cell r="W11">
            <v>21.00405818607458</v>
          </cell>
          <cell r="X11">
            <v>-1.5889962672739677</v>
          </cell>
          <cell r="Y11">
            <v>6.0507478855975627</v>
          </cell>
          <cell r="Z11">
            <v>5.4688708516503759</v>
          </cell>
          <cell r="AA11">
            <v>2.6130119015415509</v>
          </cell>
          <cell r="AB11">
            <v>20.285172298875544</v>
          </cell>
          <cell r="AC11">
            <v>7.9132983662902001</v>
          </cell>
          <cell r="AD11">
            <v>5.5296765414102333</v>
          </cell>
          <cell r="AE11">
            <v>8.7602028216091412</v>
          </cell>
          <cell r="AF11">
            <v>8.7745573098363181</v>
          </cell>
          <cell r="AG11">
            <v>8.7775921664336121</v>
          </cell>
          <cell r="AH11">
            <v>9.3876820912547565</v>
          </cell>
        </row>
        <row r="12">
          <cell r="B12" t="str">
            <v>YNREMP</v>
          </cell>
          <cell r="C12" t="str">
            <v/>
          </cell>
          <cell r="D12" t="str">
            <v/>
          </cell>
          <cell r="E12" t="str">
            <v/>
          </cell>
          <cell r="F12">
            <v>71313.94680577908</v>
          </cell>
          <cell r="G12">
            <v>72316.639069182755</v>
          </cell>
          <cell r="H12">
            <v>75664.903269445538</v>
          </cell>
          <cell r="I12">
            <v>74963.139015198059</v>
          </cell>
          <cell r="J12">
            <v>75607.323638732341</v>
          </cell>
          <cell r="K12">
            <v>77676.876287718274</v>
          </cell>
          <cell r="L12">
            <v>80558.438965978698</v>
          </cell>
          <cell r="M12">
            <v>81132.442229408436</v>
          </cell>
          <cell r="N12">
            <v>82024.485236409717</v>
          </cell>
          <cell r="O12">
            <v>81587.026208836978</v>
          </cell>
          <cell r="P12">
            <v>79212.719553206014</v>
          </cell>
          <cell r="Q12">
            <v>79203.72900121579</v>
          </cell>
          <cell r="R12">
            <v>85698.108882853179</v>
          </cell>
          <cell r="S12">
            <v>84546.054658229521</v>
          </cell>
          <cell r="T12">
            <v>84844.359716504026</v>
          </cell>
          <cell r="U12">
            <v>86986.474958805848</v>
          </cell>
          <cell r="V12">
            <v>92365.139860215466</v>
          </cell>
          <cell r="W12">
            <v>101528.4083290641</v>
          </cell>
          <cell r="X12">
            <v>105428.27810111384</v>
          </cell>
          <cell r="Y12">
            <v>108880.98078937172</v>
          </cell>
          <cell r="Z12">
            <v>113540.0161984009</v>
          </cell>
          <cell r="AA12">
            <v>114116.09086071044</v>
          </cell>
          <cell r="AB12">
            <v>133930.74132659781</v>
          </cell>
          <cell r="AC12">
            <v>139466.46615111484</v>
          </cell>
          <cell r="AD12">
            <v>141820.62253902713</v>
          </cell>
          <cell r="AE12">
            <v>149720.35801824121</v>
          </cell>
          <cell r="AF12">
            <v>160040.03498280764</v>
          </cell>
          <cell r="AG12">
            <v>171637.17949752536</v>
          </cell>
          <cell r="AH12">
            <v>185914.25107906485</v>
          </cell>
        </row>
        <row r="13">
          <cell r="B13" t="str">
            <v>YNREMPg</v>
          </cell>
          <cell r="C13" t="str">
            <v/>
          </cell>
          <cell r="D13" t="str">
            <v/>
          </cell>
          <cell r="E13" t="str">
            <v/>
          </cell>
          <cell r="F13" t="str">
            <v/>
          </cell>
          <cell r="G13">
            <v>1.4060254807302552</v>
          </cell>
          <cell r="H13">
            <v>4.6300052703771577</v>
          </cell>
          <cell r="I13">
            <v>-0.92746336005805619</v>
          </cell>
          <cell r="J13">
            <v>0.85933517725782504</v>
          </cell>
          <cell r="K13">
            <v>2.7372383380143139</v>
          </cell>
          <cell r="L13">
            <v>3.7096788851124662</v>
          </cell>
          <cell r="M13">
            <v>0.71253027094051458</v>
          </cell>
          <cell r="N13">
            <v>1.0994898988482937</v>
          </cell>
          <cell r="O13">
            <v>-0.53332736720248519</v>
          </cell>
          <cell r="P13">
            <v>-2.9101522214493913</v>
          </cell>
          <cell r="Q13">
            <v>-1.1349884262190635E-2</v>
          </cell>
          <cell r="R13">
            <v>8.1995885339410037</v>
          </cell>
          <cell r="S13">
            <v>-1.3443169746003125</v>
          </cell>
          <cell r="T13">
            <v>0.35283143545890017</v>
          </cell>
          <cell r="U13">
            <v>2.5247585690544527</v>
          </cell>
          <cell r="V13">
            <v>6.1833347126168725</v>
          </cell>
          <cell r="W13">
            <v>9.9207000419381473</v>
          </cell>
          <cell r="X13">
            <v>3.8411611451741212</v>
          </cell>
          <cell r="Y13">
            <v>3.274930360663264</v>
          </cell>
          <cell r="Z13">
            <v>4.2790167532032131</v>
          </cell>
          <cell r="AA13">
            <v>0.50737588525873178</v>
          </cell>
          <cell r="AB13">
            <v>17.363590284627819</v>
          </cell>
          <cell r="AC13">
            <v>4.1332742353884511</v>
          </cell>
          <cell r="AD13">
            <v>1.6879730682797245</v>
          </cell>
          <cell r="AE13">
            <v>5.5702304346042286</v>
          </cell>
          <cell r="AF13">
            <v>6.8926344427450159</v>
          </cell>
          <cell r="AG13">
            <v>7.2464021367925513</v>
          </cell>
          <cell r="AH13">
            <v>8.3181695384043195</v>
          </cell>
        </row>
        <row r="14">
          <cell r="B14" t="str">
            <v>PCRPOP</v>
          </cell>
          <cell r="C14">
            <v>12501.287431260933</v>
          </cell>
          <cell r="D14">
            <v>13281.255778743003</v>
          </cell>
          <cell r="E14">
            <v>14074.049526594437</v>
          </cell>
          <cell r="F14">
            <v>15085.134034268585</v>
          </cell>
          <cell r="G14">
            <v>16323.322538058586</v>
          </cell>
          <cell r="H14">
            <v>17814.379786594538</v>
          </cell>
          <cell r="I14">
            <v>18409.787208359328</v>
          </cell>
          <cell r="J14">
            <v>18798.797089451651</v>
          </cell>
          <cell r="K14">
            <v>19026.427039825117</v>
          </cell>
          <cell r="L14">
            <v>19464.188978542472</v>
          </cell>
          <cell r="M14">
            <v>20411.150156756496</v>
          </cell>
          <cell r="N14">
            <v>21211.778365730352</v>
          </cell>
          <cell r="O14">
            <v>21910.29689265963</v>
          </cell>
          <cell r="P14">
            <v>21468.355986198745</v>
          </cell>
          <cell r="Q14">
            <v>20200.753295804476</v>
          </cell>
          <cell r="R14">
            <v>20269.184310200228</v>
          </cell>
          <cell r="S14">
            <v>19900.231836827035</v>
          </cell>
          <cell r="T14">
            <v>19729.097720007838</v>
          </cell>
          <cell r="U14">
            <v>19621.095493033135</v>
          </cell>
          <cell r="V14">
            <v>19952.695990485212</v>
          </cell>
          <cell r="W14">
            <v>20401.405858910362</v>
          </cell>
          <cell r="X14">
            <v>21179.882464258586</v>
          </cell>
          <cell r="Y14">
            <v>21444.936350714659</v>
          </cell>
          <cell r="Z14">
            <v>21747.253578917025</v>
          </cell>
          <cell r="AA14">
            <v>22144.86878854008</v>
          </cell>
          <cell r="AB14">
            <v>20781.708661389617</v>
          </cell>
          <cell r="AC14">
            <v>21895.429329354836</v>
          </cell>
          <cell r="AD14">
            <v>23563.56350705467</v>
          </cell>
          <cell r="AE14">
            <v>24256.882369568259</v>
          </cell>
          <cell r="AF14">
            <v>24882.845072325686</v>
          </cell>
          <cell r="AG14">
            <v>25446.910317745976</v>
          </cell>
          <cell r="AH14">
            <v>26032.509035969382</v>
          </cell>
        </row>
        <row r="15">
          <cell r="B15" t="str">
            <v>PCRPOPg</v>
          </cell>
          <cell r="C15" t="str">
            <v/>
          </cell>
          <cell r="D15">
            <v>6.239104186434985</v>
          </cell>
          <cell r="E15">
            <v>5.9692679747973987</v>
          </cell>
          <cell r="F15">
            <v>7.1840340320218132</v>
          </cell>
          <cell r="G15">
            <v>8.2080046552932995</v>
          </cell>
          <cell r="H15">
            <v>9.1345205307282296</v>
          </cell>
          <cell r="I15">
            <v>3.3422854396134571</v>
          </cell>
          <cell r="J15">
            <v>2.1130601711446539</v>
          </cell>
          <cell r="K15">
            <v>1.2108750857319217</v>
          </cell>
          <cell r="L15">
            <v>2.3008100144134014</v>
          </cell>
          <cell r="M15">
            <v>4.8651458288756055</v>
          </cell>
          <cell r="N15">
            <v>3.9225041353626589</v>
          </cell>
          <cell r="O15">
            <v>3.2930691377475396</v>
          </cell>
          <cell r="P15">
            <v>-2.0170466362276596</v>
          </cell>
          <cell r="Q15">
            <v>-5.9045168209860499</v>
          </cell>
          <cell r="R15">
            <v>0.33875476519960035</v>
          </cell>
          <cell r="S15">
            <v>-1.8202630541354403</v>
          </cell>
          <cell r="T15">
            <v>-0.85996041765955544</v>
          </cell>
          <cell r="U15">
            <v>-0.54742608358199218</v>
          </cell>
          <cell r="V15">
            <v>1.6900203027390592</v>
          </cell>
          <cell r="W15">
            <v>2.2488683666564535</v>
          </cell>
          <cell r="X15">
            <v>3.8157988264726495</v>
          </cell>
          <cell r="Y15">
            <v>1.2514417249640308</v>
          </cell>
          <cell r="Z15">
            <v>1.4097371204941478</v>
          </cell>
          <cell r="AA15">
            <v>1.8283467757442384</v>
          </cell>
          <cell r="AB15">
            <v>-6.1556477943815802</v>
          </cell>
          <cell r="AC15">
            <v>5.3591390684559315</v>
          </cell>
          <cell r="AD15">
            <v>7.618641099050727</v>
          </cell>
          <cell r="AE15">
            <v>2.9423345170437321</v>
          </cell>
          <cell r="AF15">
            <v>2.5805571104336789</v>
          </cell>
          <cell r="AG15">
            <v>2.2668840471447238</v>
          </cell>
          <cell r="AH15">
            <v>2.3012566591042116</v>
          </cell>
        </row>
        <row r="16">
          <cell r="B16" t="str">
            <v>WAGYEN</v>
          </cell>
          <cell r="C16" t="str">
            <v/>
          </cell>
          <cell r="D16" t="str">
            <v/>
          </cell>
          <cell r="E16" t="str">
            <v/>
          </cell>
          <cell r="F16" t="str">
            <v/>
          </cell>
          <cell r="G16">
            <v>39.80732940273225</v>
          </cell>
          <cell r="H16">
            <v>38.766518259331569</v>
          </cell>
          <cell r="I16">
            <v>38.424742412718395</v>
          </cell>
          <cell r="J16">
            <v>36.81189703228744</v>
          </cell>
          <cell r="K16">
            <v>37.418734924650785</v>
          </cell>
          <cell r="L16">
            <v>37.848993606307069</v>
          </cell>
          <cell r="M16">
            <v>38.592878237021623</v>
          </cell>
          <cell r="N16">
            <v>39.067861229067688</v>
          </cell>
          <cell r="O16">
            <v>40.085316769155938</v>
          </cell>
          <cell r="P16">
            <v>43.264159587057122</v>
          </cell>
          <cell r="Q16">
            <v>43.589048602386896</v>
          </cell>
          <cell r="R16">
            <v>41.385732972629867</v>
          </cell>
          <cell r="S16">
            <v>39.633024908551477</v>
          </cell>
          <cell r="T16">
            <v>38.954582585490066</v>
          </cell>
          <cell r="U16">
            <v>38.848367192751191</v>
          </cell>
          <cell r="V16">
            <v>37.179960135816984</v>
          </cell>
          <cell r="W16">
            <v>29.294283964536547</v>
          </cell>
          <cell r="X16">
            <v>30.301377241697509</v>
          </cell>
          <cell r="Y16">
            <v>29.235299731509716</v>
          </cell>
          <cell r="Z16">
            <v>28.573388258238836</v>
          </cell>
          <cell r="AA16">
            <v>28.147077798660195</v>
          </cell>
          <cell r="AB16">
            <v>28.040916091809969</v>
          </cell>
          <cell r="AC16">
            <v>28.727134872016006</v>
          </cell>
          <cell r="AD16">
            <v>30.924243221970038</v>
          </cell>
          <cell r="AE16">
            <v>32.412680962713011</v>
          </cell>
          <cell r="AF16">
            <v>34.210616351800489</v>
          </cell>
          <cell r="AG16">
            <v>36.240664444952358</v>
          </cell>
          <cell r="AH16">
            <v>38.512214342038988</v>
          </cell>
        </row>
        <row r="17">
          <cell r="B17" t="str">
            <v>WAGYNN</v>
          </cell>
          <cell r="C17" t="str">
            <v/>
          </cell>
          <cell r="D17" t="str">
            <v/>
          </cell>
          <cell r="E17" t="str">
            <v/>
          </cell>
          <cell r="F17" t="str">
            <v/>
          </cell>
          <cell r="G17">
            <v>46.46531185120886</v>
          </cell>
          <cell r="H17">
            <v>45.150462840384428</v>
          </cell>
          <cell r="I17">
            <v>45.574944072607906</v>
          </cell>
          <cell r="J17">
            <v>44.596502599236459</v>
          </cell>
          <cell r="K17">
            <v>44.000661309984686</v>
          </cell>
          <cell r="L17">
            <v>44.382016635044863</v>
          </cell>
          <cell r="M17">
            <v>45.180074249006914</v>
          </cell>
          <cell r="N17">
            <v>44.971934477377488</v>
          </cell>
          <cell r="O17">
            <v>46.762822704025133</v>
          </cell>
          <cell r="P17">
            <v>50.447939389018842</v>
          </cell>
          <cell r="Q17">
            <v>52.72248898269482</v>
          </cell>
          <cell r="R17">
            <v>49.845253285912605</v>
          </cell>
          <cell r="S17">
            <v>49.39594974768135</v>
          </cell>
          <cell r="T17">
            <v>48.806204378624578</v>
          </cell>
          <cell r="U17">
            <v>46.416298422890044</v>
          </cell>
          <cell r="V17">
            <v>44.311481833625713</v>
          </cell>
          <cell r="W17">
            <v>38.34515690612222</v>
          </cell>
          <cell r="X17">
            <v>37.345761573930339</v>
          </cell>
          <cell r="Y17">
            <v>36.877749874162213</v>
          </cell>
          <cell r="Z17">
            <v>36.450598827886587</v>
          </cell>
          <cell r="AA17">
            <v>36.53192553769837</v>
          </cell>
          <cell r="AB17">
            <v>36.394138887256382</v>
          </cell>
          <cell r="AC17">
            <v>37.284778177074614</v>
          </cell>
          <cell r="AD17">
            <v>40.136392089286723</v>
          </cell>
          <cell r="AE17">
            <v>42.068226615814758</v>
          </cell>
          <cell r="AF17">
            <v>44.401756306732189</v>
          </cell>
          <cell r="AG17">
            <v>47.036543701269494</v>
          </cell>
          <cell r="AH17">
            <v>49.984774856529427</v>
          </cell>
        </row>
        <row r="18">
          <cell r="B18" t="str">
            <v>XTNYEN</v>
          </cell>
          <cell r="C18">
            <v>73.508480282884008</v>
          </cell>
          <cell r="D18">
            <v>74.91127623955262</v>
          </cell>
          <cell r="E18">
            <v>77.157933257923489</v>
          </cell>
          <cell r="F18">
            <v>84.396752921329153</v>
          </cell>
          <cell r="G18">
            <v>86.573615437421282</v>
          </cell>
          <cell r="H18">
            <v>94.472218893139043</v>
          </cell>
          <cell r="I18">
            <v>95.286231893126498</v>
          </cell>
          <cell r="J18">
            <v>90.477317426507369</v>
          </cell>
          <cell r="K18">
            <v>80.864369040630464</v>
          </cell>
          <cell r="L18">
            <v>80.512088997255105</v>
          </cell>
          <cell r="M18">
            <v>79.563143559976496</v>
          </cell>
          <cell r="N18">
            <v>79.035574837717547</v>
          </cell>
          <cell r="O18">
            <v>80.812132598206759</v>
          </cell>
          <cell r="P18">
            <v>84.182021183562256</v>
          </cell>
          <cell r="Q18">
            <v>93.409567093019334</v>
          </cell>
          <cell r="R18">
            <v>103.05527764023705</v>
          </cell>
          <cell r="S18">
            <v>103.71581017708824</v>
          </cell>
          <cell r="T18">
            <v>104.51664155338692</v>
          </cell>
          <cell r="U18">
            <v>103.69009357048569</v>
          </cell>
          <cell r="V18">
            <v>109.83947843278519</v>
          </cell>
          <cell r="W18">
            <v>121.9558007241707</v>
          </cell>
          <cell r="X18">
            <v>121.20528590812319</v>
          </cell>
          <cell r="Y18">
            <v>119.73055421630352</v>
          </cell>
          <cell r="Z18">
            <v>122.29801507218421</v>
          </cell>
          <cell r="AA18">
            <v>126.06788296383517</v>
          </cell>
          <cell r="AB18">
            <v>126.51494003766284</v>
          </cell>
          <cell r="AC18">
            <v>126.51494003766284</v>
          </cell>
          <cell r="AD18">
            <v>126.51494003766284</v>
          </cell>
          <cell r="AE18">
            <v>126.51494003766284</v>
          </cell>
          <cell r="AF18">
            <v>126.51494003766284</v>
          </cell>
          <cell r="AG18">
            <v>126.51494003766284</v>
          </cell>
          <cell r="AH18">
            <v>126.51494003766284</v>
          </cell>
        </row>
        <row r="19">
          <cell r="B19" t="str">
            <v>MTNYEN</v>
          </cell>
          <cell r="C19">
            <v>62.57333726024099</v>
          </cell>
          <cell r="D19">
            <v>63.964738122100663</v>
          </cell>
          <cell r="E19">
            <v>65.172692554409096</v>
          </cell>
          <cell r="F19">
            <v>73.511643178445269</v>
          </cell>
          <cell r="G19">
            <v>73.507308802364946</v>
          </cell>
          <cell r="H19">
            <v>80.63573804602062</v>
          </cell>
          <cell r="I19">
            <v>79.668061877385227</v>
          </cell>
          <cell r="J19">
            <v>73.29242950390379</v>
          </cell>
          <cell r="K19">
            <v>65.710230731745497</v>
          </cell>
          <cell r="L19">
            <v>66.14193810954913</v>
          </cell>
          <cell r="M19">
            <v>68.678486201214966</v>
          </cell>
          <cell r="N19">
            <v>70.987935166322529</v>
          </cell>
          <cell r="O19">
            <v>72.537931092943026</v>
          </cell>
          <cell r="P19">
            <v>75.570374142710804</v>
          </cell>
          <cell r="Q19">
            <v>79.909910536773083</v>
          </cell>
          <cell r="R19">
            <v>86.432594211238495</v>
          </cell>
          <cell r="S19">
            <v>84.903174036226233</v>
          </cell>
          <cell r="T19">
            <v>87.033219521636283</v>
          </cell>
          <cell r="U19">
            <v>84.878681918107617</v>
          </cell>
          <cell r="V19">
            <v>91.809365372015563</v>
          </cell>
          <cell r="W19">
            <v>93.164544922702063</v>
          </cell>
          <cell r="X19">
            <v>105.56572954876573</v>
          </cell>
          <cell r="Y19">
            <v>97.883134703231349</v>
          </cell>
          <cell r="Z19">
            <v>93.921439043406735</v>
          </cell>
          <cell r="AA19">
            <v>113.76892794969126</v>
          </cell>
          <cell r="AB19">
            <v>96.812897463756755</v>
          </cell>
          <cell r="AC19">
            <v>96.812897463756755</v>
          </cell>
          <cell r="AD19">
            <v>96.812897463756755</v>
          </cell>
          <cell r="AE19">
            <v>96.812897463756755</v>
          </cell>
          <cell r="AF19">
            <v>96.812897463756755</v>
          </cell>
          <cell r="AG19">
            <v>96.812897463756755</v>
          </cell>
          <cell r="AH19">
            <v>96.812897463756755</v>
          </cell>
        </row>
        <row r="20">
          <cell r="B20" t="str">
            <v>NXNYEN</v>
          </cell>
          <cell r="C20">
            <v>10.935143022643016</v>
          </cell>
          <cell r="D20">
            <v>10.946538117451945</v>
          </cell>
          <cell r="E20">
            <v>11.985240703514384</v>
          </cell>
          <cell r="F20">
            <v>10.885109742883879</v>
          </cell>
          <cell r="G20">
            <v>13.066306635056335</v>
          </cell>
          <cell r="H20">
            <v>13.836480847118416</v>
          </cell>
          <cell r="I20">
            <v>15.618170015741272</v>
          </cell>
          <cell r="J20">
            <v>17.184887922603579</v>
          </cell>
          <cell r="K20">
            <v>15.154138308884974</v>
          </cell>
          <cell r="L20">
            <v>14.370150887705979</v>
          </cell>
          <cell r="M20">
            <v>10.884657358761549</v>
          </cell>
          <cell r="N20">
            <v>8.0476396713950233</v>
          </cell>
          <cell r="O20">
            <v>8.2742015052637452</v>
          </cell>
          <cell r="P20">
            <v>8.6116470408514587</v>
          </cell>
          <cell r="Q20">
            <v>13.499656556246242</v>
          </cell>
          <cell r="R20">
            <v>16.62268342899857</v>
          </cell>
          <cell r="S20">
            <v>18.812636140862011</v>
          </cell>
          <cell r="T20">
            <v>17.483422031750635</v>
          </cell>
          <cell r="U20">
            <v>18.811411652378073</v>
          </cell>
          <cell r="V20">
            <v>18.030113060769622</v>
          </cell>
          <cell r="W20">
            <v>28.791255801468619</v>
          </cell>
          <cell r="X20">
            <v>15.639556359357453</v>
          </cell>
          <cell r="Y20">
            <v>21.847419513072168</v>
          </cell>
          <cell r="Z20">
            <v>28.376576028777471</v>
          </cell>
          <cell r="AA20">
            <v>12.298955014143901</v>
          </cell>
          <cell r="AB20">
            <v>29.702042573906091</v>
          </cell>
          <cell r="AC20">
            <v>29.702042573906091</v>
          </cell>
          <cell r="AD20">
            <v>29.702042573906091</v>
          </cell>
          <cell r="AE20">
            <v>29.702042573906091</v>
          </cell>
          <cell r="AF20">
            <v>29.702042573906091</v>
          </cell>
          <cell r="AG20">
            <v>29.702042573906091</v>
          </cell>
          <cell r="AH20">
            <v>29.702042573906091</v>
          </cell>
        </row>
        <row r="21">
          <cell r="B21" t="str">
            <v>XGNXTN</v>
          </cell>
          <cell r="C21">
            <v>87.447094327604717</v>
          </cell>
          <cell r="D21">
            <v>86.670082824860259</v>
          </cell>
          <cell r="E21">
            <v>86.320136317777084</v>
          </cell>
          <cell r="F21">
            <v>81.07776423927001</v>
          </cell>
          <cell r="G21">
            <v>80.019408912629757</v>
          </cell>
          <cell r="H21">
            <v>78.185210333207479</v>
          </cell>
          <cell r="I21">
            <v>74.600893247623958</v>
          </cell>
          <cell r="J21">
            <v>73.7992476287817</v>
          </cell>
          <cell r="K21">
            <v>67.65337228629393</v>
          </cell>
          <cell r="L21">
            <v>67.35288891790853</v>
          </cell>
          <cell r="M21">
            <v>66.389031882280662</v>
          </cell>
          <cell r="N21">
            <v>63.876364502268999</v>
          </cell>
          <cell r="O21">
            <v>62.638498785562412</v>
          </cell>
          <cell r="P21">
            <v>60.885684957365626</v>
          </cell>
          <cell r="Q21">
            <v>61.334402310916978</v>
          </cell>
          <cell r="R21">
            <v>59.755218851706751</v>
          </cell>
          <cell r="S21">
            <v>56.72659573542176</v>
          </cell>
          <cell r="T21">
            <v>55.662247163684434</v>
          </cell>
          <cell r="U21">
            <v>53.01208928653395</v>
          </cell>
          <cell r="V21">
            <v>53.399189032240926</v>
          </cell>
          <cell r="W21">
            <v>62.491873801207134</v>
          </cell>
          <cell r="X21">
            <v>58.848010419224487</v>
          </cell>
          <cell r="Y21">
            <v>55.003844996622611</v>
          </cell>
          <cell r="Z21">
            <v>52.874552271998496</v>
          </cell>
          <cell r="AA21">
            <v>50.682589520831165</v>
          </cell>
          <cell r="AB21">
            <v>50.835490552768327</v>
          </cell>
          <cell r="AC21">
            <v>47.971735856061542</v>
          </cell>
          <cell r="AD21">
            <v>45.776310466690859</v>
          </cell>
          <cell r="AE21">
            <v>43.390593247889996</v>
          </cell>
          <cell r="AF21">
            <v>41.067044212720518</v>
          </cell>
          <cell r="AG21">
            <v>38.893991495061904</v>
          </cell>
          <cell r="AH21">
            <v>36.798567716087426</v>
          </cell>
        </row>
        <row r="22">
          <cell r="B22" t="str">
            <v>XSNXTN</v>
          </cell>
          <cell r="C22">
            <v>12.553830840270253</v>
          </cell>
          <cell r="D22">
            <v>13.328224726965757</v>
          </cell>
          <cell r="E22">
            <v>13.679545443342722</v>
          </cell>
          <cell r="F22">
            <v>18.922912332408142</v>
          </cell>
          <cell r="G22">
            <v>19.984597147782495</v>
          </cell>
          <cell r="H22">
            <v>21.81565399478179</v>
          </cell>
          <cell r="I22">
            <v>25.398537712623543</v>
          </cell>
          <cell r="J22">
            <v>26.200440095043021</v>
          </cell>
          <cell r="K22">
            <v>32.345616185411153</v>
          </cell>
          <cell r="L22">
            <v>32.647030020376363</v>
          </cell>
          <cell r="M22">
            <v>33.609456619512194</v>
          </cell>
          <cell r="N22">
            <v>36.12435100689089</v>
          </cell>
          <cell r="O22">
            <v>37.361134535096149</v>
          </cell>
          <cell r="P22">
            <v>39.113120023358213</v>
          </cell>
          <cell r="Q22">
            <v>38.666134351546788</v>
          </cell>
          <cell r="R22">
            <v>40.245578273248192</v>
          </cell>
          <cell r="S22">
            <v>43.27336055400022</v>
          </cell>
          <cell r="T22">
            <v>44.338444925317546</v>
          </cell>
          <cell r="U22">
            <v>46.987207243384852</v>
          </cell>
          <cell r="V22">
            <v>46.600952230379903</v>
          </cell>
          <cell r="W22">
            <v>37.508163762795547</v>
          </cell>
          <cell r="X22">
            <v>41.152173614553561</v>
          </cell>
          <cell r="Y22">
            <v>44.996194797640499</v>
          </cell>
          <cell r="Z22">
            <v>47.125578753084532</v>
          </cell>
          <cell r="AA22">
            <v>49.317594703342884</v>
          </cell>
          <cell r="AB22">
            <v>49.164509447231666</v>
          </cell>
          <cell r="AC22">
            <v>52.028264143938443</v>
          </cell>
          <cell r="AD22">
            <v>54.223689533309155</v>
          </cell>
          <cell r="AE22">
            <v>56.609406752109997</v>
          </cell>
          <cell r="AF22">
            <v>58.932955787279475</v>
          </cell>
          <cell r="AG22">
            <v>61.106008504938082</v>
          </cell>
          <cell r="AH22">
            <v>63.201432283912574</v>
          </cell>
        </row>
        <row r="23">
          <cell r="B23" t="str">
            <v>INMGN</v>
          </cell>
          <cell r="C23">
            <v>19.630725186659035</v>
          </cell>
          <cell r="D23">
            <v>21.390518086601816</v>
          </cell>
          <cell r="E23">
            <v>23.166380361250848</v>
          </cell>
          <cell r="F23">
            <v>25.103117568854096</v>
          </cell>
          <cell r="G23">
            <v>27.877977050193291</v>
          </cell>
          <cell r="H23">
            <v>27.37857452287794</v>
          </cell>
          <cell r="I23">
            <v>28.234630113841053</v>
          </cell>
          <cell r="J23">
            <v>28.467251009490141</v>
          </cell>
          <cell r="K23">
            <v>29.312032582959617</v>
          </cell>
          <cell r="L23">
            <v>31.781652314948595</v>
          </cell>
          <cell r="M23">
            <v>35.282535780101739</v>
          </cell>
          <cell r="N23">
            <v>36.343793889956622</v>
          </cell>
          <cell r="O23">
            <v>34.210494308749226</v>
          </cell>
          <cell r="P23">
            <v>29.681450937057509</v>
          </cell>
          <cell r="Q23">
            <v>26.692872764127223</v>
          </cell>
          <cell r="R23">
            <v>22.871573644873333</v>
          </cell>
          <cell r="S23">
            <v>22.652295162092614</v>
          </cell>
          <cell r="T23">
            <v>27.097092215341718</v>
          </cell>
          <cell r="U23">
            <v>24.383952822578827</v>
          </cell>
          <cell r="V23">
            <v>27.000981402727593</v>
          </cell>
          <cell r="W23">
            <v>38.839447497100146</v>
          </cell>
          <cell r="X23">
            <v>55.522237717836873</v>
          </cell>
          <cell r="Y23">
            <v>53.441185122956846</v>
          </cell>
          <cell r="Z23">
            <v>46.677434829462648</v>
          </cell>
          <cell r="AA23">
            <v>51.276506827738245</v>
          </cell>
          <cell r="AB23">
            <v>52.836288945695983</v>
          </cell>
          <cell r="AC23">
            <v>58.222807350725411</v>
          </cell>
          <cell r="AD23">
            <v>46.073808378404394</v>
          </cell>
          <cell r="AE23">
            <v>43.84801810770594</v>
          </cell>
          <cell r="AF23">
            <v>39.440536057123104</v>
          </cell>
          <cell r="AG23">
            <v>36.291828653941792</v>
          </cell>
          <cell r="AH23">
            <v>33.009658704881701</v>
          </cell>
        </row>
        <row r="24">
          <cell r="B24" t="str">
            <v>UINYEN</v>
          </cell>
          <cell r="C24">
            <v>15.695490261860206</v>
          </cell>
          <cell r="D24">
            <v>17.630970149751263</v>
          </cell>
          <cell r="E24">
            <v>18.676412928325988</v>
          </cell>
          <cell r="F24">
            <v>20.216135005816138</v>
          </cell>
          <cell r="G24">
            <v>20.891590914280584</v>
          </cell>
          <cell r="H24">
            <v>21.355118177789937</v>
          </cell>
          <cell r="I24">
            <v>20.13196851421872</v>
          </cell>
          <cell r="J24">
            <v>19.197380765319334</v>
          </cell>
          <cell r="K24">
            <v>20.564259853185977</v>
          </cell>
          <cell r="L24">
            <v>22.128305653650195</v>
          </cell>
          <cell r="M24">
            <v>23.942775639443614</v>
          </cell>
          <cell r="N24">
            <v>24.772578101120303</v>
          </cell>
          <cell r="O24">
            <v>22.772842829675376</v>
          </cell>
          <cell r="P24">
            <v>19.298100652547394</v>
          </cell>
          <cell r="Q24">
            <v>12.629445048926902</v>
          </cell>
          <cell r="R24">
            <v>9.1296355589903602</v>
          </cell>
          <cell r="S24">
            <v>8.4743647048866517</v>
          </cell>
          <cell r="T24">
            <v>8.0689228621540376</v>
          </cell>
          <cell r="U24">
            <v>9.7775090234614996</v>
          </cell>
          <cell r="V24">
            <v>10.629360950124756</v>
          </cell>
          <cell r="W24">
            <v>8.9171403208370297</v>
          </cell>
          <cell r="X24">
            <v>9.6266942649929206</v>
          </cell>
          <cell r="Y24">
            <v>9.3682525392502178</v>
          </cell>
          <cell r="Z24">
            <v>10.242332268269385</v>
          </cell>
          <cell r="AA24">
            <v>10.314528649102913</v>
          </cell>
          <cell r="AB24">
            <v>9.2918270272996448</v>
          </cell>
          <cell r="AC24">
            <v>9.2918270272996448</v>
          </cell>
          <cell r="AD24">
            <v>9.2918270272996448</v>
          </cell>
          <cell r="AE24">
            <v>9.2918270272996448</v>
          </cell>
          <cell r="AF24">
            <v>9.2918270272996448</v>
          </cell>
          <cell r="AG24">
            <v>9.2918270272996448</v>
          </cell>
          <cell r="AH24">
            <v>9.2918270272996448</v>
          </cell>
        </row>
        <row r="25">
          <cell r="B25" t="str">
            <v>UINMIN</v>
          </cell>
          <cell r="C25">
            <v>17.149430537426984</v>
          </cell>
          <cell r="D25">
            <v>19.167107874661198</v>
          </cell>
          <cell r="E25">
            <v>20.6460509781094</v>
          </cell>
          <cell r="F25">
            <v>22.50587958758425</v>
          </cell>
          <cell r="G25">
            <v>24.021126468235465</v>
          </cell>
          <cell r="H25">
            <v>24.593120984998496</v>
          </cell>
          <cell r="I25">
            <v>23.721507145546621</v>
          </cell>
          <cell r="J25">
            <v>23.141738325133144</v>
          </cell>
          <cell r="K25">
            <v>24.195586554698181</v>
          </cell>
          <cell r="L25">
            <v>26.086204301792282</v>
          </cell>
          <cell r="M25">
            <v>28.292304200375607</v>
          </cell>
          <cell r="N25">
            <v>29.026168286159837</v>
          </cell>
          <cell r="O25">
            <v>27.127090813050909</v>
          </cell>
          <cell r="P25">
            <v>23.09765209036884</v>
          </cell>
          <cell r="Q25">
            <v>15.939699831336254</v>
          </cell>
          <cell r="R25">
            <v>11.875769031748051</v>
          </cell>
          <cell r="S25">
            <v>11.455127582761399</v>
          </cell>
          <cell r="T25">
            <v>11.171223737338929</v>
          </cell>
          <cell r="U25">
            <v>12.827773013769516</v>
          </cell>
          <cell r="V25">
            <v>13.916060993231063</v>
          </cell>
          <cell r="W25">
            <v>14.410102156838612</v>
          </cell>
          <cell r="X25">
            <v>14.920002282266848</v>
          </cell>
          <cell r="Y25">
            <v>15.111920277864899</v>
          </cell>
          <cell r="Z25">
            <v>16.854928134828697</v>
          </cell>
          <cell r="AA25">
            <v>17.184662747975825</v>
          </cell>
          <cell r="AB25">
            <v>16.566125965908842</v>
          </cell>
          <cell r="AC25">
            <v>14.389538092877904</v>
          </cell>
          <cell r="AD25">
            <v>14.628119697099324</v>
          </cell>
          <cell r="AE25">
            <v>14.005141321712813</v>
          </cell>
          <cell r="AF25">
            <v>13.447505016052563</v>
          </cell>
          <cell r="AG25">
            <v>12.969393913514576</v>
          </cell>
          <cell r="AH25">
            <v>12.469224187593341</v>
          </cell>
        </row>
        <row r="26">
          <cell r="B26" t="str">
            <v>DWNMIN</v>
          </cell>
          <cell r="C26">
            <v>3.9681499928969597</v>
          </cell>
          <cell r="D26">
            <v>4.3597759518750294</v>
          </cell>
          <cell r="E26">
            <v>5.0212802278498554</v>
          </cell>
          <cell r="F26">
            <v>5.7338320579226405</v>
          </cell>
          <cell r="G26">
            <v>6.5065489255902262</v>
          </cell>
          <cell r="H26">
            <v>6.7620724467370259</v>
          </cell>
          <cell r="I26">
            <v>7.0895079573121258</v>
          </cell>
          <cell r="J26">
            <v>7.7697721434153921</v>
          </cell>
          <cell r="K26">
            <v>9.5842915866729133</v>
          </cell>
          <cell r="L26">
            <v>11.092033401398629</v>
          </cell>
          <cell r="M26">
            <v>12.253889936926017</v>
          </cell>
          <cell r="N26">
            <v>12.361214000314488</v>
          </cell>
          <cell r="O26">
            <v>10.02612248886529</v>
          </cell>
          <cell r="P26">
            <v>6.778679567825538</v>
          </cell>
          <cell r="Q26">
            <v>3.3978626091982473</v>
          </cell>
          <cell r="R26">
            <v>2.0023098948877527</v>
          </cell>
          <cell r="S26">
            <v>1.0342587753331891</v>
          </cell>
          <cell r="T26">
            <v>0.737685027032148</v>
          </cell>
          <cell r="U26">
            <v>0.65008074150181461</v>
          </cell>
          <cell r="V26">
            <v>0.7359552094477404</v>
          </cell>
          <cell r="W26">
            <v>0.91726918460698881</v>
          </cell>
          <cell r="X26">
            <v>1.1652138337819447</v>
          </cell>
          <cell r="Y26">
            <v>1.6432421040569487</v>
          </cell>
          <cell r="Z26">
            <v>1.8389390404784582</v>
          </cell>
          <cell r="AA26">
            <v>2.0481216840814214</v>
          </cell>
          <cell r="AB26">
            <v>2.1007803374313063</v>
          </cell>
          <cell r="AC26">
            <v>1.7988961363306959</v>
          </cell>
          <cell r="AD26">
            <v>1.8929982596963904</v>
          </cell>
          <cell r="AE26">
            <v>1.962006755223807</v>
          </cell>
          <cell r="AF26">
            <v>2.2357395323419005</v>
          </cell>
          <cell r="AG26">
            <v>2.4751450900131635</v>
          </cell>
          <cell r="AH26">
            <v>2.5640989495218909</v>
          </cell>
        </row>
        <row r="27">
          <cell r="B27" t="str">
            <v>OBNMIN</v>
          </cell>
          <cell r="C27">
            <v>4.4250159297362783</v>
          </cell>
          <cell r="D27">
            <v>5.0791751346471115</v>
          </cell>
          <cell r="E27">
            <v>5.8515204686336615</v>
          </cell>
          <cell r="F27">
            <v>6.2519410672638029</v>
          </cell>
          <cell r="G27">
            <v>6.8986292956296058</v>
          </cell>
          <cell r="H27">
            <v>6.9224923900924535</v>
          </cell>
          <cell r="I27">
            <v>7.1725617216942057</v>
          </cell>
          <cell r="J27">
            <v>7.0152273420863391</v>
          </cell>
          <cell r="K27">
            <v>6.3092207121379511</v>
          </cell>
          <cell r="L27">
            <v>6.7309984943979977</v>
          </cell>
          <cell r="M27">
            <v>6.7568891772524706</v>
          </cell>
          <cell r="N27">
            <v>6.9422524393810496</v>
          </cell>
          <cell r="O27">
            <v>7.9075360950633558</v>
          </cell>
          <cell r="P27">
            <v>8.1917018944520752</v>
          </cell>
          <cell r="Q27">
            <v>6.5727195778890621</v>
          </cell>
          <cell r="R27">
            <v>4.6330084045988613</v>
          </cell>
          <cell r="S27">
            <v>4.5387197021502335</v>
          </cell>
          <cell r="T27">
            <v>5.2159786959604295</v>
          </cell>
          <cell r="U27">
            <v>5.6644675846590706</v>
          </cell>
          <cell r="V27">
            <v>5.8326295268356008</v>
          </cell>
          <cell r="W27">
            <v>6.0968890775787576</v>
          </cell>
          <cell r="X27">
            <v>6.610127593409362</v>
          </cell>
          <cell r="Y27">
            <v>7.2941691174527881</v>
          </cell>
          <cell r="Z27">
            <v>8.1207225936399574</v>
          </cell>
          <cell r="AA27">
            <v>9.0183799902447426</v>
          </cell>
          <cell r="AB27">
            <v>9.125882360927779</v>
          </cell>
          <cell r="AC27">
            <v>8.0728074275972652</v>
          </cell>
          <cell r="AD27">
            <v>8.4615720870054183</v>
          </cell>
          <cell r="AE27">
            <v>7.9723430830161064</v>
          </cell>
          <cell r="AF27">
            <v>7.2402172736505861</v>
          </cell>
          <cell r="AG27">
            <v>6.6483532357127597</v>
          </cell>
          <cell r="AH27">
            <v>6.2275963761806716</v>
          </cell>
        </row>
        <row r="28">
          <cell r="B28" t="str">
            <v>UMNMIN</v>
          </cell>
          <cell r="C28">
            <v>6.755231712392713</v>
          </cell>
          <cell r="D28">
            <v>7.2337576116931448</v>
          </cell>
          <cell r="E28">
            <v>7.073774335584103</v>
          </cell>
          <cell r="F28">
            <v>7.8367450958367666</v>
          </cell>
          <cell r="G28">
            <v>7.5003982180001749</v>
          </cell>
          <cell r="H28">
            <v>7.6895334437521763</v>
          </cell>
          <cell r="I28">
            <v>6.1788137734481658</v>
          </cell>
          <cell r="J28">
            <v>5.2924534889930932</v>
          </cell>
          <cell r="K28">
            <v>5.1046155274780913</v>
          </cell>
          <cell r="L28">
            <v>4.7172842105839292</v>
          </cell>
          <cell r="M28">
            <v>5.0249764489552735</v>
          </cell>
          <cell r="N28">
            <v>4.8664201108476153</v>
          </cell>
          <cell r="O28">
            <v>4.9351098340503148</v>
          </cell>
          <cell r="P28">
            <v>4.4789299120744506</v>
          </cell>
          <cell r="Q28">
            <v>3.246962125788218</v>
          </cell>
          <cell r="R28">
            <v>3.1698714569978135</v>
          </cell>
          <cell r="S28">
            <v>4.0832662964989215</v>
          </cell>
          <cell r="T28">
            <v>3.7738163280004748</v>
          </cell>
          <cell r="U28">
            <v>4.9340397852188289</v>
          </cell>
          <cell r="V28">
            <v>5.4998731149066318</v>
          </cell>
          <cell r="W28">
            <v>5.694815319714837</v>
          </cell>
          <cell r="X28">
            <v>5.2320161436318955</v>
          </cell>
          <cell r="Y28">
            <v>4.1908043725687669</v>
          </cell>
          <cell r="Z28">
            <v>4.5757071034565246</v>
          </cell>
          <cell r="AA28">
            <v>4.0405599136493198</v>
          </cell>
          <cell r="AB28">
            <v>4.0843952807850803</v>
          </cell>
          <cell r="AC28">
            <v>3.3837045392323835</v>
          </cell>
          <cell r="AD28">
            <v>3.0678513542751871</v>
          </cell>
          <cell r="AE28">
            <v>2.8685846873368264</v>
          </cell>
          <cell r="AF28">
            <v>2.7775231569286274</v>
          </cell>
          <cell r="AG28">
            <v>2.6600448929000335</v>
          </cell>
          <cell r="AH28">
            <v>2.519716062363496</v>
          </cell>
        </row>
        <row r="29">
          <cell r="B29" t="str">
            <v>PDIa</v>
          </cell>
          <cell r="C29">
            <v>31483</v>
          </cell>
          <cell r="D29">
            <v>34585</v>
          </cell>
          <cell r="E29">
            <v>37691</v>
          </cell>
          <cell r="F29">
            <v>42392</v>
          </cell>
          <cell r="G29">
            <v>47331</v>
          </cell>
          <cell r="H29">
            <v>52970</v>
          </cell>
          <cell r="I29">
            <v>60580</v>
          </cell>
          <cell r="J29">
            <v>64924</v>
          </cell>
          <cell r="K29">
            <v>70426</v>
          </cell>
          <cell r="L29">
            <v>75309</v>
          </cell>
          <cell r="M29">
            <v>82649</v>
          </cell>
          <cell r="N29">
            <v>89011</v>
          </cell>
          <cell r="O29">
            <v>96597</v>
          </cell>
          <cell r="P29">
            <v>102417</v>
          </cell>
          <cell r="Q29">
            <v>95014</v>
          </cell>
          <cell r="R29">
            <v>92666</v>
          </cell>
          <cell r="S29">
            <v>86713</v>
          </cell>
          <cell r="T29">
            <v>89545</v>
          </cell>
          <cell r="U29">
            <v>89058</v>
          </cell>
          <cell r="V29">
            <v>90975</v>
          </cell>
          <cell r="W29">
            <v>94716</v>
          </cell>
          <cell r="X29">
            <v>98886</v>
          </cell>
          <cell r="Y29">
            <v>106294</v>
          </cell>
          <cell r="Z29">
            <v>111509</v>
          </cell>
          <cell r="AA29">
            <v>118610</v>
          </cell>
          <cell r="AB29">
            <v>123625.0346170401</v>
          </cell>
          <cell r="AC29">
            <v>126222.31493719433</v>
          </cell>
          <cell r="AD29">
            <v>132414.21953293512</v>
          </cell>
          <cell r="AE29">
            <v>137785.41442748488</v>
          </cell>
          <cell r="AF29">
            <v>144167.41050611282</v>
          </cell>
          <cell r="AG29">
            <v>151644.30921755132</v>
          </cell>
          <cell r="AH29">
            <v>160281.5481249181</v>
          </cell>
          <cell r="AI29"/>
        </row>
        <row r="30">
          <cell r="B30" t="str">
            <v>PHN</v>
          </cell>
          <cell r="C30">
            <v>28672.4054278</v>
          </cell>
          <cell r="D30">
            <v>31691.633067699997</v>
          </cell>
          <cell r="E30">
            <v>34810.864652000004</v>
          </cell>
          <cell r="F30">
            <v>39040.629811599996</v>
          </cell>
          <cell r="G30">
            <v>43987.002025000002</v>
          </cell>
          <cell r="H30">
            <v>50885.304109199998</v>
          </cell>
          <cell r="I30">
            <v>55614.549826899995</v>
          </cell>
          <cell r="J30">
            <v>60576.9783694</v>
          </cell>
          <cell r="K30">
            <v>64704.684902400004</v>
          </cell>
          <cell r="L30">
            <v>68361.82353010001</v>
          </cell>
          <cell r="M30">
            <v>74286.987474199996</v>
          </cell>
          <cell r="N30">
            <v>81002.57843899999</v>
          </cell>
          <cell r="O30">
            <v>89027.204809599993</v>
          </cell>
          <cell r="P30">
            <v>90580.586946399999</v>
          </cell>
          <cell r="Q30">
            <v>80113.999478400001</v>
          </cell>
          <cell r="R30">
            <v>79304.331649299987</v>
          </cell>
          <cell r="S30">
            <v>78921.997291299995</v>
          </cell>
          <cell r="T30">
            <v>79266.214288699994</v>
          </cell>
          <cell r="U30">
            <v>80568.522385499993</v>
          </cell>
          <cell r="V30">
            <v>83321.976868099999</v>
          </cell>
          <cell r="W30">
            <v>86422.778678699993</v>
          </cell>
          <cell r="X30">
            <v>91076.146454799993</v>
          </cell>
          <cell r="Y30">
            <v>94048.514965299997</v>
          </cell>
          <cell r="Z30">
            <v>98615.28291329999</v>
          </cell>
          <cell r="AA30">
            <v>104153.8231426</v>
          </cell>
          <cell r="AB30">
            <v>98678.0599878059</v>
          </cell>
          <cell r="AC30">
            <v>106171.36120195866</v>
          </cell>
          <cell r="AD30">
            <v>116650.25564074513</v>
          </cell>
          <cell r="AE30">
            <v>122223.58202853336</v>
          </cell>
          <cell r="AF30">
            <v>127770.47329211763</v>
          </cell>
          <cell r="AG30">
            <v>133755.86092606685</v>
          </cell>
          <cell r="AH30">
            <v>140362.0332693822</v>
          </cell>
          <cell r="AI30"/>
        </row>
        <row r="31">
          <cell r="B31" t="str">
            <v>PHNPDIa</v>
          </cell>
          <cell r="C31">
            <v>8.9273403811580891</v>
          </cell>
          <cell r="D31">
            <v>8.3659590351308424</v>
          </cell>
          <cell r="E31">
            <v>7.6414405242630767</v>
          </cell>
          <cell r="F31">
            <v>7.9056666078505478</v>
          </cell>
          <cell r="G31">
            <v>7.065132735416535</v>
          </cell>
          <cell r="H31">
            <v>3.9356161804795176</v>
          </cell>
          <cell r="I31">
            <v>8.1965172880488666</v>
          </cell>
          <cell r="J31">
            <v>6.6955542335654039</v>
          </cell>
          <cell r="K31">
            <v>8.1238677442989733</v>
          </cell>
          <cell r="L31">
            <v>9.2248953908563252</v>
          </cell>
          <cell r="M31">
            <v>10.117499940471152</v>
          </cell>
          <cell r="N31">
            <v>8.9971144701216801</v>
          </cell>
          <cell r="O31">
            <v>7.8364702738180299</v>
          </cell>
          <cell r="P31">
            <v>11.557078467051374</v>
          </cell>
          <cell r="Q31">
            <v>15.681900058517694</v>
          </cell>
          <cell r="R31">
            <v>14.41917030054174</v>
          </cell>
          <cell r="S31">
            <v>8.984815089663611</v>
          </cell>
          <cell r="T31">
            <v>11.478905255793181</v>
          </cell>
          <cell r="U31">
            <v>9.5325266842956395</v>
          </cell>
          <cell r="V31">
            <v>8.4122265808189045</v>
          </cell>
          <cell r="W31">
            <v>8.7558821332193162</v>
          </cell>
          <cell r="X31">
            <v>7.8978354319115045</v>
          </cell>
          <cell r="Y31">
            <v>11.520391588142321</v>
          </cell>
          <cell r="Z31">
            <v>11.562938495278418</v>
          </cell>
          <cell r="AA31">
            <v>12.187991617401572</v>
          </cell>
          <cell r="AB31">
            <v>20.179549155649401</v>
          </cell>
          <cell r="AC31">
            <v>15.885427030246291</v>
          </cell>
          <cell r="AD31">
            <v>11.905038558392178</v>
          </cell>
          <cell r="AE31">
            <v>11.294252344206978</v>
          </cell>
          <cell r="AF31">
            <v>11.373539384825083</v>
          </cell>
          <cell r="AG31">
            <v>11.796320207322397</v>
          </cell>
          <cell r="AH31">
            <v>12.427827837057881</v>
          </cell>
        </row>
        <row r="32">
          <cell r="B32" t="str">
            <v>YENEHR</v>
          </cell>
          <cell r="C32" t="str">
            <v/>
          </cell>
          <cell r="D32" t="str">
            <v/>
          </cell>
          <cell r="E32" t="str">
            <v/>
          </cell>
          <cell r="F32">
            <v>31.62960496400477</v>
          </cell>
          <cell r="G32">
            <v>34.584124037834869</v>
          </cell>
          <cell r="H32">
            <v>38.62363592840088</v>
          </cell>
          <cell r="I32">
            <v>42.12583509678732</v>
          </cell>
          <cell r="J32">
            <v>46.334687539312355</v>
          </cell>
          <cell r="K32">
            <v>48.725747693988644</v>
          </cell>
          <cell r="L32">
            <v>50.827225800730822</v>
          </cell>
          <cell r="M32">
            <v>52.716251270882545</v>
          </cell>
          <cell r="N32">
            <v>54.68066422257413</v>
          </cell>
          <cell r="O32">
            <v>56.532012202143818</v>
          </cell>
          <cell r="P32">
            <v>55.008139076248661</v>
          </cell>
          <cell r="Q32">
            <v>55.749968674652713</v>
          </cell>
          <cell r="R32">
            <v>57.510589705103826</v>
          </cell>
          <cell r="S32">
            <v>59.436278290935718</v>
          </cell>
          <cell r="T32">
            <v>60.80694587671637</v>
          </cell>
          <cell r="U32">
            <v>60.108467631438721</v>
          </cell>
          <cell r="V32">
            <v>62.938364171972111</v>
          </cell>
          <cell r="W32">
            <v>81.195887342801356</v>
          </cell>
          <cell r="X32">
            <v>80.365450341296992</v>
          </cell>
          <cell r="Y32">
            <v>85.226760297140359</v>
          </cell>
          <cell r="Z32">
            <v>89.559924619854172</v>
          </cell>
          <cell r="AA32">
            <v>94.169740662425951</v>
          </cell>
          <cell r="AB32">
            <v>106.20901913558104</v>
          </cell>
          <cell r="AC32">
            <v>106.82455771322107</v>
          </cell>
          <cell r="AD32">
            <v>104.73346297134967</v>
          </cell>
          <cell r="AE32">
            <v>103.60959647703579</v>
          </cell>
          <cell r="AF32">
            <v>102.19944670483282</v>
          </cell>
          <cell r="AG32">
            <v>100.79223282695769</v>
          </cell>
          <cell r="AH32">
            <v>99.370378522958433</v>
          </cell>
        </row>
        <row r="33">
          <cell r="C33" t="str">
            <v/>
          </cell>
          <cell r="D33" t="str">
            <v/>
          </cell>
          <cell r="E33" t="str">
            <v/>
          </cell>
          <cell r="F33" t="str">
            <v/>
          </cell>
          <cell r="G33">
            <v>9.3409926465803483</v>
          </cell>
          <cell r="H33">
            <v>11.680249255834285</v>
          </cell>
          <cell r="I33">
            <v>9.0675025388047068</v>
          </cell>
          <cell r="J33">
            <v>9.9911430428735173</v>
          </cell>
          <cell r="K33">
            <v>5.160410659179715</v>
          </cell>
          <cell r="L33">
            <v>4.3128699018433636</v>
          </cell>
          <cell r="M33">
            <v>3.7165622171819512</v>
          </cell>
          <cell r="N33">
            <v>3.7263896888218406</v>
          </cell>
          <cell r="O33">
            <v>3.38574522802777</v>
          </cell>
          <cell r="P33">
            <v>-2.6955932869436539</v>
          </cell>
          <cell r="Q33">
            <v>1.3485815205923846</v>
          </cell>
          <cell r="R33">
            <v>3.1580664030966377</v>
          </cell>
          <cell r="S33">
            <v>3.3484069554950091</v>
          </cell>
          <cell r="T33">
            <v>2.3061127398847914</v>
          </cell>
          <cell r="U33">
            <v>-1.1486816764219365</v>
          </cell>
          <cell r="V33">
            <v>4.7079831711651643</v>
          </cell>
          <cell r="W33">
            <v>29.008575947322978</v>
          </cell>
          <cell r="X33">
            <v>-1.0227574679963047</v>
          </cell>
          <cell r="Y33">
            <v>6.0490048089052006</v>
          </cell>
          <cell r="Z33">
            <v>5.0842767079334772</v>
          </cell>
          <cell r="AA33">
            <v>5.1471861573561872</v>
          </cell>
          <cell r="AB33">
            <v>12.78465713982666</v>
          </cell>
          <cell r="AC33">
            <v>0.57955396128295256</v>
          </cell>
          <cell r="AD33">
            <v>-1.9575037675186202</v>
          </cell>
          <cell r="AE33">
            <v>-1.0730729820528473</v>
          </cell>
          <cell r="AF33">
            <v>-1.3610223571477009</v>
          </cell>
          <cell r="AG33">
            <v>-1.3769290571008508</v>
          </cell>
          <cell r="AH33">
            <v>-1.4106784462651234</v>
          </cell>
        </row>
        <row r="34">
          <cell r="B34" t="str">
            <v>YNNEHR</v>
          </cell>
          <cell r="C34" t="str">
            <v/>
          </cell>
          <cell r="D34" t="str">
            <v/>
          </cell>
          <cell r="E34" t="str">
            <v/>
          </cell>
          <cell r="F34">
            <v>27.870347577888655</v>
          </cell>
          <cell r="G34">
            <v>29.628588786566517</v>
          </cell>
          <cell r="H34">
            <v>33.162536843827823</v>
          </cell>
          <cell r="I34">
            <v>35.516760260548146</v>
          </cell>
          <cell r="J34">
            <v>38.246670642499687</v>
          </cell>
          <cell r="K34">
            <v>41.437009869509389</v>
          </cell>
          <cell r="L34">
            <v>43.345469408867523</v>
          </cell>
          <cell r="M34">
            <v>45.030290459385967</v>
          </cell>
          <cell r="N34">
            <v>47.501994890510815</v>
          </cell>
          <cell r="O34">
            <v>48.459513042305453</v>
          </cell>
          <cell r="P34">
            <v>47.174987450525897</v>
          </cell>
          <cell r="Q34">
            <v>46.092059404452918</v>
          </cell>
          <cell r="R34">
            <v>47.750141723255688</v>
          </cell>
          <cell r="S34">
            <v>47.68892004322332</v>
          </cell>
          <cell r="T34">
            <v>48.532952420356303</v>
          </cell>
          <cell r="U34">
            <v>50.30810084563263</v>
          </cell>
          <cell r="V34">
            <v>52.809018658268251</v>
          </cell>
          <cell r="W34">
            <v>62.030659736139349</v>
          </cell>
          <cell r="X34">
            <v>65.206431074375459</v>
          </cell>
          <cell r="Y34">
            <v>67.564585446091712</v>
          </cell>
          <cell r="Z34">
            <v>70.20544465195195</v>
          </cell>
          <cell r="AA34">
            <v>72.555798187251924</v>
          </cell>
          <cell r="AB34">
            <v>80.351711848315205</v>
          </cell>
          <cell r="AC34">
            <v>80.81739337729077</v>
          </cell>
          <cell r="AD34">
            <v>79.235389857119969</v>
          </cell>
          <cell r="AE34">
            <v>78.38513629633897</v>
          </cell>
          <cell r="AF34">
            <v>77.318297066665096</v>
          </cell>
          <cell r="AG34">
            <v>76.253678967898637</v>
          </cell>
          <cell r="AH34">
            <v>75.177984754214293</v>
          </cell>
        </row>
        <row r="35">
          <cell r="C35" t="str">
            <v/>
          </cell>
          <cell r="D35" t="str">
            <v/>
          </cell>
          <cell r="E35" t="str">
            <v/>
          </cell>
          <cell r="F35" t="str">
            <v/>
          </cell>
          <cell r="G35">
            <v>6.3086447119618638</v>
          </cell>
          <cell r="H35">
            <v>11.92749368766286</v>
          </cell>
          <cell r="I35">
            <v>7.0990450091531265</v>
          </cell>
          <cell r="J35">
            <v>7.6862595628799824</v>
          </cell>
          <cell r="K35">
            <v>8.3414822085575047</v>
          </cell>
          <cell r="L35">
            <v>4.605688357746196</v>
          </cell>
          <cell r="M35">
            <v>3.886959983351268</v>
          </cell>
          <cell r="N35">
            <v>5.4889817629627524</v>
          </cell>
          <cell r="O35">
            <v>2.0157430314277525</v>
          </cell>
          <cell r="P35">
            <v>-2.6507191491135229</v>
          </cell>
          <cell r="Q35">
            <v>-2.2955555572933273</v>
          </cell>
          <cell r="R35">
            <v>3.5973274794542709</v>
          </cell>
          <cell r="S35">
            <v>-0.12821256193791264</v>
          </cell>
          <cell r="T35">
            <v>1.7698710232229686</v>
          </cell>
          <cell r="U35">
            <v>3.6576147478136312</v>
          </cell>
          <cell r="V35">
            <v>4.9712029883806075</v>
          </cell>
          <cell r="W35">
            <v>17.462246624094902</v>
          </cell>
          <cell r="X35">
            <v>5.1196800932715059</v>
          </cell>
          <cell r="Y35">
            <v>3.6164444715989896</v>
          </cell>
          <cell r="Z35">
            <v>3.9086441342370382</v>
          </cell>
          <cell r="AA35">
            <v>3.3478223048824862</v>
          </cell>
          <cell r="AB35">
            <v>10.744714903340459</v>
          </cell>
          <cell r="AC35">
            <v>0.57955396128295256</v>
          </cell>
          <cell r="AD35">
            <v>-1.9575037675186091</v>
          </cell>
          <cell r="AE35">
            <v>-1.0730729820528473</v>
          </cell>
          <cell r="AF35">
            <v>-1.3610223571477009</v>
          </cell>
          <cell r="AG35">
            <v>-1.3769290571008397</v>
          </cell>
          <cell r="AH35">
            <v>-1.4106784462651234</v>
          </cell>
        </row>
        <row r="36">
          <cell r="B36" t="str">
            <v>COMPS</v>
          </cell>
          <cell r="C36">
            <v>30.574999999999999</v>
          </cell>
          <cell r="D36">
            <v>33.725000000000001</v>
          </cell>
          <cell r="E36">
            <v>38.841999999999999</v>
          </cell>
          <cell r="F36">
            <v>42.348999999999997</v>
          </cell>
          <cell r="G36">
            <v>46.512</v>
          </cell>
          <cell r="H36">
            <v>49.811999999999998</v>
          </cell>
          <cell r="I36">
            <v>52.601999999999997</v>
          </cell>
          <cell r="J36">
            <v>57.695</v>
          </cell>
          <cell r="K36">
            <v>68.819000000000003</v>
          </cell>
          <cell r="L36">
            <v>76.953999999999994</v>
          </cell>
          <cell r="M36">
            <v>80.757000000000005</v>
          </cell>
          <cell r="N36">
            <v>93.418999999999997</v>
          </cell>
          <cell r="O36">
            <v>78.027000000000001</v>
          </cell>
          <cell r="P36">
            <v>51.723999999999997</v>
          </cell>
          <cell r="Q36">
            <v>26.42</v>
          </cell>
          <cell r="R36">
            <v>14.602</v>
          </cell>
          <cell r="S36">
            <v>6.9939999999999998</v>
          </cell>
          <cell r="T36">
            <v>4.9109999999999996</v>
          </cell>
          <cell r="U36">
            <v>4.5750000000000002</v>
          </cell>
          <cell r="V36">
            <v>5.5179999999999998</v>
          </cell>
          <cell r="W36">
            <v>7.2190000000000003</v>
          </cell>
          <cell r="X36">
            <v>9.8789999999999996</v>
          </cell>
          <cell r="Y36">
            <v>14.355</v>
          </cell>
          <cell r="Z36">
            <v>17.916</v>
          </cell>
          <cell r="AA36">
            <v>21.087</v>
          </cell>
          <cell r="AB36">
            <v>20.675999999999998</v>
          </cell>
          <cell r="AC36">
            <v>18.718083180649614</v>
          </cell>
          <cell r="AD36">
            <v>22.64225155365434</v>
          </cell>
          <cell r="AE36">
            <v>25.700588490812777</v>
          </cell>
          <cell r="AF36">
            <v>32.049520892075471</v>
          </cell>
          <cell r="AG36">
            <v>38.833600530410905</v>
          </cell>
          <cell r="AH36">
            <v>44.012152908355198</v>
          </cell>
        </row>
        <row r="37">
          <cell r="C37"/>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row>
        <row r="38">
          <cell r="B38" t="str">
            <v>ACAMIN</v>
          </cell>
          <cell r="C38">
            <v>2.6803466643626872</v>
          </cell>
          <cell r="D38">
            <v>2.8173713604309407</v>
          </cell>
          <cell r="E38">
            <v>2.4605506542883262</v>
          </cell>
          <cell r="F38">
            <v>0.68493081473202111</v>
          </cell>
          <cell r="G38">
            <v>1.2690851466051678E-2</v>
          </cell>
          <cell r="H38">
            <v>-0.78327067580227905</v>
          </cell>
          <cell r="I38">
            <v>-1.3741228176434532</v>
          </cell>
          <cell r="J38">
            <v>-2.2369157352854399</v>
          </cell>
          <cell r="K38">
            <v>1.0026750705280207</v>
          </cell>
          <cell r="L38">
            <v>0.56441738665899388</v>
          </cell>
          <cell r="M38">
            <v>-3.8538922582823791</v>
          </cell>
          <cell r="N38">
            <v>-6.6569232600561623</v>
          </cell>
          <cell r="O38">
            <v>-6.3644337056771558</v>
          </cell>
          <cell r="P38">
            <v>-7.4560127907034071</v>
          </cell>
          <cell r="Q38">
            <v>-4.2733194577093041</v>
          </cell>
          <cell r="R38">
            <v>-3.4832481843181347</v>
          </cell>
          <cell r="S38">
            <v>-2.2213246358335912</v>
          </cell>
          <cell r="T38">
            <v>-4.2144400380333957</v>
          </cell>
          <cell r="U38">
            <v>-0.78066306307298949</v>
          </cell>
          <cell r="V38">
            <v>0.46531042538862744</v>
          </cell>
          <cell r="W38">
            <v>3.2770910917310601</v>
          </cell>
          <cell r="X38">
            <v>3.3540281260765683</v>
          </cell>
          <cell r="Y38">
            <v>5.726664496898942</v>
          </cell>
          <cell r="Z38">
            <v>6.1103055721221464</v>
          </cell>
          <cell r="AA38">
            <v>7.718580967980972</v>
          </cell>
          <cell r="AB38">
            <v>7.0098297884522882</v>
          </cell>
          <cell r="AC38">
            <v>12.088349036528919</v>
          </cell>
          <cell r="AD38">
            <v>18.64736584667623</v>
          </cell>
          <cell r="AE38">
            <v>24.624357952657462</v>
          </cell>
          <cell r="AF38">
            <v>29.403413264819449</v>
          </cell>
          <cell r="AG38">
            <v>33.852793315859024</v>
          </cell>
          <cell r="AH38">
            <v>38.381915878340223</v>
          </cell>
        </row>
        <row r="39">
          <cell r="B39" t="str">
            <v>UDDR</v>
          </cell>
          <cell r="C39">
            <v>77638.110965721193</v>
          </cell>
          <cell r="D39">
            <v>84092.421650763703</v>
          </cell>
          <cell r="E39">
            <v>91768.745285918601</v>
          </cell>
          <cell r="F39">
            <v>100498.70281201848</v>
          </cell>
          <cell r="G39">
            <v>108184.78798999351</v>
          </cell>
          <cell r="H39">
            <v>119114.4359786595</v>
          </cell>
          <cell r="I39">
            <v>123353.5769091157</v>
          </cell>
          <cell r="J39">
            <v>128025.3197927532</v>
          </cell>
          <cell r="K39">
            <v>134051.20892726048</v>
          </cell>
          <cell r="L39">
            <v>139125.52037484469</v>
          </cell>
          <cell r="M39">
            <v>150783.88248108272</v>
          </cell>
          <cell r="N39">
            <v>160531.69879709609</v>
          </cell>
          <cell r="O39">
            <v>168031.1812087686</v>
          </cell>
          <cell r="P39">
            <v>163175.64959484129</v>
          </cell>
          <cell r="Q39">
            <v>144374.8330511268</v>
          </cell>
          <cell r="R39">
            <v>137931.43052213918</v>
          </cell>
          <cell r="S39">
            <v>136764.1527014531</v>
          </cell>
          <cell r="T39">
            <v>135338.99724142253</v>
          </cell>
          <cell r="U39">
            <v>137719.54275290988</v>
          </cell>
          <cell r="V39">
            <v>146239.67803598871</v>
          </cell>
          <cell r="W39">
            <v>153914.29314328788</v>
          </cell>
          <cell r="X39">
            <v>163788.52315075329</v>
          </cell>
          <cell r="Y39">
            <v>167354.83741520689</v>
          </cell>
          <cell r="Z39">
            <v>172698.8392461176</v>
          </cell>
          <cell r="AA39">
            <v>180064.55665217518</v>
          </cell>
          <cell r="AB39">
            <v>177864.179177029</v>
          </cell>
          <cell r="AC39">
            <v>177561.13571337785</v>
          </cell>
          <cell r="AD39">
            <v>191373.92627201151</v>
          </cell>
          <cell r="AE39">
            <v>197305.3644236236</v>
          </cell>
          <cell r="AF39">
            <v>203287.96808073082</v>
          </cell>
          <cell r="AG39">
            <v>209553.56399929625</v>
          </cell>
          <cell r="AH39">
            <v>216245.96770021747</v>
          </cell>
        </row>
        <row r="40">
          <cell r="C40" t="str">
            <v/>
          </cell>
          <cell r="D40">
            <v>8.3133278292824677</v>
          </cell>
          <cell r="E40">
            <v>9.1284368846395125</v>
          </cell>
          <cell r="F40">
            <v>9.5129964988629467</v>
          </cell>
          <cell r="G40">
            <v>7.6479446628796355</v>
          </cell>
          <cell r="H40">
            <v>10.102758614895958</v>
          </cell>
          <cell r="I40">
            <v>3.5588809161768431</v>
          </cell>
          <cell r="J40">
            <v>3.7872780025499653</v>
          </cell>
          <cell r="K40">
            <v>4.7067948311021235</v>
          </cell>
          <cell r="L40">
            <v>3.7853529917344142</v>
          </cell>
          <cell r="M40">
            <v>8.3797437557300736</v>
          </cell>
          <cell r="N40">
            <v>6.4647601292773027</v>
          </cell>
          <cell r="O40">
            <v>4.6716520586700172</v>
          </cell>
          <cell r="P40">
            <v>-2.8896610611185314</v>
          </cell>
          <cell r="Q40">
            <v>-11.521827301068621</v>
          </cell>
          <cell r="R40">
            <v>-4.4629679514197935</v>
          </cell>
          <cell r="S40">
            <v>-0.84627399010316351</v>
          </cell>
          <cell r="T40">
            <v>-1.0420533684302402</v>
          </cell>
          <cell r="U40">
            <v>1.7589501621922299</v>
          </cell>
          <cell r="V40">
            <v>6.1865840626302848</v>
          </cell>
          <cell r="W40">
            <v>5.2479704621686274</v>
          </cell>
          <cell r="X40">
            <v>6.4154080857668605</v>
          </cell>
          <cell r="Y40">
            <v>2.1773895971765489</v>
          </cell>
          <cell r="Z40">
            <v>3.1932162305247536</v>
          </cell>
          <cell r="AA40">
            <v>4.2650648019472159</v>
          </cell>
          <cell r="AB40">
            <v>-1.2219936649701557</v>
          </cell>
          <cell r="AC40">
            <v>-0.17037914269940613</v>
          </cell>
          <cell r="AD40">
            <v>7.7791744815884023</v>
          </cell>
          <cell r="AE40">
            <v>3.0993972204872655</v>
          </cell>
          <cell r="AF40">
            <v>3.0321545866651034</v>
          </cell>
          <cell r="AG40">
            <v>3.0821282625429269</v>
          </cell>
          <cell r="AH40">
            <v>3.1936482363734475</v>
          </cell>
        </row>
        <row r="41">
          <cell r="B41" t="str">
            <v>MGVA</v>
          </cell>
          <cell r="C41">
            <v>14467</v>
          </cell>
          <cell r="D41">
            <v>15610</v>
          </cell>
          <cell r="E41">
            <v>19466</v>
          </cell>
          <cell r="F41">
            <v>23241</v>
          </cell>
          <cell r="G41">
            <v>27275</v>
          </cell>
          <cell r="H41">
            <v>30914</v>
          </cell>
          <cell r="I41">
            <v>32717</v>
          </cell>
          <cell r="J41">
            <v>37716</v>
          </cell>
          <cell r="K41">
            <v>36123</v>
          </cell>
          <cell r="L41">
            <v>37223</v>
          </cell>
          <cell r="M41">
            <v>40760</v>
          </cell>
          <cell r="N41">
            <v>42929</v>
          </cell>
          <cell r="O41">
            <v>47623</v>
          </cell>
          <cell r="P41">
            <v>45949</v>
          </cell>
          <cell r="Q41">
            <v>47350</v>
          </cell>
          <cell r="R41">
            <v>50206</v>
          </cell>
          <cell r="S41">
            <v>50129</v>
          </cell>
          <cell r="T41">
            <v>50042</v>
          </cell>
          <cell r="U41">
            <v>49476</v>
          </cell>
          <cell r="V41">
            <v>55615</v>
          </cell>
          <cell r="W41">
            <v>102083</v>
          </cell>
          <cell r="X41">
            <v>102661</v>
          </cell>
          <cell r="Y41">
            <v>113098</v>
          </cell>
          <cell r="Z41">
            <v>131826</v>
          </cell>
          <cell r="AA41">
            <v>140903</v>
          </cell>
          <cell r="AB41">
            <v>166510</v>
          </cell>
          <cell r="AC41">
            <v>184824.26829495517</v>
          </cell>
          <cell r="AD41">
            <v>204781.68470608554</v>
          </cell>
          <cell r="AE41">
            <v>223104.95502187143</v>
          </cell>
          <cell r="AF41">
            <v>241987.27174202242</v>
          </cell>
          <cell r="AG41">
            <v>262523.10881027684</v>
          </cell>
          <cell r="AH41">
            <v>287186.89205758716</v>
          </cell>
        </row>
        <row r="42">
          <cell r="C42" t="str">
            <v/>
          </cell>
          <cell r="D42">
            <v>7.9007396142946051</v>
          </cell>
          <cell r="E42">
            <v>24.702114029468291</v>
          </cell>
          <cell r="F42">
            <v>19.392787424226853</v>
          </cell>
          <cell r="G42">
            <v>17.357256572436654</v>
          </cell>
          <cell r="H42">
            <v>13.341888175985339</v>
          </cell>
          <cell r="I42">
            <v>5.8323089862198252</v>
          </cell>
          <cell r="J42">
            <v>15.279518293242056</v>
          </cell>
          <cell r="K42">
            <v>-4.2236716512885746</v>
          </cell>
          <cell r="L42">
            <v>3.0451512886526588</v>
          </cell>
          <cell r="M42">
            <v>9.5021895064879338</v>
          </cell>
          <cell r="N42">
            <v>5.3213935230618237</v>
          </cell>
          <cell r="O42">
            <v>10.934333434275189</v>
          </cell>
          <cell r="P42">
            <v>-3.5151082460155858</v>
          </cell>
          <cell r="Q42">
            <v>3.0490326231256359</v>
          </cell>
          <cell r="R42">
            <v>6.0316789862724374</v>
          </cell>
          <cell r="S42">
            <v>-0.15336812333187622</v>
          </cell>
          <cell r="T42">
            <v>-0.17355223523309871</v>
          </cell>
          <cell r="U42">
            <v>-1.1310499180688272</v>
          </cell>
          <cell r="V42">
            <v>12.40803621958122</v>
          </cell>
          <cell r="W42">
            <v>83.552998291827734</v>
          </cell>
          <cell r="X42">
            <v>0.56620593046834422</v>
          </cell>
          <cell r="Y42">
            <v>10.166470227252811</v>
          </cell>
          <cell r="Z42">
            <v>16.559090346425222</v>
          </cell>
          <cell r="AA42">
            <v>6.8855916131870698</v>
          </cell>
          <cell r="AB42">
            <v>18.17349524140721</v>
          </cell>
          <cell r="AC42">
            <v>10.998899942919449</v>
          </cell>
          <cell r="AD42">
            <v>10.798049734075477</v>
          </cell>
          <cell r="AE42">
            <v>8.9477095288499555</v>
          </cell>
          <cell r="AF42">
            <v>8.4634232880663305</v>
          </cell>
          <cell r="AG42">
            <v>8.4863294339494253</v>
          </cell>
          <cell r="AH42">
            <v>9.3948998848458096</v>
          </cell>
        </row>
        <row r="43">
          <cell r="B43" t="str">
            <v>DGVA</v>
          </cell>
          <cell r="C43">
            <v>84035</v>
          </cell>
          <cell r="D43">
            <v>88672</v>
          </cell>
          <cell r="E43">
            <v>94740</v>
          </cell>
          <cell r="F43">
            <v>100220</v>
          </cell>
          <cell r="G43">
            <v>105657</v>
          </cell>
          <cell r="H43">
            <v>112316</v>
          </cell>
          <cell r="I43">
            <v>115796</v>
          </cell>
          <cell r="J43">
            <v>118838</v>
          </cell>
          <cell r="K43">
            <v>122973</v>
          </cell>
          <cell r="L43">
            <v>130207</v>
          </cell>
          <cell r="M43">
            <v>136806</v>
          </cell>
          <cell r="N43">
            <v>142775</v>
          </cell>
          <cell r="O43">
            <v>152809</v>
          </cell>
          <cell r="P43">
            <v>149829</v>
          </cell>
          <cell r="Q43">
            <v>136651</v>
          </cell>
          <cell r="R43">
            <v>137308</v>
          </cell>
          <cell r="S43">
            <v>138977</v>
          </cell>
          <cell r="T43">
            <v>135122</v>
          </cell>
          <cell r="U43">
            <v>138250</v>
          </cell>
          <cell r="V43">
            <v>146640</v>
          </cell>
          <cell r="W43">
            <v>155520</v>
          </cell>
          <cell r="X43">
            <v>158854</v>
          </cell>
          <cell r="Y43">
            <v>167924</v>
          </cell>
          <cell r="Z43">
            <v>175953</v>
          </cell>
          <cell r="AA43">
            <v>183836</v>
          </cell>
          <cell r="AB43">
            <v>166368</v>
          </cell>
          <cell r="AC43">
            <v>166084.54362787385</v>
          </cell>
          <cell r="AD43">
            <v>179004.55006363598</v>
          </cell>
          <cell r="AE43">
            <v>184552.61211285408</v>
          </cell>
          <cell r="AF43">
            <v>190148.53260584426</v>
          </cell>
          <cell r="AG43">
            <v>196009.15427009962</v>
          </cell>
          <cell r="AH43">
            <v>202268.99716857716</v>
          </cell>
        </row>
        <row r="44">
          <cell r="C44" t="str">
            <v/>
          </cell>
          <cell r="D44">
            <v>5.517938954007251</v>
          </cell>
          <cell r="E44">
            <v>6.8431974016600616</v>
          </cell>
          <cell r="F44">
            <v>5.784251636056581</v>
          </cell>
          <cell r="G44">
            <v>5.4250648573139104</v>
          </cell>
          <cell r="H44">
            <v>6.3024693110726115</v>
          </cell>
          <cell r="I44">
            <v>3.0984009402044155</v>
          </cell>
          <cell r="J44">
            <v>2.6270337490068796</v>
          </cell>
          <cell r="K44">
            <v>3.4795267507026439</v>
          </cell>
          <cell r="L44">
            <v>5.8825921137160231</v>
          </cell>
          <cell r="M44">
            <v>5.0680838971790987</v>
          </cell>
          <cell r="N44">
            <v>4.3631127289738725</v>
          </cell>
          <cell r="O44">
            <v>7.0278410085799381</v>
          </cell>
          <cell r="P44">
            <v>-1.950146915430373</v>
          </cell>
          <cell r="Q44">
            <v>-8.7953600437832513</v>
          </cell>
          <cell r="R44">
            <v>0.48078682190397792</v>
          </cell>
          <cell r="S44">
            <v>1.2155154834387005</v>
          </cell>
          <cell r="T44">
            <v>-2.7738402757290781</v>
          </cell>
          <cell r="U44">
            <v>2.314945012655234</v>
          </cell>
          <cell r="V44">
            <v>6.0687160940325446</v>
          </cell>
          <cell r="W44">
            <v>6.0556464811784005</v>
          </cell>
          <cell r="X44">
            <v>2.1437757201646201</v>
          </cell>
          <cell r="Y44">
            <v>5.7096453347098564</v>
          </cell>
          <cell r="Z44">
            <v>4.7813296491269863</v>
          </cell>
          <cell r="AA44">
            <v>4.4801736827448257</v>
          </cell>
          <cell r="AB44">
            <v>-9.50194738788921</v>
          </cell>
          <cell r="AC44">
            <v>-0.17037914269940613</v>
          </cell>
          <cell r="AD44">
            <v>7.7791744815884023</v>
          </cell>
          <cell r="AE44">
            <v>3.0993972204872877</v>
          </cell>
          <cell r="AF44">
            <v>3.0321545866651034</v>
          </cell>
          <cell r="AG44">
            <v>3.0821282625429269</v>
          </cell>
          <cell r="AH44">
            <v>3.1936482363734475</v>
          </cell>
        </row>
        <row r="45">
          <cell r="B45" t="str">
            <v>MIN</v>
          </cell>
          <cell r="C45">
            <v>50124.11334149001</v>
          </cell>
          <cell r="D45">
            <v>55323.943859148538</v>
          </cell>
          <cell r="E45">
            <v>62752.920709810271</v>
          </cell>
          <cell r="F45">
            <v>72185.581269004833</v>
          </cell>
          <cell r="G45">
            <v>80595.720711103437</v>
          </cell>
          <cell r="H45">
            <v>94127.947461896387</v>
          </cell>
          <cell r="I45">
            <v>103547.38360126226</v>
          </cell>
          <cell r="J45">
            <v>112783.23016751956</v>
          </cell>
          <cell r="K45">
            <v>123691.97966059941</v>
          </cell>
          <cell r="L45">
            <v>132491.48707167557</v>
          </cell>
          <cell r="M45">
            <v>144060.37667111927</v>
          </cell>
          <cell r="N45">
            <v>157816.21448753891</v>
          </cell>
          <cell r="O45">
            <v>165487.70492707001</v>
          </cell>
          <cell r="P45">
            <v>156756.1926136096</v>
          </cell>
          <cell r="Q45">
            <v>134525.74532077869</v>
          </cell>
          <cell r="R45">
            <v>128901.12597404349</v>
          </cell>
          <cell r="S45">
            <v>126467.38236072731</v>
          </cell>
          <cell r="T45">
            <v>126476.74357084927</v>
          </cell>
          <cell r="U45">
            <v>136906.07076652118</v>
          </cell>
          <cell r="V45">
            <v>149057.98422477194</v>
          </cell>
          <cell r="W45">
            <v>162656.72335207241</v>
          </cell>
          <cell r="X45">
            <v>174731.87675705299</v>
          </cell>
          <cell r="Y45">
            <v>186217.2343591527</v>
          </cell>
          <cell r="Z45">
            <v>198701.52949981941</v>
          </cell>
          <cell r="AA45">
            <v>213708.00543831341</v>
          </cell>
          <cell r="AB45">
            <v>207399.12319093049</v>
          </cell>
          <cell r="AC45">
            <v>229516.87027455925</v>
          </cell>
          <cell r="AD45">
            <v>270079.23573329661</v>
          </cell>
          <cell r="AE45">
            <v>305077.72067920445</v>
          </cell>
          <cell r="AF45">
            <v>341205.24086533248</v>
          </cell>
          <cell r="AG45">
            <v>383390.09962622472</v>
          </cell>
          <cell r="AH45">
            <v>434442.13402713282</v>
          </cell>
        </row>
        <row r="46">
          <cell r="B46" t="str">
            <v>WAGMIN</v>
          </cell>
          <cell r="C46" t="str">
            <v/>
          </cell>
          <cell r="D46" t="str">
            <v/>
          </cell>
          <cell r="E46" t="str">
            <v/>
          </cell>
          <cell r="F46" t="str">
            <v/>
          </cell>
          <cell r="G46">
            <v>45.770420159438949</v>
          </cell>
          <cell r="H46">
            <v>44.644551520696005</v>
          </cell>
          <cell r="I46">
            <v>45.275890485588768</v>
          </cell>
          <cell r="J46">
            <v>44.375391559243816</v>
          </cell>
          <cell r="K46">
            <v>44.026298349679195</v>
          </cell>
          <cell r="L46">
            <v>44.618715742860729</v>
          </cell>
          <cell r="M46">
            <v>45.60379579596831</v>
          </cell>
          <cell r="N46">
            <v>45.776031464564241</v>
          </cell>
          <cell r="O46">
            <v>47.749770917920401</v>
          </cell>
          <cell r="P46">
            <v>51.782324287552662</v>
          </cell>
          <cell r="Q46">
            <v>55.014004808913562</v>
          </cell>
          <cell r="R46">
            <v>53.834285368440845</v>
          </cell>
          <cell r="S46">
            <v>53.573497557453798</v>
          </cell>
          <cell r="T46">
            <v>53.931654211028778</v>
          </cell>
          <cell r="U46">
            <v>50.967790989341147</v>
          </cell>
          <cell r="V46">
            <v>48.676359322415905</v>
          </cell>
          <cell r="W46">
            <v>47.339574050886554</v>
          </cell>
          <cell r="X46">
            <v>46.962810405850988</v>
          </cell>
          <cell r="Y46">
            <v>47.159437364763782</v>
          </cell>
          <cell r="Z46">
            <v>47.020775449081235</v>
          </cell>
          <cell r="AA46">
            <v>46.894827264169955</v>
          </cell>
          <cell r="AB46">
            <v>48.139070437673851</v>
          </cell>
          <cell r="AC46">
            <v>44.564610818212948</v>
          </cell>
          <cell r="AD46">
            <v>40.768084114666948</v>
          </cell>
          <cell r="AE46">
            <v>37.828304781833452</v>
          </cell>
          <cell r="AF46">
            <v>35.699129266327752</v>
          </cell>
          <cell r="AG46">
            <v>33.656401176190862</v>
          </cell>
          <cell r="AH46">
            <v>31.563050464031665</v>
          </cell>
        </row>
        <row r="47">
          <cell r="B47" t="str">
            <v>UDDRPOP</v>
          </cell>
          <cell r="C47">
            <v>21407.271027934359</v>
          </cell>
          <cell r="D47">
            <v>23018.791143101407</v>
          </cell>
          <cell r="E47">
            <v>24743.765563900335</v>
          </cell>
          <cell r="F47">
            <v>26724.823983041235</v>
          </cell>
          <cell r="G47">
            <v>28769.864012080394</v>
          </cell>
          <cell r="H47">
            <v>31130.921476580024</v>
          </cell>
          <cell r="I47">
            <v>31948.260047125186</v>
          </cell>
          <cell r="J47">
            <v>32520.498332635558</v>
          </cell>
          <cell r="K47">
            <v>33379.598723209121</v>
          </cell>
          <cell r="L47">
            <v>34286.940778132113</v>
          </cell>
          <cell r="M47">
            <v>36270.238851710295</v>
          </cell>
          <cell r="N47">
            <v>37519.012494696319</v>
          </cell>
          <cell r="O47">
            <v>38165.513760660906</v>
          </cell>
          <cell r="P47">
            <v>36430.117005038905</v>
          </cell>
          <cell r="Q47">
            <v>32061.892793686857</v>
          </cell>
          <cell r="R47">
            <v>30375.451966409059</v>
          </cell>
          <cell r="S47">
            <v>29760.666664866993</v>
          </cell>
          <cell r="T47">
            <v>29272.461235518218</v>
          </cell>
          <cell r="U47">
            <v>29784.165163954323</v>
          </cell>
          <cell r="V47">
            <v>30867.199962005427</v>
          </cell>
          <cell r="W47">
            <v>31944.021851273519</v>
          </cell>
          <cell r="X47">
            <v>33558.481131867658</v>
          </cell>
          <cell r="Y47">
            <v>34051.248184684402</v>
          </cell>
          <cell r="Z47">
            <v>35278.384931500928</v>
          </cell>
          <cell r="AA47">
            <v>36234.536011256729</v>
          </cell>
          <cell r="AB47">
            <v>35081.007655598703</v>
          </cell>
          <cell r="AC47">
            <v>36078.662138246036</v>
          </cell>
          <cell r="AD47">
            <v>38885.284216602973</v>
          </cell>
          <cell r="AE47">
            <v>40090.493634790939</v>
          </cell>
          <cell r="AF47">
            <v>41306.099376354934</v>
          </cell>
          <cell r="AG47">
            <v>42579.206339387638</v>
          </cell>
          <cell r="AH47">
            <v>43939.036411707304</v>
          </cell>
        </row>
        <row r="48">
          <cell r="D48">
            <v>82.772360100003425</v>
          </cell>
          <cell r="E48">
            <v>-13.231584300006944</v>
          </cell>
          <cell r="F48">
            <v>471.23484040000767</v>
          </cell>
          <cell r="G48">
            <v>-7.3722134000054211</v>
          </cell>
          <cell r="H48">
            <v>-1259.3020841999969</v>
          </cell>
          <cell r="I48">
            <v>2880.754282300004</v>
          </cell>
          <cell r="J48">
            <v>-618.42854250000528</v>
          </cell>
          <cell r="K48">
            <v>1374.2934669999959</v>
          </cell>
          <cell r="L48">
            <v>1225.8613722999944</v>
          </cell>
          <cell r="M48">
            <v>1414.8360559000139</v>
          </cell>
          <cell r="N48">
            <v>-353.59096479999425</v>
          </cell>
          <cell r="O48">
            <v>-438.6263706000027</v>
          </cell>
          <cell r="P48">
            <v>4266.6178631999937</v>
          </cell>
          <cell r="Q48">
            <v>3063.5874679999979</v>
          </cell>
          <cell r="R48">
            <v>-1538.3321708999865</v>
          </cell>
          <cell r="S48">
            <v>-5570.6656420000072</v>
          </cell>
          <cell r="T48">
            <v>2487.7830026000011</v>
          </cell>
          <cell r="U48">
            <v>-1789.3080967999995</v>
          </cell>
          <cell r="V48">
            <v>-836.45448260000558</v>
          </cell>
          <cell r="W48">
            <v>640.1981894000055</v>
          </cell>
          <cell r="X48">
            <v>-483.3677760999999</v>
          </cell>
          <cell r="Y48">
            <v>4435.631489499996</v>
          </cell>
          <cell r="Z48">
            <v>648.23205200000666</v>
          </cell>
          <cell r="AA48">
            <v>1562.4597706999921</v>
          </cell>
          <cell r="AB48">
            <v>10490.797771834201</v>
          </cell>
          <cell r="AC48">
            <v>-4896.0208939985314</v>
          </cell>
          <cell r="AD48">
            <v>-4286.9898430456815</v>
          </cell>
          <cell r="AE48">
            <v>-202.13149323847028</v>
          </cell>
          <cell r="AF48">
            <v>835.10481504366908</v>
          </cell>
          <cell r="AG48">
            <v>1491.5110774892819</v>
          </cell>
          <cell r="AH48">
            <v>2031.0665640514344</v>
          </cell>
        </row>
        <row r="49">
          <cell r="E49"/>
          <cell r="F49"/>
          <cell r="G49"/>
          <cell r="H49"/>
          <cell r="I49"/>
          <cell r="J49"/>
          <cell r="K49"/>
          <cell r="L49"/>
          <cell r="M49"/>
          <cell r="N49"/>
          <cell r="O49"/>
          <cell r="P49"/>
          <cell r="Q49"/>
          <cell r="R49"/>
          <cell r="S49"/>
          <cell r="T49"/>
          <cell r="U49"/>
          <cell r="V49"/>
          <cell r="X49"/>
          <cell r="Y49"/>
          <cell r="Z49"/>
          <cell r="AA49"/>
          <cell r="AB49"/>
          <cell r="AC49"/>
          <cell r="AD49"/>
          <cell r="AE49"/>
          <cell r="AF49"/>
          <cell r="AG49"/>
          <cell r="AH49"/>
        </row>
        <row r="50">
          <cell r="E50"/>
          <cell r="F50"/>
          <cell r="G50"/>
          <cell r="H50"/>
          <cell r="I50"/>
          <cell r="J50"/>
          <cell r="K50"/>
          <cell r="L50"/>
          <cell r="M50"/>
          <cell r="N50"/>
          <cell r="O50"/>
          <cell r="P50"/>
          <cell r="Q50"/>
          <cell r="R50"/>
          <cell r="S50"/>
          <cell r="T50"/>
          <cell r="U50"/>
          <cell r="V50"/>
        </row>
        <row r="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row>
        <row r="53">
          <cell r="G53"/>
        </row>
        <row r="54">
          <cell r="E54"/>
          <cell r="F54"/>
          <cell r="G54"/>
          <cell r="H54"/>
          <cell r="I54"/>
          <cell r="J54">
            <v>394917</v>
          </cell>
          <cell r="K54">
            <v>406999.98</v>
          </cell>
          <cell r="L54">
            <v>421176.98119999998</v>
          </cell>
          <cell r="M54">
            <v>438274.36232799996</v>
          </cell>
          <cell r="N54">
            <v>461513.90058831993</v>
          </cell>
          <cell r="O54">
            <v>486954.06655302073</v>
          </cell>
          <cell r="P54">
            <v>510868.82255983946</v>
          </cell>
          <cell r="Q54">
            <v>527164.69320624904</v>
          </cell>
          <cell r="R54">
            <v>534572.81161387404</v>
          </cell>
          <cell r="S54">
            <v>535699.4429170416</v>
          </cell>
          <cell r="T54">
            <v>536639.47634201916</v>
          </cell>
          <cell r="U54">
            <v>542769.10776149796</v>
          </cell>
          <cell r="V54">
            <v>547061.96129580797</v>
          </cell>
          <cell r="W54">
            <v>557890.24361805944</v>
          </cell>
          <cell r="X54">
            <v>589964.82900097582</v>
          </cell>
          <cell r="Y54">
            <v>653449.93926091725</v>
          </cell>
          <cell r="Z54">
            <v>713101.94290526223</v>
          </cell>
          <cell r="AA54">
            <v>763065.82633094641</v>
          </cell>
          <cell r="AB54">
            <v>879416.87675108959</v>
          </cell>
          <cell r="AC54">
            <v>958800.114678654</v>
          </cell>
          <cell r="AD54">
            <v>1022998.4222087603</v>
          </cell>
          <cell r="AE54">
            <v>1091643.6856450499</v>
          </cell>
          <cell r="AF54">
            <v>1155688.3316568329</v>
          </cell>
          <cell r="AG54">
            <v>1219027.2130541659</v>
          </cell>
          <cell r="AH54">
            <v>1281023.9209821392</v>
          </cell>
        </row>
        <row r="55">
          <cell r="B55" t="str">
            <v>EMPAHW</v>
          </cell>
          <cell r="E55"/>
          <cell r="F55"/>
          <cell r="G55"/>
          <cell r="H55"/>
          <cell r="I55"/>
          <cell r="J55">
            <v>70261.364873395622</v>
          </cell>
          <cell r="K55">
            <v>71231.41500732422</v>
          </cell>
          <cell r="L55">
            <v>73289.99483145577</v>
          </cell>
          <cell r="M55">
            <v>76363.425100446417</v>
          </cell>
          <cell r="N55">
            <v>79281.731890345982</v>
          </cell>
          <cell r="O55">
            <v>82278.3097124372</v>
          </cell>
          <cell r="P55">
            <v>80722.734521484352</v>
          </cell>
          <cell r="Q55">
            <v>72229.633191964283</v>
          </cell>
          <cell r="R55">
            <v>68577.796885724732</v>
          </cell>
          <cell r="S55">
            <v>67112.286268484924</v>
          </cell>
          <cell r="T55">
            <v>67066.447316371356</v>
          </cell>
          <cell r="U55">
            <v>69801.565676879865</v>
          </cell>
          <cell r="V55">
            <v>72144.942568097773</v>
          </cell>
          <cell r="W55">
            <v>75103.937744489391</v>
          </cell>
          <cell r="X55">
            <v>78001.01730521064</v>
          </cell>
          <cell r="Y55">
            <v>80314.583339843739</v>
          </cell>
          <cell r="Z55">
            <v>82400.575000000012</v>
          </cell>
          <cell r="AA55">
            <v>84713.1875</v>
          </cell>
          <cell r="AB55">
            <v>78034.255208856237</v>
          </cell>
          <cell r="AC55">
            <v>14592.120720000001</v>
          </cell>
          <cell r="AD55">
            <v>16070.49375</v>
          </cell>
          <cell r="AE55">
            <v>16544.846670000003</v>
          </cell>
          <cell r="AF55">
            <v>16902.172500000001</v>
          </cell>
          <cell r="AG55">
            <v>17296.250609999999</v>
          </cell>
          <cell r="AH55">
            <v>17703.295740000001</v>
          </cell>
        </row>
        <row r="56">
          <cell r="E56"/>
          <cell r="F56"/>
          <cell r="G56"/>
          <cell r="H56"/>
          <cell r="I56"/>
          <cell r="J56"/>
          <cell r="K56">
            <v>1.018855187292518</v>
          </cell>
          <cell r="L56">
            <v>1.1599365188175217</v>
          </cell>
          <cell r="M56">
            <v>1.351789905374821</v>
          </cell>
          <cell r="N56">
            <v>1.7657355542268636</v>
          </cell>
          <cell r="O56">
            <v>1.8356056568277033</v>
          </cell>
          <cell r="P56">
            <v>1.6353932120625478</v>
          </cell>
          <cell r="Q56">
            <v>1.0622149337795559</v>
          </cell>
          <cell r="R56">
            <v>0.46795687600686481</v>
          </cell>
          <cell r="S56">
            <v>7.0180939958796734E-2</v>
          </cell>
          <cell r="T56">
            <v>5.8434096704108443E-2</v>
          </cell>
          <cell r="U56">
            <v>0.38036099703286408</v>
          </cell>
          <cell r="V56">
            <v>0.26337538494423768</v>
          </cell>
          <cell r="W56">
            <v>0.65912424339809228</v>
          </cell>
          <cell r="X56">
            <v>1.9145050580636118</v>
          </cell>
          <cell r="Y56">
            <v>3.5833562743662322</v>
          </cell>
          <cell r="Z56">
            <v>3.0398835503809414</v>
          </cell>
          <cell r="AA56">
            <v>2.3331829826416914</v>
          </cell>
          <cell r="AB56">
            <v>5.077530463682927</v>
          </cell>
          <cell r="AC56">
            <v>3.0059257365561098</v>
          </cell>
          <cell r="AD56">
            <v>2.2296656081116875</v>
          </cell>
          <cell r="AE56">
            <v>2.2344973587476091</v>
          </cell>
          <cell r="AF56">
            <v>1.9536472754222658</v>
          </cell>
          <cell r="AG56">
            <v>1.8250463319183903</v>
          </cell>
          <cell r="AH56">
            <v>1.6935556088441304</v>
          </cell>
        </row>
        <row r="57">
          <cell r="E57"/>
          <cell r="F57"/>
          <cell r="G57"/>
          <cell r="H57"/>
          <cell r="I57"/>
          <cell r="J57"/>
          <cell r="K57">
            <v>0.92088082902495094</v>
          </cell>
          <cell r="L57">
            <v>1.9276224437694467</v>
          </cell>
          <cell r="M57">
            <v>2.7970775467116336</v>
          </cell>
          <cell r="N57">
            <v>2.5490090659273394</v>
          </cell>
          <cell r="O57">
            <v>2.5210314654821739</v>
          </cell>
          <cell r="P57">
            <v>-1.2610476029367301</v>
          </cell>
          <cell r="Q57">
            <v>-7.0177238424475989</v>
          </cell>
          <cell r="R57">
            <v>-3.3722652443606269</v>
          </cell>
          <cell r="S57">
            <v>-1.4253820129681514</v>
          </cell>
          <cell r="T57">
            <v>-4.5557352848088234E-2</v>
          </cell>
          <cell r="U57">
            <v>2.7201738267919926</v>
          </cell>
          <cell r="V57">
            <v>2.2392511848198522</v>
          </cell>
          <cell r="W57">
            <v>2.7356730941885234</v>
          </cell>
          <cell r="X57">
            <v>2.5729037984334653</v>
          </cell>
          <cell r="Y57">
            <v>1.9783697680019752</v>
          </cell>
          <cell r="Z57">
            <v>1.7323833100606871</v>
          </cell>
          <cell r="AA57">
            <v>1.8719681719453971</v>
          </cell>
          <cell r="AB57">
            <v>-5.2587418436980569</v>
          </cell>
          <cell r="AC57">
            <v>-54.227343608021783</v>
          </cell>
          <cell r="AD57">
            <v>6.7575839724138449</v>
          </cell>
          <cell r="AE57">
            <v>1.968784547394526</v>
          </cell>
          <cell r="AF57">
            <v>1.4405472191057718</v>
          </cell>
          <cell r="AG57">
            <v>1.5551261198523438</v>
          </cell>
          <cell r="AH57">
            <v>1.5696991667837588</v>
          </cell>
        </row>
        <row r="58">
          <cell r="E58"/>
          <cell r="F58"/>
          <cell r="G58"/>
          <cell r="H58"/>
          <cell r="I58"/>
          <cell r="J58"/>
          <cell r="K58">
            <v>2.1757333068667379</v>
          </cell>
          <cell r="L58">
            <v>3.5048370817044363</v>
          </cell>
          <cell r="M58">
            <v>0.86482503760207141</v>
          </cell>
          <cell r="N58">
            <v>0.39172580910733013</v>
          </cell>
          <cell r="O58">
            <v>-0.92619356104253936</v>
          </cell>
          <cell r="P58">
            <v>-4.6110734836213778</v>
          </cell>
          <cell r="Q58">
            <v>-3.7080236306644112</v>
          </cell>
          <cell r="R58">
            <v>2.8701517633273479</v>
          </cell>
          <cell r="S58">
            <v>-2.6055058965137881</v>
          </cell>
          <cell r="T58">
            <v>-1.7664981819543719</v>
          </cell>
          <cell r="U58">
            <v>3.1713296537066404</v>
          </cell>
          <cell r="V58">
            <v>6.3414660296121506</v>
          </cell>
          <cell r="W58">
            <v>-3.6990400710653923</v>
          </cell>
          <cell r="X58">
            <v>1.445832229885835</v>
          </cell>
          <cell r="Y58">
            <v>-0.91242821848412747</v>
          </cell>
          <cell r="Z58">
            <v>1.9913281649888404</v>
          </cell>
          <cell r="AA58">
            <v>-2.4972080536239947</v>
          </cell>
          <cell r="AB58">
            <v>-2.9392672426077171</v>
          </cell>
          <cell r="AC58">
            <v>59.752299116235115</v>
          </cell>
          <cell r="AD58">
            <v>5.7613518562135964</v>
          </cell>
          <cell r="AE58">
            <v>5.7420519392476468</v>
          </cell>
          <cell r="AF58">
            <v>5.2267255262720678</v>
          </cell>
          <cell r="AG58">
            <v>5.5418091442554411</v>
          </cell>
          <cell r="AH58">
            <v>6.3557867304237732</v>
          </cell>
        </row>
        <row r="59">
          <cell r="B59" t="str">
            <v>YNR</v>
          </cell>
          <cell r="E59"/>
          <cell r="F59"/>
          <cell r="G59"/>
          <cell r="H59"/>
          <cell r="I59"/>
          <cell r="J59"/>
          <cell r="K59">
            <v>4.7171464651851736</v>
          </cell>
          <cell r="L59">
            <v>7.0676168047561383</v>
          </cell>
          <cell r="M59">
            <v>5.4349458986353794</v>
          </cell>
          <cell r="N59">
            <v>5.6810527676358191</v>
          </cell>
          <cell r="O59">
            <v>3.7227928142262279</v>
          </cell>
          <cell r="P59">
            <v>-3.8870167848232828</v>
          </cell>
          <cell r="Q59">
            <v>-8.3710194266807374</v>
          </cell>
          <cell r="R59">
            <v>3.3900318543252039</v>
          </cell>
          <cell r="S59">
            <v>-3.2451132771293412</v>
          </cell>
          <cell r="T59">
            <v>-7.3613962160623547E-2</v>
          </cell>
          <cell r="U59">
            <v>5.6501975783187497</v>
          </cell>
          <cell r="V59">
            <v>8.977957447631745</v>
          </cell>
          <cell r="W59">
            <v>13.710878420777362</v>
          </cell>
          <cell r="X59">
            <v>7.6216083076761754</v>
          </cell>
          <cell r="Y59">
            <v>6.2730394892012376</v>
          </cell>
          <cell r="Z59">
            <v>7.2921606413389739</v>
          </cell>
          <cell r="AA59">
            <v>3.3989858446162202</v>
          </cell>
          <cell r="AB59">
            <v>1.7965796825456293</v>
          </cell>
          <cell r="AC59">
            <v>9.6741391025895176</v>
          </cell>
          <cell r="AD59">
            <v>13.653321365925585</v>
          </cell>
          <cell r="AE59">
            <v>9.5959416959812138</v>
          </cell>
          <cell r="AF59">
            <v>7.8964756102368749</v>
          </cell>
          <cell r="AG59">
            <v>7.6072915055723334</v>
          </cell>
          <cell r="AH59">
            <v>7.7453790461352812</v>
          </cell>
        </row>
        <row r="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row>
        <row r="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row>
        <row r="62">
          <cell r="B62" t="str">
            <v>LF</v>
          </cell>
          <cell r="C62" t="str">
            <v/>
          </cell>
          <cell r="D62" t="str">
            <v/>
          </cell>
          <cell r="E62" t="str">
            <v/>
          </cell>
          <cell r="F62">
            <v>1727.3</v>
          </cell>
          <cell r="G62">
            <v>1803.825</v>
          </cell>
          <cell r="H62">
            <v>1856.1000000000001</v>
          </cell>
          <cell r="I62">
            <v>1902.15</v>
          </cell>
          <cell r="J62">
            <v>1941.35</v>
          </cell>
          <cell r="K62">
            <v>1981.3250000000003</v>
          </cell>
          <cell r="L62">
            <v>2043.15</v>
          </cell>
          <cell r="M62">
            <v>2136.6750000000002</v>
          </cell>
          <cell r="N62">
            <v>2236.5250000000001</v>
          </cell>
          <cell r="O62">
            <v>2337.8000000000002</v>
          </cell>
          <cell r="P62">
            <v>2358.8000000000002</v>
          </cell>
          <cell r="Q62">
            <v>2305.9250000000002</v>
          </cell>
          <cell r="R62">
            <v>2253</v>
          </cell>
          <cell r="S62">
            <v>2230.9750000000004</v>
          </cell>
          <cell r="T62">
            <v>2224.1</v>
          </cell>
          <cell r="U62">
            <v>2246.3249999999998</v>
          </cell>
          <cell r="V62">
            <v>2256.3249999999998</v>
          </cell>
          <cell r="W62">
            <v>2283.5749999999998</v>
          </cell>
          <cell r="X62">
            <v>2327.125</v>
          </cell>
          <cell r="Y62">
            <v>2352</v>
          </cell>
          <cell r="Z62">
            <v>2395.0250000000001</v>
          </cell>
          <cell r="AA62">
            <v>2443.4250000000002</v>
          </cell>
          <cell r="AB62">
            <v>2461.1499999999996</v>
          </cell>
          <cell r="AC62">
            <v>2446.968497143459</v>
          </cell>
          <cell r="AD62">
            <v>2495.8243528817666</v>
          </cell>
          <cell r="AE62">
            <v>2522.8968776407846</v>
          </cell>
          <cell r="AF62">
            <v>2557.707853355475</v>
          </cell>
          <cell r="AG62">
            <v>2593.4173707046075</v>
          </cell>
          <cell r="AH62">
            <v>2630.5256287731909</v>
          </cell>
        </row>
        <row r="63">
          <cell r="B63" t="str">
            <v>WAP74</v>
          </cell>
          <cell r="C63">
            <v>2552.0000000000005</v>
          </cell>
          <cell r="D63">
            <v>2592.1000000000004</v>
          </cell>
          <cell r="E63">
            <v>2641.6</v>
          </cell>
          <cell r="F63">
            <v>2686.9999999999995</v>
          </cell>
          <cell r="G63">
            <v>2729</v>
          </cell>
          <cell r="H63">
            <v>2777.4000000000005</v>
          </cell>
          <cell r="I63">
            <v>2832.4000000000005</v>
          </cell>
          <cell r="J63">
            <v>2899.4</v>
          </cell>
          <cell r="K63">
            <v>2952.1000000000004</v>
          </cell>
          <cell r="L63">
            <v>3004.8999999999996</v>
          </cell>
          <cell r="M63">
            <v>3079.6000000000004</v>
          </cell>
          <cell r="N63">
            <v>3164.2</v>
          </cell>
          <cell r="O63">
            <v>3284.2</v>
          </cell>
          <cell r="P63">
            <v>3359.4000000000005</v>
          </cell>
          <cell r="Q63">
            <v>3379.3</v>
          </cell>
          <cell r="R63">
            <v>3373.3</v>
          </cell>
          <cell r="S63">
            <v>3368.8</v>
          </cell>
          <cell r="T63">
            <v>3370.3999999999996</v>
          </cell>
          <cell r="U63">
            <v>3380.2999999999997</v>
          </cell>
          <cell r="V63">
            <v>3400</v>
          </cell>
          <cell r="W63">
            <v>3430.2</v>
          </cell>
          <cell r="X63">
            <v>3472.1</v>
          </cell>
          <cell r="Y63">
            <v>3516.1</v>
          </cell>
          <cell r="Z63">
            <v>3575.4</v>
          </cell>
          <cell r="AA63">
            <v>3620.4000000000005</v>
          </cell>
          <cell r="AB63">
            <v>3620.4000000000005</v>
          </cell>
          <cell r="AC63">
            <v>3646.9</v>
          </cell>
          <cell r="AD63">
            <v>3646.9</v>
          </cell>
          <cell r="AE63">
            <v>3646.9</v>
          </cell>
          <cell r="AF63">
            <v>3646.9</v>
          </cell>
          <cell r="AG63">
            <v>3646.9</v>
          </cell>
          <cell r="AH63">
            <v>3647.9</v>
          </cell>
        </row>
        <row r="64">
          <cell r="B64" t="str">
            <v>POP</v>
          </cell>
          <cell r="C64">
            <v>3601.3</v>
          </cell>
          <cell r="D64">
            <v>3626.1</v>
          </cell>
          <cell r="E64">
            <v>3664.3</v>
          </cell>
          <cell r="F64">
            <v>3703.1</v>
          </cell>
          <cell r="G64">
            <v>3741.6</v>
          </cell>
          <cell r="H64">
            <v>3789.5</v>
          </cell>
          <cell r="I64">
            <v>3847.2</v>
          </cell>
          <cell r="J64">
            <v>3917.2</v>
          </cell>
          <cell r="K64">
            <v>3979.9</v>
          </cell>
          <cell r="L64">
            <v>4045.2</v>
          </cell>
          <cell r="M64">
            <v>4133.8</v>
          </cell>
          <cell r="N64">
            <v>4232.8999999999996</v>
          </cell>
          <cell r="O64">
            <v>4375.8</v>
          </cell>
          <cell r="P64">
            <v>4485.1000000000004</v>
          </cell>
          <cell r="Q64">
            <v>4533.3999999999996</v>
          </cell>
          <cell r="R64">
            <v>4554.8</v>
          </cell>
          <cell r="S64">
            <v>4574.8999999999996</v>
          </cell>
          <cell r="T64">
            <v>4593.7</v>
          </cell>
          <cell r="U64">
            <v>4614.7</v>
          </cell>
          <cell r="V64">
            <v>4645.3999999999996</v>
          </cell>
          <cell r="W64">
            <v>4687.8</v>
          </cell>
          <cell r="X64">
            <v>4739.6000000000004</v>
          </cell>
          <cell r="Y64">
            <v>4792.5</v>
          </cell>
          <cell r="Z64">
            <v>4857</v>
          </cell>
          <cell r="AA64">
            <v>4921.5</v>
          </cell>
          <cell r="AB64">
            <v>4921.5</v>
          </cell>
          <cell r="AC64">
            <v>4921.5</v>
          </cell>
          <cell r="AD64">
            <v>4921.5</v>
          </cell>
          <cell r="AE64">
            <v>4921.5</v>
          </cell>
          <cell r="AF64">
            <v>4921.5</v>
          </cell>
          <cell r="AG64">
            <v>4921.5</v>
          </cell>
          <cell r="AH64">
            <v>4921.5</v>
          </cell>
        </row>
        <row r="65">
          <cell r="B65" t="str">
            <v>EMP</v>
          </cell>
          <cell r="C65" t="str">
            <v/>
          </cell>
          <cell r="D65" t="str">
            <v/>
          </cell>
          <cell r="E65" t="str">
            <v/>
          </cell>
          <cell r="F65">
            <v>1593.6750000000002</v>
          </cell>
          <cell r="G65">
            <v>1698.4</v>
          </cell>
          <cell r="H65">
            <v>1772.8999999999999</v>
          </cell>
          <cell r="I65">
            <v>1822.6000000000001</v>
          </cell>
          <cell r="J65">
            <v>1849.875</v>
          </cell>
          <cell r="K65">
            <v>1885.5250000000001</v>
          </cell>
          <cell r="L65">
            <v>1946.575</v>
          </cell>
          <cell r="M65">
            <v>2037.85</v>
          </cell>
          <cell r="N65">
            <v>2130.2000000000003</v>
          </cell>
          <cell r="O65">
            <v>2221.35</v>
          </cell>
          <cell r="P65">
            <v>2199</v>
          </cell>
          <cell r="Q65">
            <v>2015.15</v>
          </cell>
          <cell r="R65">
            <v>1925.575</v>
          </cell>
          <cell r="S65">
            <v>1888.4749999999999</v>
          </cell>
          <cell r="T65">
            <v>1880.4499999999998</v>
          </cell>
          <cell r="U65">
            <v>1937.7750000000001</v>
          </cell>
          <cell r="V65">
            <v>1988.7749999999999</v>
          </cell>
          <cell r="W65">
            <v>2057.35</v>
          </cell>
          <cell r="X65">
            <v>2132.25</v>
          </cell>
          <cell r="Y65">
            <v>2194.15</v>
          </cell>
          <cell r="Z65">
            <v>2257.5500000000002</v>
          </cell>
          <cell r="AA65">
            <v>2322.5</v>
          </cell>
          <cell r="AB65">
            <v>2014.4455</v>
          </cell>
          <cell r="AC65">
            <v>2014.5148816238761</v>
          </cell>
          <cell r="AD65">
            <v>2014.8258502005888</v>
          </cell>
          <cell r="AE65">
            <v>2014.9256280302695</v>
          </cell>
          <cell r="AF65">
            <v>2015.0007897807363</v>
          </cell>
          <cell r="AG65">
            <v>2015.0836821945545</v>
          </cell>
          <cell r="AH65">
            <v>2015.1693021579638</v>
          </cell>
        </row>
        <row r="66">
          <cell r="B66" t="str">
            <v>MIR</v>
          </cell>
          <cell r="C66">
            <v>92.728734232000008</v>
          </cell>
          <cell r="D66">
            <v>99.8075711746</v>
          </cell>
          <cell r="E66">
            <v>108.6544813603</v>
          </cell>
          <cell r="F66">
            <v>116.50591931129999</v>
          </cell>
          <cell r="G66">
            <v>125.4318553425</v>
          </cell>
          <cell r="H66">
            <v>136.5111146895</v>
          </cell>
          <cell r="I66">
            <v>138.40514072100001</v>
          </cell>
          <cell r="J66">
            <v>141.35821726400002</v>
          </cell>
          <cell r="K66">
            <v>147.17577133130001</v>
          </cell>
          <cell r="L66">
            <v>156.87818105869999</v>
          </cell>
          <cell r="M66">
            <v>164.74357064039998</v>
          </cell>
          <cell r="N66">
            <v>172.49717807669998</v>
          </cell>
          <cell r="O66">
            <v>178.41459641540001</v>
          </cell>
          <cell r="P66">
            <v>170.85565547689998</v>
          </cell>
          <cell r="Q66">
            <v>154.3449636146</v>
          </cell>
          <cell r="R66">
            <v>154.29224461500002</v>
          </cell>
          <cell r="S66">
            <v>148.18118092910001</v>
          </cell>
          <cell r="T66">
            <v>145.58264397310001</v>
          </cell>
          <cell r="U66">
            <v>154.7133901059</v>
          </cell>
          <cell r="V66">
            <v>168.39638559049999</v>
          </cell>
          <cell r="W66">
            <v>167.88405182389999</v>
          </cell>
          <cell r="X66">
            <v>177.8450173642</v>
          </cell>
          <cell r="Y66">
            <v>186.11356188640002</v>
          </cell>
          <cell r="Z66">
            <v>198.70152949979999</v>
          </cell>
          <cell r="AA66">
            <v>202.09523856440001</v>
          </cell>
          <cell r="AB66">
            <v>195.78889984765925</v>
          </cell>
          <cell r="AC66">
            <v>212.49141838410364</v>
          </cell>
          <cell r="AD66">
            <v>243.8309307688489</v>
          </cell>
          <cell r="AE66">
            <v>268.08073085213215</v>
          </cell>
          <cell r="AF66">
            <v>291.1917562500708</v>
          </cell>
          <cell r="AG66">
            <v>317.17183115184753</v>
          </cell>
          <cell r="AH66">
            <v>347.68072123584784</v>
          </cell>
        </row>
        <row r="67">
          <cell r="B67" t="str">
            <v>Statr</v>
          </cell>
          <cell r="C67">
            <v>2.9357937599218928</v>
          </cell>
          <cell r="D67">
            <v>3.1350243230119901</v>
          </cell>
          <cell r="E67">
            <v>2.9254084603890078</v>
          </cell>
          <cell r="F67">
            <v>2.7363692973821543</v>
          </cell>
          <cell r="G67">
            <v>2.2126345274869408</v>
          </cell>
          <cell r="H67">
            <v>2.3274130844334024</v>
          </cell>
          <cell r="I67">
            <v>1.0804277421514996</v>
          </cell>
          <cell r="J67">
            <v>6.1323335892467412E-2</v>
          </cell>
          <cell r="K67">
            <v>0.46933954387736776</v>
          </cell>
          <cell r="L67">
            <v>0.54607137851959919</v>
          </cell>
          <cell r="M67">
            <v>0.53079017844748932</v>
          </cell>
          <cell r="N67">
            <v>0.64062104824731136</v>
          </cell>
          <cell r="O67">
            <v>0.70138918721784194</v>
          </cell>
          <cell r="P67">
            <v>0.64991450882112645</v>
          </cell>
          <cell r="Q67">
            <v>0.54173470579098648</v>
          </cell>
          <cell r="R67">
            <v>0.58764940248806852</v>
          </cell>
          <cell r="S67">
            <v>5.114672617688143E-2</v>
          </cell>
          <cell r="T67">
            <v>1.8401158045151078E-2</v>
          </cell>
          <cell r="U67">
            <v>0.55808795052624305</v>
          </cell>
          <cell r="V67">
            <v>0.60678332014035163</v>
          </cell>
          <cell r="W67">
            <v>-0.46042340563428752</v>
          </cell>
          <cell r="X67">
            <v>9.6478331093067027E-2</v>
          </cell>
          <cell r="Y67">
            <v>7.2386152433523421E-4</v>
          </cell>
          <cell r="Z67">
            <v>-1.2230623176492372E-3</v>
          </cell>
          <cell r="AA67">
            <v>-5.1311409217191795E-4</v>
          </cell>
          <cell r="AB67">
            <v>-4.1318785776699656</v>
          </cell>
          <cell r="AC67">
            <v>-23.380987417738169</v>
          </cell>
          <cell r="AD67">
            <v>-17.758770726784661</v>
          </cell>
          <cell r="AE67">
            <v>-23.654365150341448</v>
          </cell>
          <cell r="AF67">
            <v>-24.118923631788391</v>
          </cell>
          <cell r="AG67">
            <v>-22.945924731935861</v>
          </cell>
          <cell r="AH67">
            <v>-26.335516679824138</v>
          </cell>
        </row>
        <row r="68">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row>
        <row r="69">
          <cell r="C69">
            <v>26.129832545664062</v>
          </cell>
          <cell r="D69">
            <v>27.863953653181106</v>
          </cell>
          <cell r="E69">
            <v>30.610514721802254</v>
          </cell>
          <cell r="F69">
            <v>32.933290969593045</v>
          </cell>
          <cell r="G69">
            <v>36.018926406938213</v>
          </cell>
          <cell r="H69">
            <v>38.911499966512729</v>
          </cell>
          <cell r="I69">
            <v>40.363194565710124</v>
          </cell>
          <cell r="J69">
            <v>41.980681087817835</v>
          </cell>
          <cell r="K69">
            <v>42.559162820322129</v>
          </cell>
          <cell r="L69">
            <v>44.712139616335413</v>
          </cell>
          <cell r="M69">
            <v>46.263886244206304</v>
          </cell>
          <cell r="N69">
            <v>47.43609565002717</v>
          </cell>
          <cell r="O69">
            <v>48.327567527332143</v>
          </cell>
          <cell r="P69">
            <v>45.057131161980784</v>
          </cell>
          <cell r="Q69">
            <v>42.314929541955273</v>
          </cell>
          <cell r="R69">
            <v>42.862935914771228</v>
          </cell>
          <cell r="S69">
            <v>42.93112911608997</v>
          </cell>
          <cell r="T69">
            <v>42.810075468162921</v>
          </cell>
          <cell r="U69">
            <v>43.138087569679506</v>
          </cell>
          <cell r="V69">
            <v>46.555691760731051</v>
          </cell>
          <cell r="W69">
            <v>57.749641120290967</v>
          </cell>
          <cell r="X69">
            <v>58.257289834500796</v>
          </cell>
          <cell r="Y69">
            <v>62.874098779071467</v>
          </cell>
          <cell r="Z69">
            <v>67.322642029997937</v>
          </cell>
          <cell r="AA69">
            <v>70.137865571654984</v>
          </cell>
          <cell r="AB69">
            <v>73.175287854724985</v>
          </cell>
          <cell r="AC69">
            <v>77.962112331265018</v>
          </cell>
          <cell r="AD69">
            <v>87.310001272881678</v>
          </cell>
          <cell r="AE69">
            <v>94.894051779478886</v>
          </cell>
          <cell r="AF69">
            <v>103.62547975865313</v>
          </cell>
          <cell r="AG69">
            <v>113.72572793330312</v>
          </cell>
          <cell r="AH69">
            <v>126.08464291953291</v>
          </cell>
        </row>
        <row r="70">
          <cell r="C70" t="str">
            <v/>
          </cell>
          <cell r="D70" t="str">
            <v/>
          </cell>
          <cell r="E70" t="str">
            <v/>
          </cell>
          <cell r="F70">
            <v>76.524554748929347</v>
          </cell>
          <cell r="G70">
            <v>79.350220822067826</v>
          </cell>
          <cell r="H70">
            <v>83.17171251796492</v>
          </cell>
          <cell r="I70">
            <v>85.199869490398328</v>
          </cell>
          <cell r="J70">
            <v>88.896127553050889</v>
          </cell>
          <cell r="K70">
            <v>89.832387323742736</v>
          </cell>
          <cell r="L70">
            <v>92.916813981480288</v>
          </cell>
          <cell r="M70">
            <v>93.846776237848729</v>
          </cell>
          <cell r="N70">
            <v>94.259810945920563</v>
          </cell>
          <cell r="O70">
            <v>95.199662361221783</v>
          </cell>
          <cell r="P70">
            <v>91.898926318599379</v>
          </cell>
          <cell r="Q70">
            <v>95.194155068109069</v>
          </cell>
          <cell r="R70">
            <v>101.38898796702284</v>
          </cell>
          <cell r="S70">
            <v>104.00223598046044</v>
          </cell>
          <cell r="T70">
            <v>104.57956535834508</v>
          </cell>
          <cell r="U70">
            <v>102.73088088544851</v>
          </cell>
          <cell r="V70">
            <v>108.74523790036581</v>
          </cell>
          <cell r="W70">
            <v>131.58615094354388</v>
          </cell>
          <cell r="X70">
            <v>129.49525191680149</v>
          </cell>
          <cell r="Y70">
            <v>137.33068313410661</v>
          </cell>
          <cell r="Z70">
            <v>144.8411208344001</v>
          </cell>
          <cell r="AA70">
            <v>148.62583656012916</v>
          </cell>
          <cell r="AB70">
            <v>178.77484358699652</v>
          </cell>
          <cell r="AC70">
            <v>192.92183036390418</v>
          </cell>
          <cell r="AD70">
            <v>203.58978356079623</v>
          </cell>
          <cell r="AE70">
            <v>221.42466152479707</v>
          </cell>
          <cell r="AF70">
            <v>240.85369534840146</v>
          </cell>
          <cell r="AG70">
            <v>261.99485044386864</v>
          </cell>
          <cell r="AH70">
            <v>286.59009409899738</v>
          </cell>
        </row>
        <row r="71">
          <cell r="C71" t="str">
            <v/>
          </cell>
          <cell r="D71" t="str">
            <v/>
          </cell>
          <cell r="E71" t="str">
            <v/>
          </cell>
          <cell r="F71">
            <v>92.26393793782205</v>
          </cell>
          <cell r="G71">
            <v>94.155475170817567</v>
          </cell>
          <cell r="H71">
            <v>95.517482894240601</v>
          </cell>
          <cell r="I71">
            <v>95.817890282049262</v>
          </cell>
          <cell r="J71">
            <v>95.288072732892061</v>
          </cell>
          <cell r="K71">
            <v>95.164851803717198</v>
          </cell>
          <cell r="L71">
            <v>95.273230061424755</v>
          </cell>
          <cell r="M71">
            <v>95.374823031111418</v>
          </cell>
          <cell r="N71">
            <v>95.245973105599091</v>
          </cell>
          <cell r="O71">
            <v>95.01882111386773</v>
          </cell>
          <cell r="P71">
            <v>93.225368831609288</v>
          </cell>
          <cell r="Q71">
            <v>87.390092912822396</v>
          </cell>
          <cell r="R71">
            <v>85.467154904571686</v>
          </cell>
          <cell r="S71">
            <v>84.647967816761721</v>
          </cell>
          <cell r="T71">
            <v>84.54880625871138</v>
          </cell>
          <cell r="U71">
            <v>86.264231578244477</v>
          </cell>
          <cell r="V71">
            <v>88.142222419199371</v>
          </cell>
          <cell r="W71">
            <v>90.093384276846621</v>
          </cell>
          <cell r="X71">
            <v>91.625933286780892</v>
          </cell>
          <cell r="Y71">
            <v>93.288690476190482</v>
          </cell>
          <cell r="Z71">
            <v>94.259976409432056</v>
          </cell>
          <cell r="AA71">
            <v>95.051004225625903</v>
          </cell>
          <cell r="AB71">
            <v>81.84976535359489</v>
          </cell>
          <cell r="AC71">
            <v>82.326964322408713</v>
          </cell>
          <cell r="AD71">
            <v>80.727870447862244</v>
          </cell>
          <cell r="AE71">
            <v>79.865556372421779</v>
          </cell>
          <cell r="AF71">
            <v>78.781506931577141</v>
          </cell>
          <cell r="AG71">
            <v>77.699937733010358</v>
          </cell>
          <cell r="AH71">
            <v>76.607096320053216</v>
          </cell>
        </row>
        <row r="72">
          <cell r="C72" t="str">
            <v/>
          </cell>
          <cell r="D72" t="str">
            <v/>
          </cell>
          <cell r="E72" t="str">
            <v/>
          </cell>
          <cell r="F72">
            <v>64.283587644212886</v>
          </cell>
          <cell r="G72">
            <v>66.098387687797725</v>
          </cell>
          <cell r="H72">
            <v>66.82868870166341</v>
          </cell>
          <cell r="I72">
            <v>67.156828131619818</v>
          </cell>
          <cell r="J72">
            <v>66.956956611712769</v>
          </cell>
          <cell r="K72">
            <v>67.115781985705098</v>
          </cell>
          <cell r="L72">
            <v>67.993943226064104</v>
          </cell>
          <cell r="M72">
            <v>69.38157552928952</v>
          </cell>
          <cell r="N72">
            <v>70.68216294798053</v>
          </cell>
          <cell r="O72">
            <v>71.18324097192621</v>
          </cell>
          <cell r="P72">
            <v>70.214919330832885</v>
          </cell>
          <cell r="Q72">
            <v>68.236765010505138</v>
          </cell>
          <cell r="R72">
            <v>66.789197521714641</v>
          </cell>
          <cell r="S72">
            <v>66.224620042745201</v>
          </cell>
          <cell r="T72">
            <v>65.989200094944223</v>
          </cell>
          <cell r="U72">
            <v>66.453421293967992</v>
          </cell>
          <cell r="V72">
            <v>66.362499999999997</v>
          </cell>
          <cell r="W72">
            <v>66.572648825141385</v>
          </cell>
          <cell r="X72">
            <v>67.023559229284871</v>
          </cell>
          <cell r="Y72">
            <v>66.892295440971537</v>
          </cell>
          <cell r="Z72">
            <v>66.986211332997698</v>
          </cell>
          <cell r="AA72">
            <v>67.490470666224724</v>
          </cell>
          <cell r="AB72">
            <v>67.980057452215206</v>
          </cell>
          <cell r="AC72">
            <v>67.097219478007602</v>
          </cell>
          <cell r="AD72">
            <v>68.436873862232758</v>
          </cell>
          <cell r="AE72">
            <v>69.179217352841718</v>
          </cell>
          <cell r="AF72">
            <v>70.133753416750523</v>
          </cell>
          <cell r="AG72">
            <v>71.112927985538605</v>
          </cell>
          <cell r="AH72">
            <v>72.110683647391411</v>
          </cell>
        </row>
        <row r="73">
          <cell r="C73">
            <v>70.863299364118532</v>
          </cell>
          <cell r="D73">
            <v>71.484515043710886</v>
          </cell>
          <cell r="E73">
            <v>72.090167289796142</v>
          </cell>
          <cell r="F73">
            <v>72.560827414868612</v>
          </cell>
          <cell r="G73">
            <v>72.936711567243961</v>
          </cell>
          <cell r="H73">
            <v>73.291991027840098</v>
          </cell>
          <cell r="I73">
            <v>73.622374714077793</v>
          </cell>
          <cell r="J73">
            <v>74.017155110793425</v>
          </cell>
          <cell r="K73">
            <v>74.175230533430508</v>
          </cell>
          <cell r="L73">
            <v>74.283100959161459</v>
          </cell>
          <cell r="M73">
            <v>74.49804054380958</v>
          </cell>
          <cell r="N73">
            <v>74.7525337239245</v>
          </cell>
          <cell r="O73">
            <v>75.053704465469167</v>
          </cell>
          <cell r="P73">
            <v>74.901339992419352</v>
          </cell>
          <cell r="Q73">
            <v>74.542286142850841</v>
          </cell>
          <cell r="R73">
            <v>74.060331957495393</v>
          </cell>
          <cell r="S73">
            <v>73.636582220376411</v>
          </cell>
          <cell r="T73">
            <v>73.370050286261616</v>
          </cell>
          <cell r="U73">
            <v>73.250698853663295</v>
          </cell>
          <cell r="V73">
            <v>73.190683256554877</v>
          </cell>
          <cell r="W73">
            <v>73.172916933316259</v>
          </cell>
          <cell r="X73">
            <v>73.257236897628488</v>
          </cell>
          <cell r="Y73">
            <v>73.366718831507569</v>
          </cell>
          <cell r="Z73">
            <v>73.613341568869672</v>
          </cell>
          <cell r="AA73">
            <v>73.562938128619336</v>
          </cell>
          <cell r="AB73">
            <v>73.562938128619336</v>
          </cell>
          <cell r="AC73">
            <v>74.101391852077612</v>
          </cell>
          <cell r="AD73">
            <v>74.101391852077612</v>
          </cell>
          <cell r="AE73">
            <v>74.101391852077612</v>
          </cell>
          <cell r="AF73">
            <v>74.101391852077612</v>
          </cell>
          <cell r="AG73">
            <v>74.101391852077612</v>
          </cell>
          <cell r="AH73">
            <v>74.121710860510007</v>
          </cell>
        </row>
        <row r="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row>
        <row r="75">
          <cell r="C75" t="str">
            <v/>
          </cell>
          <cell r="D75"/>
          <cell r="E75"/>
          <cell r="F75"/>
          <cell r="G75">
            <v>9.3693504247543746</v>
          </cell>
          <cell r="H75">
            <v>8.0307045437571176</v>
          </cell>
          <cell r="I75">
            <v>3.7307598022351618</v>
          </cell>
          <cell r="J75">
            <v>4.0073302906549646</v>
          </cell>
          <cell r="K75">
            <v>1.3779712894466334</v>
          </cell>
          <cell r="L75">
            <v>5.0587855900803502</v>
          </cell>
          <cell r="M75">
            <v>3.4705264413335213</v>
          </cell>
          <cell r="N75">
            <v>2.533746083572197</v>
          </cell>
          <cell r="O75">
            <v>1.8793112398668876</v>
          </cell>
          <cell r="P75">
            <v>-6.7672273459692285</v>
          </cell>
          <cell r="Q75">
            <v>-6.0860546362068053</v>
          </cell>
          <cell r="R75">
            <v>1.2950662537972946</v>
          </cell>
          <cell r="S75">
            <v>0.15909596452829966</v>
          </cell>
          <cell r="T75">
            <v>-0.28197173104791418</v>
          </cell>
          <cell r="U75">
            <v>0.76620304432895026</v>
          </cell>
          <cell r="V75">
            <v>7.9224749718707521</v>
          </cell>
          <cell r="W75">
            <v>24.044212288994117</v>
          </cell>
          <cell r="X75">
            <v>0.87905085531598814</v>
          </cell>
          <cell r="Y75">
            <v>7.9248604898824793</v>
          </cell>
          <cell r="Z75">
            <v>7.0753193084450494</v>
          </cell>
          <cell r="AA75">
            <v>4.1816890376979332</v>
          </cell>
          <cell r="AB75">
            <v>4.3306454485229295</v>
          </cell>
          <cell r="AC75">
            <v>6.5415861240523121</v>
          </cell>
          <cell r="AD75">
            <v>11.990297161135155</v>
          </cell>
          <cell r="AE75">
            <v>8.6863479510139499</v>
          </cell>
          <cell r="AF75">
            <v>9.2012384500821156</v>
          </cell>
          <cell r="AG75">
            <v>9.7468771176488325</v>
          </cell>
          <cell r="AH75">
            <v>10.867299080712801</v>
          </cell>
        </row>
        <row r="76">
          <cell r="C76" t="str">
            <v/>
          </cell>
          <cell r="D76"/>
          <cell r="E76"/>
          <cell r="F76"/>
          <cell r="G76">
            <v>3.6924959346829933</v>
          </cell>
          <cell r="H76">
            <v>4.8159811734692859</v>
          </cell>
          <cell r="I76">
            <v>2.4385177496439425</v>
          </cell>
          <cell r="J76">
            <v>4.3383377049293737</v>
          </cell>
          <cell r="K76">
            <v>1.0532064741887837</v>
          </cell>
          <cell r="L76">
            <v>3.4335352200111746</v>
          </cell>
          <cell r="M76">
            <v>1.000854653231853</v>
          </cell>
          <cell r="N76">
            <v>0.44011603235578622</v>
          </cell>
          <cell r="O76">
            <v>0.99708603896992987</v>
          </cell>
          <cell r="P76">
            <v>-3.4671720053987443</v>
          </cell>
          <cell r="Q76">
            <v>3.5857097373321212</v>
          </cell>
          <cell r="R76">
            <v>6.5075769562548347</v>
          </cell>
          <cell r="S76">
            <v>2.5774475767403437</v>
          </cell>
          <cell r="T76">
            <v>0.55511246699841976</v>
          </cell>
          <cell r="U76">
            <v>-1.7677301168368742</v>
          </cell>
          <cell r="V76">
            <v>5.8544781891082032</v>
          </cell>
          <cell r="W76">
            <v>21.00405818607458</v>
          </cell>
          <cell r="X76">
            <v>-1.5889962672739677</v>
          </cell>
          <cell r="Y76">
            <v>6.0507478855975627</v>
          </cell>
          <cell r="Z76">
            <v>5.4688708516503759</v>
          </cell>
          <cell r="AA76">
            <v>2.6130119015415509</v>
          </cell>
          <cell r="AB76">
            <v>20.285172298875544</v>
          </cell>
          <cell r="AC76">
            <v>7.9132983662902001</v>
          </cell>
          <cell r="AD76">
            <v>5.5296765414102333</v>
          </cell>
          <cell r="AE76">
            <v>8.7602028216091412</v>
          </cell>
          <cell r="AF76">
            <v>8.7745573098363181</v>
          </cell>
          <cell r="AG76">
            <v>8.7775921664336121</v>
          </cell>
          <cell r="AH76">
            <v>9.3876820912547565</v>
          </cell>
        </row>
        <row r="77">
          <cell r="C77" t="str">
            <v/>
          </cell>
          <cell r="D77"/>
          <cell r="E77"/>
          <cell r="F77"/>
          <cell r="G77">
            <v>2.0501371123680556</v>
          </cell>
          <cell r="H77">
            <v>1.4465518026987478</v>
          </cell>
          <cell r="I77">
            <v>0.31450513424990945</v>
          </cell>
          <cell r="J77">
            <v>-0.55294219857860982</v>
          </cell>
          <cell r="K77">
            <v>-0.12931411628008815</v>
          </cell>
          <cell r="L77">
            <v>0.11388475435352152</v>
          </cell>
          <cell r="M77">
            <v>0.10663327948592372</v>
          </cell>
          <cell r="N77">
            <v>-0.13509846877545195</v>
          </cell>
          <cell r="O77">
            <v>-0.2384898640066524</v>
          </cell>
          <cell r="P77">
            <v>-1.8874705676565129</v>
          </cell>
          <cell r="Q77">
            <v>-6.2593218905113819</v>
          </cell>
          <cell r="R77">
            <v>-2.2004073278294567</v>
          </cell>
          <cell r="S77">
            <v>-0.95848175679257297</v>
          </cell>
          <cell r="T77">
            <v>-0.11714582240768268</v>
          </cell>
          <cell r="U77">
            <v>2.0289172555364665</v>
          </cell>
          <cell r="V77">
            <v>2.1770214683376476</v>
          </cell>
          <cell r="W77">
            <v>2.2136517597294514</v>
          </cell>
          <cell r="X77">
            <v>1.7010672007002459</v>
          </cell>
          <cell r="Y77">
            <v>1.8147233318817069</v>
          </cell>
          <cell r="Z77">
            <v>1.0411615044478184</v>
          </cell>
          <cell r="AA77">
            <v>0.83919797810887431</v>
          </cell>
          <cell r="AB77">
            <v>-13.888584323312115</v>
          </cell>
          <cell r="AC77">
            <v>0.58301812687220345</v>
          </cell>
          <cell r="AD77">
            <v>-1.9423695355559323</v>
          </cell>
          <cell r="AE77">
            <v>-1.0681739412380375</v>
          </cell>
          <cell r="AF77">
            <v>-1.3573428773094531</v>
          </cell>
          <cell r="AG77">
            <v>-1.3728719349150542</v>
          </cell>
          <cell r="AH77">
            <v>-1.4064894320923726</v>
          </cell>
        </row>
        <row r="78">
          <cell r="C78" t="str">
            <v/>
          </cell>
          <cell r="D78"/>
          <cell r="E78"/>
          <cell r="F78"/>
          <cell r="G78">
            <v>2.8231156817648762</v>
          </cell>
          <cell r="H78">
            <v>1.1048696336060537</v>
          </cell>
          <cell r="I78">
            <v>0.49101581421309159</v>
          </cell>
          <cell r="J78">
            <v>-0.29761905895157037</v>
          </cell>
          <cell r="K78">
            <v>0.23720518677896596</v>
          </cell>
          <cell r="L78">
            <v>1.3084273391108514</v>
          </cell>
          <cell r="M78">
            <v>2.040817516071769</v>
          </cell>
          <cell r="N78">
            <v>1.8745429298329563</v>
          </cell>
          <cell r="O78">
            <v>0.70891721906480853</v>
          </cell>
          <cell r="P78">
            <v>-1.360322497082167</v>
          </cell>
          <cell r="Q78">
            <v>-2.8172849006736667</v>
          </cell>
          <cell r="R78">
            <v>-2.1213893838133213</v>
          </cell>
          <cell r="S78">
            <v>-0.84531256538287192</v>
          </cell>
          <cell r="T78">
            <v>-0.355487049452341</v>
          </cell>
          <cell r="U78">
            <v>0.70348056705620277</v>
          </cell>
          <cell r="V78">
            <v>-0.13681958309683662</v>
          </cell>
          <cell r="W78">
            <v>0.3166680356246232</v>
          </cell>
          <cell r="X78">
            <v>0.67732080982363385</v>
          </cell>
          <cell r="Y78">
            <v>-0.19584723614017863</v>
          </cell>
          <cell r="Z78">
            <v>0.14039866834745229</v>
          </cell>
          <cell r="AA78">
            <v>0.75278079352820715</v>
          </cell>
          <cell r="AB78">
            <v>0.72541616787908936</v>
          </cell>
          <cell r="AC78">
            <v>-1.2986720036654464</v>
          </cell>
          <cell r="AD78">
            <v>1.9965870339295533</v>
          </cell>
          <cell r="AE78">
            <v>1.0847127414138402</v>
          </cell>
          <cell r="AF78">
            <v>1.3798017676902807</v>
          </cell>
          <cell r="AG78">
            <v>1.3961530947439904</v>
          </cell>
          <cell r="AH78">
            <v>1.4030580516326108</v>
          </cell>
        </row>
        <row r="79">
          <cell r="C79" t="str">
            <v/>
          </cell>
          <cell r="D79"/>
          <cell r="E79"/>
          <cell r="F79"/>
          <cell r="G79">
            <v>0.51802627639045973</v>
          </cell>
          <cell r="H79">
            <v>0.4871064967997496</v>
          </cell>
          <cell r="I79">
            <v>0.45077733815717114</v>
          </cell>
          <cell r="J79">
            <v>0.53622339438086364</v>
          </cell>
          <cell r="K79">
            <v>0.21356592589982792</v>
          </cell>
          <cell r="L79">
            <v>0.14542647856325974</v>
          </cell>
          <cell r="M79">
            <v>0.2893519277908041</v>
          </cell>
          <cell r="N79">
            <v>0.34161056889174812</v>
          </cell>
          <cell r="O79">
            <v>0.40289034570646365</v>
          </cell>
          <cell r="P79">
            <v>-0.20300726544405512</v>
          </cell>
          <cell r="Q79">
            <v>-0.47936906015947356</v>
          </cell>
          <cell r="R79">
            <v>-0.64655138753303421</v>
          </cell>
          <cell r="S79">
            <v>-0.57216829295630989</v>
          </cell>
          <cell r="T79">
            <v>-0.36195587312448652</v>
          </cell>
          <cell r="U79">
            <v>-0.16267050674309003</v>
          </cell>
          <cell r="V79">
            <v>-8.1931774095855836E-2</v>
          </cell>
          <cell r="W79">
            <v>-2.4274022933135075E-2</v>
          </cell>
          <cell r="X79">
            <v>0.11523384312952523</v>
          </cell>
          <cell r="Y79">
            <v>0.1494486258498684</v>
          </cell>
          <cell r="Z79">
            <v>0.33615069787773511</v>
          </cell>
          <cell r="AA79">
            <v>-6.8470523380848025E-2</v>
          </cell>
          <cell r="AB79">
            <v>0</v>
          </cell>
          <cell r="AC79">
            <v>0.73196331897025235</v>
          </cell>
          <cell r="AD79">
            <v>0</v>
          </cell>
          <cell r="AE79">
            <v>0</v>
          </cell>
          <cell r="AF79">
            <v>0</v>
          </cell>
          <cell r="AG79">
            <v>0</v>
          </cell>
          <cell r="AH79">
            <v>2.7420548959389279E-2</v>
          </cell>
        </row>
        <row r="80">
          <cell r="C80"/>
          <cell r="D80"/>
          <cell r="E80"/>
          <cell r="F80"/>
          <cell r="G80">
            <v>0.28557541954798893</v>
          </cell>
          <cell r="H80">
            <v>0.17619543718328057</v>
          </cell>
          <cell r="I80">
            <v>3.5943765971047092E-2</v>
          </cell>
          <cell r="J80">
            <v>-1.6669551125092497E-2</v>
          </cell>
          <cell r="K80">
            <v>3.3078188591439961E-3</v>
          </cell>
          <cell r="L80">
            <v>5.7511798041542939E-2</v>
          </cell>
          <cell r="M80">
            <v>3.2869064753171529E-2</v>
          </cell>
          <cell r="N80">
            <v>1.257502126715826E-2</v>
          </cell>
          <cell r="O80">
            <v>8.9075001323379865E-3</v>
          </cell>
          <cell r="P80">
            <v>0.15074498961225125</v>
          </cell>
          <cell r="Q80">
            <v>-0.1157885221944035</v>
          </cell>
          <cell r="R80">
            <v>-0.24416260328172745</v>
          </cell>
          <cell r="S80">
            <v>-4.2388997080289315E-2</v>
          </cell>
          <cell r="T80">
            <v>-2.4954530618237492E-3</v>
          </cell>
          <cell r="U80">
            <v>-3.5794154683754797E-2</v>
          </cell>
          <cell r="V80">
            <v>0.10972667161759375</v>
          </cell>
          <cell r="W80">
            <v>0.53410833049859718</v>
          </cell>
          <cell r="X80">
            <v>-2.5574731063449097E-2</v>
          </cell>
          <cell r="Y80">
            <v>0.10578788269351946</v>
          </cell>
          <cell r="Z80">
            <v>8.8737586121667711E-2</v>
          </cell>
          <cell r="AA80">
            <v>4.5168887900149279E-2</v>
          </cell>
          <cell r="AB80">
            <v>-2.7913586949195892</v>
          </cell>
          <cell r="AC80">
            <v>-1.3880216844148974</v>
          </cell>
          <cell r="AD80">
            <v>6.4064031213513006</v>
          </cell>
          <cell r="AE80">
            <v>-9.039367077099314E-2</v>
          </cell>
          <cell r="AF80">
            <v>0.40422224986496857</v>
          </cell>
          <cell r="AG80">
            <v>0.94600379138628377</v>
          </cell>
          <cell r="AH80">
            <v>1.4556278209584175</v>
          </cell>
        </row>
        <row r="81">
          <cell r="D81">
            <v>0.26625347467920246</v>
          </cell>
          <cell r="E81">
            <v>-0.14284831584304314</v>
          </cell>
          <cell r="F81">
            <v>-5.0722016801093339E-2</v>
          </cell>
          <cell r="G81">
            <v>-6.8881710309605992E-2</v>
          </cell>
          <cell r="H81">
            <v>-9.2091377600066693E-2</v>
          </cell>
          <cell r="I81">
            <v>-5.3654636503578823E-2</v>
          </cell>
          <cell r="J81">
            <v>7.7385897490884759E-3</v>
          </cell>
          <cell r="K81">
            <v>-6.7896699982740394E-2</v>
          </cell>
          <cell r="L81">
            <v>-4.3182190984842883E-2</v>
          </cell>
          <cell r="M81">
            <v>5.294396510728383E-3</v>
          </cell>
          <cell r="N81">
            <v>-9.5993701784570895E-2</v>
          </cell>
          <cell r="O81">
            <v>-5.9102600717279241E-2</v>
          </cell>
          <cell r="P81">
            <v>-3.3567019001039533E-2</v>
          </cell>
          <cell r="Q81">
            <v>5.1648264182773573E-2</v>
          </cell>
          <cell r="R81">
            <v>-2.5043111280818042E-3</v>
          </cell>
          <cell r="S81">
            <v>-2.5765791220161205E-2</v>
          </cell>
          <cell r="T81">
            <v>-1.8340949723529842E-2</v>
          </cell>
          <cell r="U81">
            <v>-3.9750346210691845E-3</v>
          </cell>
          <cell r="V81">
            <v>9.0035188018688928E-4</v>
          </cell>
          <cell r="W81">
            <v>-2.3828382912984836E-3</v>
          </cell>
          <cell r="X81">
            <v>3.239202728568813E-4</v>
          </cell>
          <cell r="Y81">
            <v>-5.7975855374792218E-4</v>
          </cell>
          <cell r="Z81">
            <v>-3.5063602115705805E-3</v>
          </cell>
          <cell r="AA81">
            <v>-6.4928349257251661E-3</v>
          </cell>
          <cell r="AB81">
            <v>5.946596702963447</v>
          </cell>
          <cell r="AC81">
            <v>4.5675779808939456</v>
          </cell>
          <cell r="AD81">
            <v>-3.2242827610319544</v>
          </cell>
          <cell r="AE81">
            <v>1.9450286094609179</v>
          </cell>
          <cell r="AF81">
            <v>0.16987581448791822</v>
          </cell>
          <cell r="AG81">
            <v>-0.4218745730384299</v>
          </cell>
          <cell r="AH81">
            <v>0.96183143553873762</v>
          </cell>
        </row>
        <row r="82">
          <cell r="B82" t="str">
            <v>PCR</v>
          </cell>
          <cell r="C82" t="str">
            <v/>
          </cell>
          <cell r="D82">
            <v>3.4823707384994398</v>
          </cell>
          <cell r="E82">
            <v>3.3398244274688444</v>
          </cell>
          <cell r="F82">
            <v>3.8556652308624906</v>
          </cell>
          <cell r="G82">
            <v>4.226933890221372</v>
          </cell>
          <cell r="H82">
            <v>5.1817640303287389</v>
          </cell>
          <cell r="I82">
            <v>1.4658705797146996</v>
          </cell>
          <cell r="J82">
            <v>1.5107348431101326</v>
          </cell>
          <cell r="K82">
            <v>1.5859444915261778</v>
          </cell>
          <cell r="L82">
            <v>2.0637097327510632</v>
          </cell>
          <cell r="M82">
            <v>3.587586650018677</v>
          </cell>
          <cell r="N82">
            <v>3.3321381584304985</v>
          </cell>
          <cell r="O82">
            <v>3.5658011805201104</v>
          </cell>
          <cell r="P82">
            <v>0.23287084909462971</v>
          </cell>
          <cell r="Q82">
            <v>-2.7746754605520012</v>
          </cell>
          <cell r="R82">
            <v>0.25764040912579766</v>
          </cell>
          <cell r="S82">
            <v>-0.90979812283597827</v>
          </cell>
          <cell r="T82">
            <v>-0.28159629325643498</v>
          </cell>
          <cell r="U82">
            <v>-6.1387210584066716E-2</v>
          </cell>
          <cell r="V82">
            <v>1.3899492535972655</v>
          </cell>
          <cell r="W82">
            <v>-1.617218269637116</v>
          </cell>
          <cell r="X82">
            <v>2.9946515987245244</v>
          </cell>
          <cell r="Y82">
            <v>1.3288637466611395</v>
          </cell>
          <cell r="Z82">
            <v>1.5319207125543115</v>
          </cell>
          <cell r="AA82">
            <v>1.6911113216614946</v>
          </cell>
          <cell r="AB82">
            <v>-9.6252419447711475</v>
          </cell>
          <cell r="AC82">
            <v>1.3006160563765734</v>
          </cell>
          <cell r="AD82">
            <v>4.7081903311287796</v>
          </cell>
          <cell r="AE82">
            <v>1.1257161575616754</v>
          </cell>
          <cell r="AF82">
            <v>1.1265153273882389</v>
          </cell>
          <cell r="AG82">
            <v>0.99841840213606514</v>
          </cell>
          <cell r="AH82">
            <v>0.81780385722804616</v>
          </cell>
        </row>
        <row r="83">
          <cell r="B83" t="str">
            <v>UIR</v>
          </cell>
          <cell r="C83" t="str">
            <v/>
          </cell>
          <cell r="D83">
            <v>3.058181098564313</v>
          </cell>
          <cell r="E83">
            <v>2.7052320828159897</v>
          </cell>
          <cell r="F83">
            <v>2.6359174343276255</v>
          </cell>
          <cell r="G83">
            <v>1.9312160268672622</v>
          </cell>
          <cell r="H83">
            <v>1.8431930809513228</v>
          </cell>
          <cell r="I83">
            <v>-0.26017389367328764</v>
          </cell>
          <cell r="J83">
            <v>0.11709812796468634</v>
          </cell>
          <cell r="K83">
            <v>2.0191106648644075</v>
          </cell>
          <cell r="L83">
            <v>1.7888961857579693</v>
          </cell>
          <cell r="M83">
            <v>2.9468841238683354</v>
          </cell>
          <cell r="N83">
            <v>1.3361249825456012</v>
          </cell>
          <cell r="O83">
            <v>0.14994809690443853</v>
          </cell>
          <cell r="P83">
            <v>-2.4057611853624268</v>
          </cell>
          <cell r="Q83">
            <v>-7.2235625882557413</v>
          </cell>
          <cell r="R83">
            <v>-1.991210775578665</v>
          </cell>
          <cell r="S83">
            <v>-0.41990352513171847</v>
          </cell>
          <cell r="T83">
            <v>-0.26518333532464572</v>
          </cell>
          <cell r="U83">
            <v>2.3631573836871937</v>
          </cell>
          <cell r="V83">
            <v>1.7935585861424057</v>
          </cell>
          <cell r="W83">
            <v>-1.5155305397945316</v>
          </cell>
          <cell r="X83">
            <v>2.0908791529894746</v>
          </cell>
          <cell r="Y83">
            <v>0.35463247004406612</v>
          </cell>
          <cell r="Z83">
            <v>1.9039192600728077</v>
          </cell>
          <cell r="AA83">
            <v>0.7968389722757977</v>
          </cell>
          <cell r="AB83">
            <v>-3.3615500338557633</v>
          </cell>
          <cell r="AC83">
            <v>-0.31417368045569105</v>
          </cell>
          <cell r="AD83">
            <v>3.0151404613551804</v>
          </cell>
          <cell r="AE83">
            <v>0.69055498629998147</v>
          </cell>
          <cell r="AF83">
            <v>0.71744070164976936</v>
          </cell>
          <cell r="AG83">
            <v>0.85116799746441507</v>
          </cell>
          <cell r="AH83">
            <v>0.7536713059491067</v>
          </cell>
        </row>
        <row r="84">
          <cell r="B84" t="str">
            <v>GCR</v>
          </cell>
          <cell r="C84" t="str">
            <v/>
          </cell>
          <cell r="D84">
            <v>0.53280511935238628</v>
          </cell>
          <cell r="E84">
            <v>1.0019963243588466</v>
          </cell>
          <cell r="F84">
            <v>0.96422216877220257</v>
          </cell>
          <cell r="G84">
            <v>0.87970354367536252</v>
          </cell>
          <cell r="H84">
            <v>1.2930185997557908</v>
          </cell>
          <cell r="I84">
            <v>0.97672458802323892</v>
          </cell>
          <cell r="J84">
            <v>0.77748612943467221</v>
          </cell>
          <cell r="K84">
            <v>0.54741169222591246</v>
          </cell>
          <cell r="L84">
            <v>0.15396533415111527</v>
          </cell>
          <cell r="M84">
            <v>0.61412840403329583</v>
          </cell>
          <cell r="N84">
            <v>0.79957567075522851</v>
          </cell>
          <cell r="O84">
            <v>1.0816685360255958</v>
          </cell>
          <cell r="P84">
            <v>0.13454676518121311</v>
          </cell>
          <cell r="Q84">
            <v>-0.63198339662467196</v>
          </cell>
          <cell r="R84">
            <v>-0.688876467706244</v>
          </cell>
          <cell r="S84">
            <v>-0.23483664208844632</v>
          </cell>
          <cell r="T84">
            <v>-0.60360259403813432</v>
          </cell>
          <cell r="U84">
            <v>-0.12909495198441567</v>
          </cell>
          <cell r="V84">
            <v>0.67313203312057823</v>
          </cell>
          <cell r="W84">
            <v>-0.35269449734694897</v>
          </cell>
          <cell r="X84">
            <v>0.78621283084804161</v>
          </cell>
          <cell r="Y84">
            <v>0.6159617037977152</v>
          </cell>
          <cell r="Z84">
            <v>0.94602627582412879</v>
          </cell>
          <cell r="AA84">
            <v>1.0261716734282793</v>
          </cell>
          <cell r="AB84">
            <v>4.8417550954163024</v>
          </cell>
          <cell r="AC84">
            <v>0.17863022816202251</v>
          </cell>
          <cell r="AD84">
            <v>0.19816084116472804</v>
          </cell>
          <cell r="AE84">
            <v>0.14058274928209161</v>
          </cell>
          <cell r="AF84">
            <v>0.34371185261156439</v>
          </cell>
          <cell r="AG84">
            <v>0.40386465078698058</v>
          </cell>
          <cell r="AH84">
            <v>0.32756293870177589</v>
          </cell>
        </row>
        <row r="85">
          <cell r="B85" t="str">
            <v>SCR</v>
          </cell>
          <cell r="C85" t="str">
            <v/>
          </cell>
          <cell r="D85">
            <v>8.8635402531131183E-2</v>
          </cell>
          <cell r="E85">
            <v>0.46605750395967799</v>
          </cell>
          <cell r="F85">
            <v>0.38989828366004187</v>
          </cell>
          <cell r="G85">
            <v>-0.80632916203509553</v>
          </cell>
          <cell r="H85">
            <v>0.48685451184120271</v>
          </cell>
          <cell r="I85">
            <v>-0.30990208610778219</v>
          </cell>
          <cell r="J85">
            <v>0.10409533071205594</v>
          </cell>
          <cell r="K85">
            <v>0.43191032424492437</v>
          </cell>
          <cell r="L85">
            <v>-0.53129698239545375</v>
          </cell>
          <cell r="M85">
            <v>0.26846520057300077</v>
          </cell>
          <cell r="N85">
            <v>0.53414317218162832</v>
          </cell>
          <cell r="O85">
            <v>-0.40471033142436041</v>
          </cell>
          <cell r="P85">
            <v>-0.70180409278545119</v>
          </cell>
          <cell r="Q85">
            <v>-0.44627109300944212</v>
          </cell>
          <cell r="R85">
            <v>0.19111247813981372</v>
          </cell>
          <cell r="S85">
            <v>0.73519129900003877</v>
          </cell>
          <cell r="T85">
            <v>0.17634233022992812</v>
          </cell>
          <cell r="U85">
            <v>-0.43476860923275434</v>
          </cell>
          <cell r="V85">
            <v>1.6700732526590385</v>
          </cell>
          <cell r="W85">
            <v>-0.72262962241113737</v>
          </cell>
          <cell r="X85">
            <v>0.3581362226378641</v>
          </cell>
          <cell r="Y85">
            <v>-0.31712118608822976</v>
          </cell>
          <cell r="Z85">
            <v>-1.5109441232437988</v>
          </cell>
          <cell r="AA85">
            <v>0.19357903574049506</v>
          </cell>
          <cell r="AB85">
            <v>4.9881103035805703</v>
          </cell>
          <cell r="AC85">
            <v>0</v>
          </cell>
          <cell r="AD85">
            <v>0</v>
          </cell>
          <cell r="AE85">
            <v>0</v>
          </cell>
          <cell r="AF85">
            <v>0</v>
          </cell>
          <cell r="AG85">
            <v>0</v>
          </cell>
          <cell r="AH85">
            <v>0</v>
          </cell>
        </row>
        <row r="86">
          <cell r="B86" t="str">
            <v>Statr</v>
          </cell>
          <cell r="C86"/>
          <cell r="D86">
            <v>-6.4981927567950903E-2</v>
          </cell>
          <cell r="E86">
            <v>1.4631275189060005</v>
          </cell>
          <cell r="F86">
            <v>1.7511253408267484</v>
          </cell>
          <cell r="G86">
            <v>0.27487793666696064</v>
          </cell>
          <cell r="H86">
            <v>0.76699868383018965</v>
          </cell>
          <cell r="I86">
            <v>-0.59757033452209218</v>
          </cell>
          <cell r="J86">
            <v>0.32739183919143378</v>
          </cell>
          <cell r="K86">
            <v>-1.4214334937435968</v>
          </cell>
          <cell r="L86">
            <v>-0.91262497296871237</v>
          </cell>
          <cell r="M86">
            <v>2.3760762343550543</v>
          </cell>
          <cell r="N86">
            <v>1.1667156894658799</v>
          </cell>
          <cell r="O86">
            <v>1.7818750469608047</v>
          </cell>
          <cell r="P86">
            <v>-0.26458018748000361</v>
          </cell>
          <cell r="Q86">
            <v>-3.7738016744960241</v>
          </cell>
          <cell r="R86">
            <v>-1.2690133300445763E-2</v>
          </cell>
          <cell r="S86">
            <v>8.7882529671004808E-2</v>
          </cell>
          <cell r="T86">
            <v>-2.6683646755355328</v>
          </cell>
          <cell r="U86">
            <v>0.57041606940828915</v>
          </cell>
          <cell r="V86">
            <v>-0.37787234809550996</v>
          </cell>
          <cell r="W86">
            <v>0.73410553572954818</v>
          </cell>
          <cell r="X86">
            <v>-0.82768823535442171</v>
          </cell>
          <cell r="Y86">
            <v>-2.6728780257943945</v>
          </cell>
          <cell r="Z86">
            <v>0.9570003148924261</v>
          </cell>
          <cell r="AA86">
            <v>0.13900568239161054</v>
          </cell>
          <cell r="AB86">
            <v>-8.8696619175904647</v>
          </cell>
          <cell r="AC86">
            <v>0</v>
          </cell>
          <cell r="AD86">
            <v>0</v>
          </cell>
          <cell r="AE86">
            <v>0</v>
          </cell>
          <cell r="AF86">
            <v>0</v>
          </cell>
          <cell r="AG86">
            <v>0</v>
          </cell>
          <cell r="AH86">
            <v>0</v>
          </cell>
        </row>
        <row r="87">
          <cell r="B87" t="str">
            <v>XTR</v>
          </cell>
          <cell r="C87" t="str">
            <v/>
          </cell>
          <cell r="D87">
            <v>6.8968063659288337</v>
          </cell>
          <cell r="E87">
            <v>9.661450199395901</v>
          </cell>
          <cell r="F87">
            <v>13.531415619918823</v>
          </cell>
          <cell r="G87">
            <v>10.380483515367342</v>
          </cell>
          <cell r="H87">
            <v>16.041702253609351</v>
          </cell>
          <cell r="I87">
            <v>7.0475470943177383</v>
          </cell>
          <cell r="J87">
            <v>4.516839984084033</v>
          </cell>
          <cell r="K87">
            <v>-1.7858310200589096</v>
          </cell>
          <cell r="L87">
            <v>6.0693713555029092</v>
          </cell>
          <cell r="M87">
            <v>5.0473075150415116</v>
          </cell>
          <cell r="N87">
            <v>5.6897344181746048</v>
          </cell>
          <cell r="O87">
            <v>8.4438281552730103</v>
          </cell>
          <cell r="P87">
            <v>-3.7855176258551988</v>
          </cell>
          <cell r="Q87">
            <v>4.6463358627675611</v>
          </cell>
          <cell r="R87">
            <v>3.6950982595376947</v>
          </cell>
          <cell r="S87">
            <v>4.2780552728854806</v>
          </cell>
          <cell r="T87">
            <v>-1.1572068471466741</v>
          </cell>
          <cell r="U87">
            <v>4.1119742753170412</v>
          </cell>
          <cell r="V87">
            <v>18.809386509616662</v>
          </cell>
          <cell r="W87">
            <v>-48.88709836823805</v>
          </cell>
          <cell r="X87">
            <v>8.2957265615366556</v>
          </cell>
          <cell r="Y87">
            <v>16.894689780805834</v>
          </cell>
          <cell r="Z87">
            <v>21.501913465347865</v>
          </cell>
          <cell r="AA87">
            <v>21.235760569545146</v>
          </cell>
          <cell r="AB87">
            <v>39.401111125439691</v>
          </cell>
          <cell r="AC87">
            <v>9.0117394245089866</v>
          </cell>
          <cell r="AD87">
            <v>22.661568323188519</v>
          </cell>
          <cell r="AE87">
            <v>14.367251286461485</v>
          </cell>
          <cell r="AF87">
            <v>16.315787795118815</v>
          </cell>
          <cell r="AG87">
            <v>16.27005276782554</v>
          </cell>
          <cell r="AH87">
            <v>15.067269317614196</v>
          </cell>
        </row>
        <row r="88">
          <cell r="B88" t="str">
            <v>UMTR</v>
          </cell>
          <cell r="C88" t="str">
            <v/>
          </cell>
          <cell r="D88">
            <v>-6.2974157474712307</v>
          </cell>
          <cell r="E88">
            <v>-7.7457688211367683</v>
          </cell>
          <cell r="F88">
            <v>-14.330674610813867</v>
          </cell>
          <cell r="G88">
            <v>-6.4999535640310491</v>
          </cell>
          <cell r="H88">
            <v>-15.391999691005593</v>
          </cell>
          <cell r="I88">
            <v>-4.8641963732273794</v>
          </cell>
          <cell r="J88">
            <v>-2.4322680725260915</v>
          </cell>
          <cell r="K88">
            <v>2.3766585586418665</v>
          </cell>
          <cell r="L88">
            <v>-0.76371296901856456</v>
          </cell>
          <cell r="M88">
            <v>-8.2388456855996424</v>
          </cell>
          <cell r="N88">
            <v>-6.9805773994830584</v>
          </cell>
          <cell r="O88">
            <v>-8.3634161984617599</v>
          </cell>
          <cell r="P88">
            <v>1.4941663957725213</v>
          </cell>
          <cell r="Q88">
            <v>4.1625282512604862</v>
          </cell>
          <cell r="R88">
            <v>-0.27381685161008362</v>
          </cell>
          <cell r="S88">
            <v>-2.7019612318019472</v>
          </cell>
          <cell r="T88">
            <v>4.9701535652168234</v>
          </cell>
          <cell r="U88">
            <v>-4.6578894651342262</v>
          </cell>
          <cell r="V88">
            <v>-12.801193912502159</v>
          </cell>
          <cell r="W88">
            <v>22.506497348700172</v>
          </cell>
          <cell r="X88">
            <v>-10.292235001123894</v>
          </cell>
          <cell r="Y88">
            <v>-2.1920557068615936</v>
          </cell>
          <cell r="Z88">
            <v>-11.543185834471119</v>
          </cell>
          <cell r="AA88">
            <v>-15.922733741298225</v>
          </cell>
          <cell r="AB88">
            <v>-5.9280907266984109</v>
          </cell>
          <cell r="AC88">
            <v>-5.5480222065408258</v>
          </cell>
          <cell r="AD88">
            <v>-10.184470193691659</v>
          </cell>
          <cell r="AE88">
            <v>-7.8038639788748121</v>
          </cell>
          <cell r="AF88">
            <v>-8.8196039038186402</v>
          </cell>
          <cell r="AG88">
            <v>-8.2526097854601748</v>
          </cell>
          <cell r="AH88">
            <v>-7.472972618309023</v>
          </cell>
        </row>
        <row r="89">
          <cell r="B89" t="str">
            <v>FIR</v>
          </cell>
          <cell r="C89"/>
          <cell r="D89">
            <v>-0.80647032539851071</v>
          </cell>
          <cell r="E89">
            <v>-1.6304620891982498</v>
          </cell>
          <cell r="F89">
            <v>-1.4977375799283492</v>
          </cell>
          <cell r="G89">
            <v>-2.5417049594792016</v>
          </cell>
          <cell r="H89">
            <v>-1.2017546451442367</v>
          </cell>
          <cell r="I89">
            <v>-1.8137813139580419</v>
          </cell>
          <cell r="J89">
            <v>-2.6329758674197468</v>
          </cell>
          <cell r="K89">
            <v>0.95779325988032327</v>
          </cell>
          <cell r="L89">
            <v>-0.82539996059803644</v>
          </cell>
          <cell r="M89">
            <v>-1.1692984800320636</v>
          </cell>
          <cell r="N89">
            <v>-0.15495914164642466</v>
          </cell>
          <cell r="O89">
            <v>-2.4780079525057146</v>
          </cell>
          <cell r="P89">
            <v>1.350036690836891</v>
          </cell>
          <cell r="Q89">
            <v>-2.479590515017152</v>
          </cell>
          <cell r="R89">
            <v>0.67276257628962344</v>
          </cell>
          <cell r="S89">
            <v>-4.2419129103531725</v>
          </cell>
          <cell r="T89">
            <v>-0.2372705997422106</v>
          </cell>
          <cell r="U89">
            <v>4.4007634205629076</v>
          </cell>
          <cell r="V89">
            <v>-1.3907262068952939</v>
          </cell>
          <cell r="W89">
            <v>15.455490854623983</v>
          </cell>
          <cell r="X89">
            <v>6.2807224348931445</v>
          </cell>
          <cell r="Y89">
            <v>-6.1203517844324029</v>
          </cell>
          <cell r="Z89">
            <v>-4.426563187508699</v>
          </cell>
          <cell r="AA89">
            <v>-4.7745280516814086</v>
          </cell>
          <cell r="AB89">
            <v>-14.615663181294378</v>
          </cell>
          <cell r="AC89">
            <v>1.5645293971302301</v>
          </cell>
          <cell r="AD89">
            <v>2.7702284880661674</v>
          </cell>
          <cell r="AE89">
            <v>2.126290604955932</v>
          </cell>
          <cell r="AF89">
            <v>0.95858528929542242</v>
          </cell>
          <cell r="AG89">
            <v>0.60937656751036295</v>
          </cell>
          <cell r="AH89">
            <v>-8.8312781065391907E-2</v>
          </cell>
        </row>
        <row r="90">
          <cell r="B90" t="str">
            <v>SURTAR</v>
          </cell>
          <cell r="C90"/>
          <cell r="D90">
            <v>0.49060129508131634</v>
          </cell>
          <cell r="E90">
            <v>-0.25025139477730152</v>
          </cell>
          <cell r="F90">
            <v>3.5452249197536986E-3</v>
          </cell>
          <cell r="G90">
            <v>-7.3529077172037771E-2</v>
          </cell>
          <cell r="H90">
            <v>-5.7235503412912695E-3</v>
          </cell>
          <cell r="I90">
            <v>-2.9885012732263072E-2</v>
          </cell>
          <cell r="J90">
            <v>0.22008206984971262</v>
          </cell>
          <cell r="K90">
            <v>-4.3628464563485063E-2</v>
          </cell>
          <cell r="L90">
            <v>-6.1031668986001222E-2</v>
          </cell>
          <cell r="M90">
            <v>0.2527450275314313</v>
          </cell>
          <cell r="N90">
            <v>-0.29856923682909181</v>
          </cell>
          <cell r="O90">
            <v>-3.8239111808362737E-2</v>
          </cell>
          <cell r="P90">
            <v>5.3485002932820075E-2</v>
          </cell>
          <cell r="Q90">
            <v>-2.3990832439964065E-2</v>
          </cell>
          <cell r="R90">
            <v>-8.5022843269873569E-2</v>
          </cell>
          <cell r="S90">
            <v>0.13809264102416863</v>
          </cell>
          <cell r="T90">
            <v>-4.6753073915454947E-2</v>
          </cell>
          <cell r="U90">
            <v>-0.13661288355032181</v>
          </cell>
          <cell r="V90">
            <v>-0.10345242876144137</v>
          </cell>
          <cell r="W90">
            <v>-0.10995461671576201</v>
          </cell>
          <cell r="X90">
            <v>-0.15804859774867019</v>
          </cell>
          <cell r="Y90">
            <v>4.3446031575832239E-2</v>
          </cell>
          <cell r="Z90">
            <v>3.2909806936841771E-2</v>
          </cell>
          <cell r="AA90">
            <v>-6.5209264442055552E-5</v>
          </cell>
          <cell r="AB90">
            <v>0</v>
          </cell>
          <cell r="AC90">
            <v>0</v>
          </cell>
          <cell r="AD90">
            <v>0</v>
          </cell>
          <cell r="AE90">
            <v>0</v>
          </cell>
          <cell r="AF90">
            <v>0</v>
          </cell>
          <cell r="AG90">
            <v>0</v>
          </cell>
          <cell r="AH90">
            <v>0</v>
          </cell>
        </row>
        <row r="91">
          <cell r="B91" t="str">
            <v>MIAR</v>
          </cell>
          <cell r="C91"/>
          <cell r="D91">
            <v>-1.2865974830414869E-2</v>
          </cell>
          <cell r="E91">
            <v>-4.3904226423603799E-3</v>
          </cell>
          <cell r="F91">
            <v>-2.6595155368335309E-2</v>
          </cell>
          <cell r="G91">
            <v>-4.1458043593858372E-2</v>
          </cell>
          <cell r="H91">
            <v>-8.9070668755837815E-2</v>
          </cell>
          <cell r="I91">
            <v>-0.17352672815821077</v>
          </cell>
          <cell r="J91">
            <v>-0.38257640031867129</v>
          </cell>
          <cell r="K91">
            <v>-0.48456998985067329</v>
          </cell>
          <cell r="L91">
            <v>-0.34629781892004091</v>
          </cell>
          <cell r="M91">
            <v>-0.67665089661180267</v>
          </cell>
          <cell r="N91">
            <v>-0.6218621825487618</v>
          </cell>
          <cell r="O91">
            <v>-0.24920125949914468</v>
          </cell>
          <cell r="P91">
            <v>-0.3106034678295152</v>
          </cell>
          <cell r="Q91">
            <v>-1.1701693571482783</v>
          </cell>
          <cell r="R91">
            <v>-1.7966489455259498</v>
          </cell>
          <cell r="S91">
            <v>-0.66575048867241093</v>
          </cell>
          <cell r="T91">
            <v>-1.6217989648624855</v>
          </cell>
          <cell r="U91">
            <v>0.24928148366291955</v>
          </cell>
          <cell r="V91">
            <v>-0.81966249138549196</v>
          </cell>
          <cell r="W91">
            <v>14.207172279902363</v>
          </cell>
          <cell r="X91">
            <v>-3.5954398012926632</v>
          </cell>
          <cell r="Y91">
            <v>-3.2853094472701398</v>
          </cell>
          <cell r="Z91">
            <v>-2.6258953047627229</v>
          </cell>
          <cell r="AA91">
            <v>-2.670704316909926</v>
          </cell>
          <cell r="AB91">
            <v>-15.897844045812693</v>
          </cell>
          <cell r="AC91">
            <v>-2.2300159553058028</v>
          </cell>
          <cell r="AD91">
            <v>-5.1959340534406309</v>
          </cell>
          <cell r="AE91">
            <v>-2.6462265697574905</v>
          </cell>
          <cell r="AF91">
            <v>-2.1913928559329845</v>
          </cell>
          <cell r="AG91">
            <v>-1.5364144311985843</v>
          </cell>
          <cell r="AH91">
            <v>-0.74781194960578456</v>
          </cell>
        </row>
        <row r="92">
          <cell r="B92" t="str">
            <v>MIRg</v>
          </cell>
          <cell r="C92" t="str">
            <v/>
          </cell>
          <cell r="D92">
            <v>7.633919519368515</v>
          </cell>
          <cell r="E92">
            <v>8.8639670133075388</v>
          </cell>
          <cell r="F92">
            <v>7.2260599403760395</v>
          </cell>
          <cell r="G92">
            <v>7.6613583961774534</v>
          </cell>
          <cell r="H92">
            <v>8.8328912274695739</v>
          </cell>
          <cell r="I92">
            <v>1.3874518831730409</v>
          </cell>
          <cell r="J92">
            <v>2.1336465738313048</v>
          </cell>
          <cell r="K92">
            <v>4.1154693231842066</v>
          </cell>
          <cell r="L92">
            <v>6.5923960442914042</v>
          </cell>
          <cell r="M92">
            <v>5.013692489688526</v>
          </cell>
          <cell r="N92">
            <v>4.7064704292615334</v>
          </cell>
          <cell r="O92">
            <v>3.4304435612673378</v>
          </cell>
          <cell r="P92">
            <v>-4.2367278744955605</v>
          </cell>
          <cell r="Q92">
            <v>-9.6635325393324543</v>
          </cell>
          <cell r="R92">
            <v>-3.4156605026414155E-2</v>
          </cell>
          <cell r="S92">
            <v>-3.9607069695231423</v>
          </cell>
          <cell r="T92">
            <v>-1.7536214380983517</v>
          </cell>
          <cell r="U92">
            <v>6.2718644775314969</v>
          </cell>
          <cell r="V92">
            <v>8.8440925993762409</v>
          </cell>
          <cell r="W92">
            <v>-0.30424273347877673</v>
          </cell>
          <cell r="X92">
            <v>5.9332410863829121</v>
          </cell>
          <cell r="Y92">
            <v>4.6492978238840799</v>
          </cell>
          <cell r="Z92">
            <v>6.7635950254304689</v>
          </cell>
          <cell r="AA92">
            <v>1.7079431009630941</v>
          </cell>
          <cell r="AB92">
            <v>-3.1204786226228465</v>
          </cell>
          <cell r="AC92">
            <v>8.5308812447694393</v>
          </cell>
          <cell r="AD92">
            <v>14.748601436739129</v>
          </cell>
          <cell r="AE92">
            <v>9.945333845389781</v>
          </cell>
          <cell r="AF92">
            <v>8.6209200208001047</v>
          </cell>
          <cell r="AG92">
            <v>8.9219815960261748</v>
          </cell>
          <cell r="AH92">
            <v>9.6190415060516621</v>
          </cell>
        </row>
        <row r="93">
          <cell r="B93" t="str">
            <v>DDR</v>
          </cell>
          <cell r="C93" t="str">
            <v/>
          </cell>
          <cell r="D93">
            <v>7.0733569564161387</v>
          </cell>
          <cell r="E93">
            <v>7.0470528346436803</v>
          </cell>
          <cell r="F93">
            <v>7.4558048339623184</v>
          </cell>
          <cell r="G93">
            <v>7.0378534607639969</v>
          </cell>
          <cell r="H93">
            <v>8.317975711035853</v>
          </cell>
          <cell r="I93">
            <v>2.1824212740646507</v>
          </cell>
          <cell r="J93">
            <v>2.4053191005094909</v>
          </cell>
          <cell r="K93">
            <v>4.1524668486164975</v>
          </cell>
          <cell r="L93">
            <v>4.006571252660148</v>
          </cell>
          <cell r="M93">
            <v>7.1485991779203077</v>
          </cell>
          <cell r="N93">
            <v>5.4678388117313279</v>
          </cell>
          <cell r="O93">
            <v>4.7974178134501448</v>
          </cell>
          <cell r="P93">
            <v>-2.0383435710865836</v>
          </cell>
          <cell r="Q93">
            <v>-10.630221445432415</v>
          </cell>
          <cell r="R93">
            <v>-2.4224468341591114</v>
          </cell>
          <cell r="S93">
            <v>-1.5645382900561431</v>
          </cell>
          <cell r="T93">
            <v>-1.1503822226192151</v>
          </cell>
          <cell r="U93">
            <v>2.1726752211187113</v>
          </cell>
          <cell r="V93">
            <v>3.8566398728602493</v>
          </cell>
          <cell r="W93">
            <v>-3.4854433067785964</v>
          </cell>
          <cell r="X93">
            <v>5.8717435825620408</v>
          </cell>
          <cell r="Y93">
            <v>2.2994579205029209</v>
          </cell>
          <cell r="Z93">
            <v>4.3818662484512476</v>
          </cell>
          <cell r="AA93">
            <v>3.5141219673655719</v>
          </cell>
          <cell r="AB93">
            <v>-8.1450368832106079</v>
          </cell>
          <cell r="AC93">
            <v>1.1650726040829049</v>
          </cell>
          <cell r="AD93">
            <v>7.9214916336486878</v>
          </cell>
          <cell r="AE93">
            <v>1.9568538931437485</v>
          </cell>
          <cell r="AF93">
            <v>2.1876678816495727</v>
          </cell>
          <cell r="AG93">
            <v>2.253451050387461</v>
          </cell>
          <cell r="AH93">
            <v>1.8990381018789289</v>
          </cell>
        </row>
        <row r="94">
          <cell r="B94" t="str">
            <v>NXR</v>
          </cell>
          <cell r="C94" t="str">
            <v/>
          </cell>
          <cell r="D94">
            <v>0.599390618457603</v>
          </cell>
          <cell r="E94">
            <v>1.9156813782591327</v>
          </cell>
          <cell r="F94">
            <v>-0.79925899089504426</v>
          </cell>
          <cell r="G94">
            <v>3.8805299513362925</v>
          </cell>
          <cell r="H94">
            <v>0.64970256260375869</v>
          </cell>
          <cell r="I94">
            <v>2.1833507210903589</v>
          </cell>
          <cell r="J94">
            <v>2.0845719115579415</v>
          </cell>
          <cell r="K94">
            <v>0.59082753858295689</v>
          </cell>
          <cell r="L94">
            <v>5.3056583864843443</v>
          </cell>
          <cell r="M94">
            <v>-3.1915381705581307</v>
          </cell>
          <cell r="N94">
            <v>-1.2908429813084537</v>
          </cell>
          <cell r="O94">
            <v>8.0411956811250462E-2</v>
          </cell>
          <cell r="P94">
            <v>-2.2913512300826775</v>
          </cell>
          <cell r="Q94">
            <v>8.8088641140280473</v>
          </cell>
          <cell r="R94">
            <v>3.4212814079276113</v>
          </cell>
          <cell r="S94">
            <v>1.5760940410835333</v>
          </cell>
          <cell r="T94">
            <v>3.8129467180701493</v>
          </cell>
          <cell r="U94">
            <v>-0.54591518981718501</v>
          </cell>
          <cell r="V94">
            <v>6.0081925971145029</v>
          </cell>
          <cell r="W94">
            <v>-26.380601019537878</v>
          </cell>
          <cell r="X94">
            <v>-1.9965084395872381</v>
          </cell>
          <cell r="Y94">
            <v>14.702634073944241</v>
          </cell>
          <cell r="Z94">
            <v>9.9587276308767461</v>
          </cell>
          <cell r="AA94">
            <v>5.3130268282469206</v>
          </cell>
          <cell r="AB94">
            <v>33.473020398741284</v>
          </cell>
          <cell r="AC94">
            <v>3.4637172179681608</v>
          </cell>
          <cell r="AD94">
            <v>12.477098129496859</v>
          </cell>
          <cell r="AE94">
            <v>6.5633873075866731</v>
          </cell>
          <cell r="AF94">
            <v>7.4961838913001753</v>
          </cell>
          <cell r="AG94">
            <v>8.017442982365365</v>
          </cell>
          <cell r="AH94">
            <v>7.5942966993051728</v>
          </cell>
        </row>
        <row r="95">
          <cell r="B95" t="str">
            <v>PIR</v>
          </cell>
          <cell r="C95" t="str">
            <v/>
          </cell>
          <cell r="D95">
            <v>5.5482240539991165E-2</v>
          </cell>
          <cell r="E95">
            <v>0.44826204556068139</v>
          </cell>
          <cell r="F95">
            <v>0.31544733019058874</v>
          </cell>
          <cell r="G95">
            <v>1.168296513314746</v>
          </cell>
          <cell r="H95">
            <v>-0.6420563310831312</v>
          </cell>
          <cell r="I95">
            <v>1.0813339417864314</v>
          </cell>
          <cell r="J95">
            <v>0.89972185477453959</v>
          </cell>
          <cell r="K95">
            <v>0.12552873387438857</v>
          </cell>
          <cell r="L95">
            <v>0.79377131672798096</v>
          </cell>
          <cell r="M95">
            <v>1.6134063337931992</v>
          </cell>
          <cell r="N95">
            <v>0.87740926273155839</v>
          </cell>
          <cell r="O95">
            <v>-0.14936236215090556</v>
          </cell>
          <cell r="P95">
            <v>-1.0840880218346756</v>
          </cell>
          <cell r="Q95">
            <v>2.5633896763315169</v>
          </cell>
          <cell r="R95">
            <v>-3.0127884778320669E-2</v>
          </cell>
          <cell r="S95">
            <v>0.33535442277863137</v>
          </cell>
          <cell r="T95">
            <v>3.8506260598429223</v>
          </cell>
          <cell r="U95">
            <v>-3.4355942686536709</v>
          </cell>
          <cell r="V95">
            <v>2.612822417714868</v>
          </cell>
          <cell r="W95">
            <v>-10.490278685726837</v>
          </cell>
          <cell r="X95">
            <v>18.940942381381117</v>
          </cell>
          <cell r="Y95">
            <v>-0.36797287644070809</v>
          </cell>
          <cell r="Z95">
            <v>-5.1858162013213356</v>
          </cell>
          <cell r="AA95">
            <v>34.12967529895365</v>
          </cell>
          <cell r="AB95">
            <v>-71.866582477963732</v>
          </cell>
          <cell r="AC95">
            <v>5.6406315500807507</v>
          </cell>
          <cell r="AD95">
            <v>-8.9920123645993524</v>
          </cell>
          <cell r="AE95">
            <v>2.0473384290855368</v>
          </cell>
          <cell r="AF95">
            <v>-0.89365840767839488</v>
          </cell>
          <cell r="AG95">
            <v>0.27703793374031999</v>
          </cell>
          <cell r="AH95">
            <v>-5.6143392630337241E-2</v>
          </cell>
        </row>
        <row r="96">
          <cell r="B96" t="str">
            <v>ANXRcont</v>
          </cell>
          <cell r="C96"/>
          <cell r="D96">
            <v>0.29430908827317404</v>
          </cell>
          <cell r="E96">
            <v>1.9597624945068988</v>
          </cell>
          <cell r="F96">
            <v>-0.17902287678518514</v>
          </cell>
          <cell r="G96">
            <v>0.6923866457230593</v>
          </cell>
          <cell r="H96">
            <v>0.60700689403378616</v>
          </cell>
          <cell r="I96">
            <v>-0.74131475438803118</v>
          </cell>
          <cell r="J96">
            <v>-0.27941111642727379</v>
          </cell>
          <cell r="K96">
            <v>3.0899174550449271E-2</v>
          </cell>
          <cell r="L96">
            <v>2.6290069826161004</v>
          </cell>
          <cell r="M96">
            <v>-2.140201084742511</v>
          </cell>
          <cell r="N96">
            <v>-0.66537468068522365</v>
          </cell>
          <cell r="O96">
            <v>-1.3078716514655266</v>
          </cell>
          <cell r="P96">
            <v>-2.1648172844079361</v>
          </cell>
          <cell r="Q96">
            <v>0.91504064191718659</v>
          </cell>
          <cell r="R96">
            <v>2.3907945402607793</v>
          </cell>
          <cell r="S96">
            <v>-2.3704028882468378</v>
          </cell>
          <cell r="T96">
            <v>-0.58489826575560633</v>
          </cell>
          <cell r="U96">
            <v>4.1031642910338553</v>
          </cell>
          <cell r="V96">
            <v>4.9865523746358047</v>
          </cell>
          <cell r="W96">
            <v>3.1835834115911208</v>
          </cell>
          <cell r="X96">
            <v>6.1173583548015387E-2</v>
          </cell>
          <cell r="Y96">
            <v>2.3504196619349056</v>
          </cell>
          <cell r="Z96">
            <v>2.3852351371907923</v>
          </cell>
          <cell r="AA96">
            <v>-1.7996860314767487</v>
          </cell>
          <cell r="AB96">
            <v>-0.92203844237568511</v>
          </cell>
          <cell r="AC96">
            <v>2.7982306597925883</v>
          </cell>
          <cell r="AD96">
            <v>10.051392564122395</v>
          </cell>
          <cell r="AE96">
            <v>6.0434513427851142</v>
          </cell>
          <cell r="AF96">
            <v>6.2633763246626133</v>
          </cell>
          <cell r="AG96">
            <v>7.0904051186771442</v>
          </cell>
          <cell r="AH96">
            <v>6.7581719686339961</v>
          </cell>
        </row>
        <row r="97">
          <cell r="B97" t="str">
            <v>UDDRcont</v>
          </cell>
          <cell r="C97"/>
          <cell r="D97">
            <v>7.0733569564161387</v>
          </cell>
          <cell r="E97">
            <v>7.0470528346436803</v>
          </cell>
          <cell r="F97">
            <v>7.4558048339623184</v>
          </cell>
          <cell r="G97">
            <v>7.0378534607639969</v>
          </cell>
          <cell r="H97">
            <v>8.317975711035853</v>
          </cell>
          <cell r="I97">
            <v>2.1824212740646507</v>
          </cell>
          <cell r="J97">
            <v>2.4053191005094909</v>
          </cell>
          <cell r="K97">
            <v>4.1524668486164975</v>
          </cell>
          <cell r="L97">
            <v>4.006571252660148</v>
          </cell>
          <cell r="M97">
            <v>7.1485991779203077</v>
          </cell>
          <cell r="N97">
            <v>5.4678388117313279</v>
          </cell>
          <cell r="O97">
            <v>4.7974178134501448</v>
          </cell>
          <cell r="P97">
            <v>-2.0383435710865836</v>
          </cell>
          <cell r="Q97">
            <v>-10.630221445432415</v>
          </cell>
          <cell r="R97">
            <v>-2.4224468341591114</v>
          </cell>
          <cell r="S97">
            <v>-1.5645382900561431</v>
          </cell>
          <cell r="T97">
            <v>-1.1503822226192151</v>
          </cell>
          <cell r="U97">
            <v>2.1726752211187113</v>
          </cell>
          <cell r="V97">
            <v>3.8566398728602493</v>
          </cell>
          <cell r="W97">
            <v>-3.4854433067785964</v>
          </cell>
          <cell r="X97">
            <v>5.8717435825620408</v>
          </cell>
          <cell r="Y97">
            <v>2.2994579205029209</v>
          </cell>
          <cell r="Z97">
            <v>4.3818662484512476</v>
          </cell>
          <cell r="AA97">
            <v>3.5141219673655719</v>
          </cell>
          <cell r="AB97">
            <v>-8.1450368832106079</v>
          </cell>
          <cell r="AC97">
            <v>1.1650726040829049</v>
          </cell>
          <cell r="AD97">
            <v>7.9214916336486878</v>
          </cell>
          <cell r="AE97">
            <v>1.9568538931437485</v>
          </cell>
          <cell r="AF97">
            <v>2.1876678816495727</v>
          </cell>
          <cell r="AG97">
            <v>2.253451050387461</v>
          </cell>
          <cell r="AH97">
            <v>1.8990381018789289</v>
          </cell>
        </row>
        <row r="98">
          <cell r="B98" t="str">
            <v>UIRcont</v>
          </cell>
          <cell r="C98"/>
          <cell r="D98">
            <v>3.058181098564313</v>
          </cell>
          <cell r="E98">
            <v>2.7052320828159897</v>
          </cell>
          <cell r="F98">
            <v>2.6359174343276255</v>
          </cell>
          <cell r="G98">
            <v>1.9312160268672622</v>
          </cell>
          <cell r="H98">
            <v>1.8431930809513228</v>
          </cell>
          <cell r="I98">
            <v>-0.26017389367328764</v>
          </cell>
          <cell r="J98">
            <v>0.11709812796468634</v>
          </cell>
          <cell r="K98">
            <v>2.0191106648644075</v>
          </cell>
          <cell r="L98">
            <v>1.7888961857579693</v>
          </cell>
          <cell r="M98">
            <v>2.9468841238683354</v>
          </cell>
          <cell r="N98">
            <v>1.3361249825456012</v>
          </cell>
          <cell r="O98">
            <v>0.14994809690443853</v>
          </cell>
          <cell r="P98">
            <v>-2.4057611853624268</v>
          </cell>
          <cell r="Q98">
            <v>-7.2235625882557413</v>
          </cell>
          <cell r="R98">
            <v>-1.991210775578665</v>
          </cell>
          <cell r="S98">
            <v>-0.41990352513171847</v>
          </cell>
          <cell r="T98">
            <v>-0.26518333532464572</v>
          </cell>
          <cell r="U98">
            <v>2.3631573836871937</v>
          </cell>
          <cell r="V98">
            <v>1.7935585861424057</v>
          </cell>
          <cell r="W98">
            <v>-1.5155305397945316</v>
          </cell>
          <cell r="X98">
            <v>2.0908791529894746</v>
          </cell>
          <cell r="Y98">
            <v>0.35463247004406612</v>
          </cell>
          <cell r="Z98">
            <v>1.9039192600728077</v>
          </cell>
          <cell r="AA98">
            <v>0.7968389722757977</v>
          </cell>
          <cell r="AB98">
            <v>-3.3615500338557633</v>
          </cell>
          <cell r="AC98">
            <v>-0.31417368045569105</v>
          </cell>
          <cell r="AD98">
            <v>3.0151404613551804</v>
          </cell>
          <cell r="AE98">
            <v>0.69055498629998147</v>
          </cell>
          <cell r="AF98">
            <v>0.71744070164976936</v>
          </cell>
          <cell r="AG98">
            <v>0.85116799746441507</v>
          </cell>
          <cell r="AH98">
            <v>0.7536713059491067</v>
          </cell>
        </row>
        <row r="99">
          <cell r="C99">
            <v>89.792940472078115</v>
          </cell>
          <cell r="D99">
            <v>96.67254685158801</v>
          </cell>
          <cell r="E99">
            <v>105.72907289991099</v>
          </cell>
          <cell r="F99">
            <v>113.76955001391784</v>
          </cell>
          <cell r="G99">
            <v>123.21922081501306</v>
          </cell>
          <cell r="H99">
            <v>134.1837016050666</v>
          </cell>
          <cell r="I99">
            <v>137.32471297884851</v>
          </cell>
          <cell r="J99">
            <v>141.29689392810755</v>
          </cell>
          <cell r="K99">
            <v>146.70643178742264</v>
          </cell>
          <cell r="L99">
            <v>156.33210968018039</v>
          </cell>
          <cell r="M99">
            <v>164.21278046195249</v>
          </cell>
          <cell r="N99">
            <v>171.85655702845267</v>
          </cell>
          <cell r="O99">
            <v>177.71320722818217</v>
          </cell>
          <cell r="P99">
            <v>170.20574096807886</v>
          </cell>
          <cell r="Q99">
            <v>153.80322890880902</v>
          </cell>
          <cell r="R99">
            <v>153.70459521251195</v>
          </cell>
          <cell r="S99">
            <v>148.13003420292313</v>
          </cell>
          <cell r="T99">
            <v>145.56424281505485</v>
          </cell>
          <cell r="U99">
            <v>154.15530215537376</v>
          </cell>
          <cell r="V99">
            <v>167.78960227035964</v>
          </cell>
          <cell r="W99">
            <v>168.34447522953428</v>
          </cell>
          <cell r="X99">
            <v>177.74853903310694</v>
          </cell>
          <cell r="Y99">
            <v>186.11283802487569</v>
          </cell>
          <cell r="Z99">
            <v>198.70275256211764</v>
          </cell>
          <cell r="AA99">
            <v>202.09575167849218</v>
          </cell>
          <cell r="AB99">
            <v>199.92077842532922</v>
          </cell>
          <cell r="AC99">
            <v>235.87240580184181</v>
          </cell>
          <cell r="AD99">
            <v>261.58970149563356</v>
          </cell>
          <cell r="AE99">
            <v>291.7350960024736</v>
          </cell>
          <cell r="AF99">
            <v>315.31067988185919</v>
          </cell>
          <cell r="AG99">
            <v>340.11775588378339</v>
          </cell>
          <cell r="AH99">
            <v>374.01623791567198</v>
          </cell>
        </row>
        <row r="100">
          <cell r="B100" t="str">
            <v>MIRg</v>
          </cell>
          <cell r="C100" t="str">
            <v/>
          </cell>
          <cell r="D100">
            <v>7.633919519368515</v>
          </cell>
          <cell r="E100">
            <v>8.8639670133075388</v>
          </cell>
          <cell r="F100">
            <v>7.2260599403760395</v>
          </cell>
          <cell r="G100">
            <v>7.6613583961774534</v>
          </cell>
          <cell r="H100">
            <v>8.8328912274695739</v>
          </cell>
          <cell r="I100">
            <v>1.3874518831730409</v>
          </cell>
          <cell r="J100">
            <v>2.1336465738313048</v>
          </cell>
          <cell r="K100">
            <v>4.1154693231842066</v>
          </cell>
          <cell r="L100">
            <v>6.5923960442914042</v>
          </cell>
          <cell r="M100">
            <v>5.013692489688526</v>
          </cell>
          <cell r="N100">
            <v>4.7064704292615334</v>
          </cell>
          <cell r="O100">
            <v>3.4304435612673378</v>
          </cell>
          <cell r="P100">
            <v>-4.2367278744955605</v>
          </cell>
          <cell r="Q100">
            <v>-9.6635325393324543</v>
          </cell>
          <cell r="R100">
            <v>-3.4156605026414155E-2</v>
          </cell>
          <cell r="S100">
            <v>-3.9607069695231423</v>
          </cell>
          <cell r="T100">
            <v>-1.7536214380983517</v>
          </cell>
          <cell r="U100">
            <v>6.2718644775314969</v>
          </cell>
          <cell r="V100">
            <v>8.8440925993762409</v>
          </cell>
          <cell r="W100">
            <v>-0.30424273347877673</v>
          </cell>
          <cell r="X100">
            <v>5.9332410863829121</v>
          </cell>
          <cell r="Y100">
            <v>4.6492978238840799</v>
          </cell>
          <cell r="Z100">
            <v>6.7635950254304689</v>
          </cell>
          <cell r="AA100">
            <v>1.7079431009630941</v>
          </cell>
          <cell r="AB100">
            <v>-3.1204786226228465</v>
          </cell>
          <cell r="AC100">
            <v>8.5308812447694393</v>
          </cell>
          <cell r="AD100">
            <v>14.748601436739129</v>
          </cell>
          <cell r="AE100">
            <v>9.945333845389781</v>
          </cell>
          <cell r="AF100">
            <v>8.6209200208001047</v>
          </cell>
          <cell r="AG100">
            <v>8.9219815960261748</v>
          </cell>
          <cell r="AH100">
            <v>9.6190415060516621</v>
          </cell>
        </row>
        <row r="101">
          <cell r="C101" t="str">
            <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C102" t="str">
            <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C103"/>
          <cell r="D103"/>
          <cell r="E103"/>
          <cell r="F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row>
        <row r="104">
          <cell r="B104" t="str">
            <v>UDDR</v>
          </cell>
          <cell r="C104" t="str">
            <v/>
          </cell>
          <cell r="D104">
            <v>7.5725400600079817</v>
          </cell>
          <cell r="E104">
            <v>7.9907826835661222</v>
          </cell>
          <cell r="F104">
            <v>8.3655513139757396</v>
          </cell>
          <cell r="G104">
            <v>6.540277924179394</v>
          </cell>
          <cell r="H104">
            <v>8.7110388266248062</v>
          </cell>
          <cell r="I104">
            <v>2.0057130463329687</v>
          </cell>
          <cell r="J104">
            <v>1.9326089889232678</v>
          </cell>
          <cell r="K104">
            <v>3.0572267424792576</v>
          </cell>
          <cell r="L104">
            <v>2.1099887204103274</v>
          </cell>
          <cell r="M104">
            <v>6.0568337705450892</v>
          </cell>
          <cell r="N104">
            <v>3.972223634483818</v>
          </cell>
          <cell r="O104">
            <v>1.2534018920298484</v>
          </cell>
          <cell r="P104">
            <v>-5.2561991641752677</v>
          </cell>
          <cell r="Q104">
            <v>-12.464496322412055</v>
          </cell>
          <cell r="R104">
            <v>-4.9118334308787537</v>
          </cell>
          <cell r="S104">
            <v>-1.2819097182718342</v>
          </cell>
          <cell r="T104">
            <v>-1.4470448560488292</v>
          </cell>
          <cell r="U104">
            <v>1.2958782499539412</v>
          </cell>
          <cell r="V104">
            <v>5.4848300412924544</v>
          </cell>
          <cell r="W104">
            <v>4.2960284109727409</v>
          </cell>
          <cell r="X104">
            <v>5.2523736231871787</v>
          </cell>
          <cell r="Y104">
            <v>1.0495473624993146</v>
          </cell>
          <cell r="Z104">
            <v>1.8228307154189549</v>
          </cell>
          <cell r="AA104">
            <v>2.8985918405074917</v>
          </cell>
          <cell r="AB104">
            <v>-1.2219936649701557</v>
          </cell>
          <cell r="AC104">
            <v>-0.17037914269940613</v>
          </cell>
          <cell r="AD104">
            <v>7.7791744815884023</v>
          </cell>
          <cell r="AE104">
            <v>3.0993972204872655</v>
          </cell>
          <cell r="AF104">
            <v>3.0321545866651034</v>
          </cell>
          <cell r="AG104">
            <v>3.0821282625429269</v>
          </cell>
          <cell r="AH104">
            <v>3.1936482363734475</v>
          </cell>
        </row>
        <row r="105">
          <cell r="B105" t="str">
            <v>UIR</v>
          </cell>
          <cell r="C105" t="str">
            <v/>
          </cell>
          <cell r="D105">
            <v>3.4339462799289007</v>
          </cell>
          <cell r="E105">
            <v>3.2523260188499665</v>
          </cell>
          <cell r="F105">
            <v>3.0918886779580719</v>
          </cell>
          <cell r="G105">
            <v>1.8239543349623903</v>
          </cell>
          <cell r="H105">
            <v>1.9004946254811936</v>
          </cell>
          <cell r="I105">
            <v>-0.65280408410776825</v>
          </cell>
          <cell r="J105">
            <v>-0.25039422175728349</v>
          </cell>
          <cell r="K105">
            <v>1.9700375618682282</v>
          </cell>
          <cell r="L105">
            <v>1.210907223283894</v>
          </cell>
          <cell r="M105">
            <v>2.8810963714261413</v>
          </cell>
          <cell r="N105">
            <v>0.94505520640231966</v>
          </cell>
          <cell r="O105">
            <v>-0.48829987106263939</v>
          </cell>
          <cell r="P105">
            <v>-3.5617324090951121</v>
          </cell>
          <cell r="Q105">
            <v>-7.9629351885057202</v>
          </cell>
          <cell r="R105">
            <v>-3.7491354517775344</v>
          </cell>
          <cell r="S105">
            <v>-0.30599215211906505</v>
          </cell>
          <cell r="T105">
            <v>-0.29707009021336728</v>
          </cell>
          <cell r="U105">
            <v>1.7331850943924587</v>
          </cell>
          <cell r="V105">
            <v>2.8658907304606749</v>
          </cell>
          <cell r="W105">
            <v>2.1718208193311148</v>
          </cell>
          <cell r="X105">
            <v>2.0775884586783087</v>
          </cell>
          <cell r="Y105">
            <v>0.13814525243812234</v>
          </cell>
          <cell r="Z105">
            <v>0.96059813994679044</v>
          </cell>
          <cell r="AA105">
            <v>0.70110657711751312</v>
          </cell>
          <cell r="AB105">
            <v>-0.50433078508451989</v>
          </cell>
          <cell r="AC105">
            <v>4.5944469166274503E-2</v>
          </cell>
          <cell r="AD105">
            <v>2.9609705873760035</v>
          </cell>
          <cell r="AE105">
            <v>1.093747577492018</v>
          </cell>
          <cell r="AF105">
            <v>0.99438819411987656</v>
          </cell>
          <cell r="AG105">
            <v>1.164173919245358</v>
          </cell>
          <cell r="AH105">
            <v>1.2674632671499044</v>
          </cell>
        </row>
        <row r="106">
          <cell r="B106" t="str">
            <v>PCR</v>
          </cell>
          <cell r="C106" t="str">
            <v/>
          </cell>
          <cell r="D106">
            <v>3.6650746715835791</v>
          </cell>
          <cell r="E106">
            <v>3.672542894309486</v>
          </cell>
          <cell r="F106">
            <v>4.269575924662524</v>
          </cell>
          <cell r="G106">
            <v>3.9598720916554639</v>
          </cell>
          <cell r="H106">
            <v>5.5012034988609093</v>
          </cell>
          <cell r="I106">
            <v>1.4611037295359555</v>
          </cell>
          <cell r="J106">
            <v>1.3137953401850306</v>
          </cell>
          <cell r="K106">
            <v>0.8100524447513856</v>
          </cell>
          <cell r="L106">
            <v>1.0179983920143121</v>
          </cell>
          <cell r="M106">
            <v>2.8919437375613293</v>
          </cell>
          <cell r="N106">
            <v>2.5467179836658387</v>
          </cell>
          <cell r="O106">
            <v>1.3542501606160997</v>
          </cell>
          <cell r="P106">
            <v>-1.3385581225902221</v>
          </cell>
          <cell r="Q106">
            <v>-3.6170371089556768</v>
          </cell>
          <cell r="R106">
            <v>0.19930835329724703</v>
          </cell>
          <cell r="S106">
            <v>-0.76931533660805607</v>
          </cell>
          <cell r="T106">
            <v>-0.5072429115915551</v>
          </cell>
          <cell r="U106">
            <v>-0.27351311785089166</v>
          </cell>
          <cell r="V106">
            <v>1.6793295777804436</v>
          </cell>
          <cell r="W106">
            <v>1.7901478064756819</v>
          </cell>
          <cell r="X106">
            <v>2.5326436147058149</v>
          </cell>
          <cell r="Y106">
            <v>0.56453978783687753</v>
          </cell>
          <cell r="Z106">
            <v>0.4490723065682809</v>
          </cell>
          <cell r="AA106">
            <v>1.2053787593582137</v>
          </cell>
          <cell r="AB106">
            <v>-1.4440677002409212</v>
          </cell>
          <cell r="AC106">
            <v>-0.19020089210745522</v>
          </cell>
          <cell r="AD106">
            <v>4.6236032015485575</v>
          </cell>
          <cell r="AE106">
            <v>1.7829851998807231</v>
          </cell>
          <cell r="AF106">
            <v>1.5613743957849644</v>
          </cell>
          <cell r="AG106">
            <v>1.3655737383500763</v>
          </cell>
          <cell r="AH106">
            <v>1.3753161896812998</v>
          </cell>
        </row>
        <row r="107">
          <cell r="B107" t="str">
            <v>GCR</v>
          </cell>
          <cell r="C107" t="str">
            <v/>
          </cell>
          <cell r="D107">
            <v>0.4735191084955096</v>
          </cell>
          <cell r="E107">
            <v>1.0659137704066735</v>
          </cell>
          <cell r="F107">
            <v>1.0040867113551513</v>
          </cell>
          <cell r="G107">
            <v>0.75645149756153651</v>
          </cell>
          <cell r="H107">
            <v>1.3093407022826973</v>
          </cell>
          <cell r="I107">
            <v>1.1974134009047872</v>
          </cell>
          <cell r="J107">
            <v>0.86920787049553527</v>
          </cell>
          <cell r="K107">
            <v>0.27713673585964094</v>
          </cell>
          <cell r="L107">
            <v>-0.11891689488789729</v>
          </cell>
          <cell r="M107">
            <v>0.28379366155761376</v>
          </cell>
          <cell r="N107">
            <v>0.48045044441565987</v>
          </cell>
          <cell r="O107">
            <v>0.38745160247640142</v>
          </cell>
          <cell r="P107">
            <v>-0.35590863248993804</v>
          </cell>
          <cell r="Q107">
            <v>-0.88452402495064653</v>
          </cell>
          <cell r="R107">
            <v>-1.3620063323984741</v>
          </cell>
          <cell r="S107">
            <v>-0.20660222954470914</v>
          </cell>
          <cell r="T107">
            <v>-0.64273185424392798</v>
          </cell>
          <cell r="U107">
            <v>-0.16379372658761623</v>
          </cell>
          <cell r="V107">
            <v>0.93960973305135276</v>
          </cell>
          <cell r="W107">
            <v>0.33405978516592755</v>
          </cell>
          <cell r="X107">
            <v>0.64214154980307803</v>
          </cell>
          <cell r="Y107">
            <v>0.34686232222430891</v>
          </cell>
          <cell r="Z107">
            <v>0.41316026890387492</v>
          </cell>
          <cell r="AA107">
            <v>0.99210650403178935</v>
          </cell>
          <cell r="AB107">
            <v>0.72640482035527953</v>
          </cell>
          <cell r="AC107">
            <v>-2.6122719758226436E-2</v>
          </cell>
          <cell r="AD107">
            <v>0.19460069266382657</v>
          </cell>
          <cell r="AE107">
            <v>0.2226644431145417</v>
          </cell>
          <cell r="AF107">
            <v>0.47639199676025357</v>
          </cell>
          <cell r="AG107">
            <v>0.55238060494749042</v>
          </cell>
          <cell r="AH107">
            <v>0.5508687795422208</v>
          </cell>
        </row>
        <row r="108">
          <cell r="B108" t="str">
            <v>SCR</v>
          </cell>
          <cell r="C108" t="str">
            <v/>
          </cell>
          <cell r="D108">
            <v>9.8656080083678141E-2</v>
          </cell>
          <cell r="E108">
            <v>0.59367892296534608</v>
          </cell>
          <cell r="F108">
            <v>0.48144046424651255</v>
          </cell>
          <cell r="G108">
            <v>-0.86371298694677012</v>
          </cell>
          <cell r="H108">
            <v>0.5816668699436951</v>
          </cell>
          <cell r="I108">
            <v>-0.45861409360954286</v>
          </cell>
          <cell r="J108">
            <v>0.16014444302772018</v>
          </cell>
          <cell r="K108">
            <v>0.49852561524838118</v>
          </cell>
          <cell r="L108">
            <v>-0.45731241142746532</v>
          </cell>
          <cell r="M108">
            <v>0.30482136578987962</v>
          </cell>
          <cell r="N108">
            <v>0.63658970384438696</v>
          </cell>
          <cell r="O108">
            <v>-0.33181963422228522</v>
          </cell>
          <cell r="P108">
            <v>-0.85712268689585269</v>
          </cell>
          <cell r="Q108">
            <v>-0.47530969131854844</v>
          </cell>
          <cell r="R108">
            <v>0.35583455193122798</v>
          </cell>
          <cell r="S108">
            <v>0.47246846840594159</v>
          </cell>
          <cell r="T108">
            <v>0.16485582776084778</v>
          </cell>
          <cell r="U108">
            <v>-0.32900404198630157</v>
          </cell>
          <cell r="V108">
            <v>2.8048169650017338</v>
          </cell>
          <cell r="W108">
            <v>1.0994818292956643</v>
          </cell>
          <cell r="X108">
            <v>0.35802869058488029</v>
          </cell>
          <cell r="Y108">
            <v>-0.27703720801077414</v>
          </cell>
          <cell r="Z108">
            <v>-0.8772995167629436</v>
          </cell>
          <cell r="AA108">
            <v>0.22582468342194861</v>
          </cell>
          <cell r="AB108">
            <v>0.74836238049607873</v>
          </cell>
          <cell r="AC108">
            <v>0</v>
          </cell>
          <cell r="AD108">
            <v>0</v>
          </cell>
          <cell r="AE108">
            <v>0</v>
          </cell>
          <cell r="AF108">
            <v>0</v>
          </cell>
          <cell r="AG108">
            <v>0</v>
          </cell>
          <cell r="AH108">
            <v>0</v>
          </cell>
        </row>
        <row r="109">
          <cell r="C109"/>
          <cell r="D109"/>
          <cell r="E109"/>
          <cell r="F109">
            <v>0.5</v>
          </cell>
          <cell r="G109">
            <v>-0.9</v>
          </cell>
          <cell r="H109">
            <v>0.6</v>
          </cell>
          <cell r="I109">
            <v>-0.5</v>
          </cell>
          <cell r="J109">
            <v>0.2</v>
          </cell>
          <cell r="K109">
            <v>0.5</v>
          </cell>
          <cell r="L109">
            <v>-0.5</v>
          </cell>
          <cell r="M109">
            <v>0.3</v>
          </cell>
          <cell r="N109">
            <v>0.6</v>
          </cell>
          <cell r="O109">
            <v>-0.3</v>
          </cell>
          <cell r="P109">
            <v>-0.9</v>
          </cell>
          <cell r="Q109">
            <v>-0.5</v>
          </cell>
          <cell r="R109">
            <v>0.4</v>
          </cell>
          <cell r="S109">
            <v>0.5</v>
          </cell>
          <cell r="T109">
            <v>0.2</v>
          </cell>
          <cell r="U109">
            <v>-0.3</v>
          </cell>
          <cell r="V109">
            <v>2.8</v>
          </cell>
          <cell r="W109">
            <v>1.1000000000000001</v>
          </cell>
          <cell r="X109">
            <v>0.4</v>
          </cell>
          <cell r="Y109">
            <v>-0.3</v>
          </cell>
          <cell r="Z109">
            <v>-0.9</v>
          </cell>
          <cell r="AA109">
            <v>0.2</v>
          </cell>
          <cell r="AB109">
            <v>0.7</v>
          </cell>
          <cell r="AC109">
            <v>0</v>
          </cell>
          <cell r="AD109">
            <v>0</v>
          </cell>
          <cell r="AE109">
            <v>0</v>
          </cell>
          <cell r="AF109">
            <v>0</v>
          </cell>
          <cell r="AG109">
            <v>0</v>
          </cell>
          <cell r="AH109">
            <v>0</v>
          </cell>
        </row>
        <row r="111">
          <cell r="B111" t="str">
            <v>YER-Statr</v>
          </cell>
          <cell r="C111">
            <v>85089.207725068205</v>
          </cell>
          <cell r="D111">
            <v>92083.885136211815</v>
          </cell>
        </row>
        <row r="112">
          <cell r="B112" t="str">
            <v>YER</v>
          </cell>
          <cell r="C112">
            <v>94101.365946699996</v>
          </cell>
          <cell r="D112">
            <v>101037.4823418</v>
          </cell>
          <cell r="Q112" t="str">
            <v>Choose confidence intervals to be used here</v>
          </cell>
          <cell r="R112"/>
          <cell r="S112"/>
          <cell r="T112"/>
        </row>
        <row r="113">
          <cell r="B113" t="str">
            <v>Statr</v>
          </cell>
          <cell r="C113">
            <v>9012.1582216317911</v>
          </cell>
          <cell r="D113">
            <v>8953.5972055881866</v>
          </cell>
          <cell r="Q113" t="str">
            <v>Spring CI (SPU)</v>
          </cell>
          <cell r="R113"/>
        </row>
        <row r="114">
          <cell r="D114">
            <v>6994.6774111436098</v>
          </cell>
        </row>
        <row r="115">
          <cell r="B115" t="str">
            <v>YER</v>
          </cell>
          <cell r="D115">
            <v>6936.1163951000053</v>
          </cell>
          <cell r="Q115"/>
          <cell r="R115"/>
          <cell r="S115">
            <v>0.60109074561349729</v>
          </cell>
          <cell r="T115">
            <v>0.12780748411662657</v>
          </cell>
          <cell r="U115">
            <v>1.2268535578433104</v>
          </cell>
          <cell r="V115">
            <v>8.640445800231511</v>
          </cell>
          <cell r="W115">
            <v>25.176402111410567</v>
          </cell>
          <cell r="X115">
            <v>1.9937602785647046</v>
          </cell>
          <cell r="Y115">
            <v>9.1294400155628619</v>
          </cell>
          <cell r="Z115">
            <v>8.51639559334747</v>
          </cell>
          <cell r="AA115">
            <v>5.5652012763084846</v>
          </cell>
          <cell r="AB115">
            <v>4.3303384215641403</v>
          </cell>
          <cell r="AC115">
            <v>5.4166427107916526</v>
          </cell>
          <cell r="AD115">
            <v>6.2199553299057797</v>
          </cell>
          <cell r="AE115">
            <v>6.0046075889599315</v>
          </cell>
          <cell r="AF115">
            <v>6.1083711340106372</v>
          </cell>
          <cell r="AG115">
            <v>6.7440458688873717</v>
          </cell>
          <cell r="AH115">
            <v>0</v>
          </cell>
        </row>
        <row r="116">
          <cell r="C116">
            <v>0.1</v>
          </cell>
          <cell r="Q116"/>
          <cell r="R116"/>
          <cell r="S116">
            <v>0.12282839365003384</v>
          </cell>
          <cell r="T116">
            <v>-0.35045486784683688</v>
          </cell>
          <cell r="U116">
            <v>0.74859120587984695</v>
          </cell>
          <cell r="V116">
            <v>8.1621834482680473</v>
          </cell>
          <cell r="W116">
            <v>24.589982187932609</v>
          </cell>
          <cell r="X116">
            <v>1.5436439951950605</v>
          </cell>
          <cell r="Y116">
            <v>7.9123275082747728</v>
          </cell>
          <cell r="Z116">
            <v>6.4859542703095947</v>
          </cell>
          <cell r="AA116">
            <v>3.362476970020313</v>
          </cell>
          <cell r="AB116">
            <v>1.140748810839904</v>
          </cell>
          <cell r="AC116">
            <v>1.8711117198781975</v>
          </cell>
          <cell r="AD116">
            <v>2.276833819819482</v>
          </cell>
          <cell r="AE116"/>
          <cell r="AF116"/>
          <cell r="AG116"/>
          <cell r="AH116"/>
        </row>
        <row r="117">
          <cell r="C117">
            <v>0.2</v>
          </cell>
          <cell r="Q117"/>
          <cell r="R117"/>
          <cell r="S117">
            <v>0.28700603653671281</v>
          </cell>
          <cell r="T117">
            <v>-0.18627722496015792</v>
          </cell>
          <cell r="U117">
            <v>0.91276884876652598</v>
          </cell>
          <cell r="V117">
            <v>8.3263610911547268</v>
          </cell>
          <cell r="W117">
            <v>24.791288103782229</v>
          </cell>
          <cell r="X117">
            <v>1.6981596707968611</v>
          </cell>
          <cell r="Y117">
            <v>8.3301372349950569</v>
          </cell>
          <cell r="Z117">
            <v>7.1829630753462377</v>
          </cell>
          <cell r="AA117">
            <v>4.1186269848624057</v>
          </cell>
          <cell r="AB117">
            <v>2.2356694164755111</v>
          </cell>
          <cell r="AC117">
            <v>3.0882196910159956</v>
          </cell>
          <cell r="AD117">
            <v>3.6304264504833865</v>
          </cell>
          <cell r="AE117"/>
          <cell r="AF117"/>
          <cell r="AG117"/>
          <cell r="AH117"/>
        </row>
        <row r="118">
          <cell r="C118">
            <v>0.3</v>
          </cell>
          <cell r="Q118"/>
          <cell r="R118"/>
          <cell r="S118">
            <v>0.40538966785622821</v>
          </cell>
          <cell r="T118">
            <v>-6.7893593640642486E-2</v>
          </cell>
          <cell r="U118">
            <v>1.0311524800860414</v>
          </cell>
          <cell r="V118">
            <v>8.4447447224742422</v>
          </cell>
          <cell r="W118">
            <v>24.936443832085796</v>
          </cell>
          <cell r="X118">
            <v>1.8095763439315535</v>
          </cell>
          <cell r="Y118">
            <v>8.631407443167685</v>
          </cell>
          <cell r="Z118">
            <v>7.6855554621724291</v>
          </cell>
          <cell r="AA118">
            <v>4.6638643448670152</v>
          </cell>
          <cell r="AB118">
            <v>3.0251842068125532</v>
          </cell>
          <cell r="AC118">
            <v>3.9658401684318716</v>
          </cell>
          <cell r="AD118">
            <v>4.6064619698624405</v>
          </cell>
          <cell r="AE118"/>
          <cell r="AF118"/>
          <cell r="AG118"/>
          <cell r="AH118"/>
        </row>
        <row r="119">
          <cell r="C119">
            <v>0.4</v>
          </cell>
          <cell r="Q119"/>
          <cell r="R119"/>
          <cell r="S119">
            <v>0.50654411583557835</v>
          </cell>
          <cell r="T119">
            <v>3.3260854338707638E-2</v>
          </cell>
          <cell r="U119">
            <v>1.1323069280653915</v>
          </cell>
          <cell r="V119">
            <v>8.5458991704535929</v>
          </cell>
          <cell r="W119">
            <v>25.060474049810392</v>
          </cell>
          <cell r="X119">
            <v>1.9047777830242367</v>
          </cell>
          <cell r="Y119">
            <v>8.8888317277638826</v>
          </cell>
          <cell r="Z119">
            <v>8.11500212537549</v>
          </cell>
          <cell r="AA119">
            <v>5.1297495652665059</v>
          </cell>
          <cell r="AB119">
            <v>3.6997954845535377</v>
          </cell>
          <cell r="AC119">
            <v>4.7157345071920496</v>
          </cell>
          <cell r="AD119">
            <v>5.4404483332690088</v>
          </cell>
          <cell r="AE119"/>
          <cell r="AF119"/>
          <cell r="AG119"/>
          <cell r="AH119"/>
        </row>
        <row r="120">
          <cell r="C120">
            <v>0.5</v>
          </cell>
          <cell r="Q120"/>
          <cell r="R120"/>
          <cell r="S120">
            <v>0.60109074561349729</v>
          </cell>
          <cell r="T120">
            <v>0.12780748411662657</v>
          </cell>
          <cell r="U120">
            <v>1.2268535578433104</v>
          </cell>
          <cell r="V120">
            <v>8.640445800231511</v>
          </cell>
          <cell r="W120">
            <v>25.176402111410567</v>
          </cell>
          <cell r="X120">
            <v>1.9937602785647046</v>
          </cell>
          <cell r="Y120">
            <v>9.1294400155628619</v>
          </cell>
          <cell r="Z120">
            <v>8.51639559334747</v>
          </cell>
          <cell r="AA120">
            <v>5.5652012763084846</v>
          </cell>
          <cell r="AB120">
            <v>4.3303384215641403</v>
          </cell>
          <cell r="AC120">
            <v>5.4166427107916526</v>
          </cell>
          <cell r="AD120">
            <v>6.2199553299057797</v>
          </cell>
          <cell r="AE120"/>
          <cell r="AF120"/>
          <cell r="AG120"/>
          <cell r="AH120"/>
        </row>
        <row r="121">
          <cell r="C121">
            <v>0.6</v>
          </cell>
          <cell r="Q121"/>
          <cell r="R121"/>
          <cell r="S121">
            <v>0.69563737539141624</v>
          </cell>
          <cell r="T121">
            <v>0.22235411389454551</v>
          </cell>
          <cell r="U121">
            <v>1.3214001876212293</v>
          </cell>
          <cell r="V121">
            <v>8.734992430009429</v>
          </cell>
          <cell r="W121">
            <v>25.292330173010743</v>
          </cell>
          <cell r="X121">
            <v>2.0827427741051725</v>
          </cell>
          <cell r="Y121">
            <v>9.3700483033618411</v>
          </cell>
          <cell r="Z121">
            <v>8.9177890613194499</v>
          </cell>
          <cell r="AA121">
            <v>6.0006529873504633</v>
          </cell>
          <cell r="AB121">
            <v>4.9608813585747429</v>
          </cell>
          <cell r="AC121">
            <v>6.1175509143912556</v>
          </cell>
          <cell r="AD121">
            <v>6.9994623265425506</v>
          </cell>
          <cell r="AE121"/>
          <cell r="AF121"/>
          <cell r="AG121"/>
          <cell r="AH121"/>
        </row>
        <row r="122">
          <cell r="C122">
            <v>0.7</v>
          </cell>
          <cell r="Q122"/>
          <cell r="R122"/>
          <cell r="S122">
            <v>0.79679182337076626</v>
          </cell>
          <cell r="T122">
            <v>0.32350856187389554</v>
          </cell>
          <cell r="U122">
            <v>1.4225546356005794</v>
          </cell>
          <cell r="V122">
            <v>8.8361468779887797</v>
          </cell>
          <cell r="W122">
            <v>25.416360390735338</v>
          </cell>
          <cell r="X122">
            <v>2.1779442131978555</v>
          </cell>
          <cell r="Y122">
            <v>9.6274725879580387</v>
          </cell>
          <cell r="Z122">
            <v>9.3472357245225108</v>
          </cell>
          <cell r="AA122">
            <v>6.4665382077499531</v>
          </cell>
          <cell r="AB122">
            <v>5.6354926363157265</v>
          </cell>
          <cell r="AC122">
            <v>6.8674452531514332</v>
          </cell>
          <cell r="AD122">
            <v>7.833448689949118</v>
          </cell>
          <cell r="AE122"/>
          <cell r="AF122"/>
          <cell r="AG122"/>
          <cell r="AH122"/>
        </row>
        <row r="123">
          <cell r="C123">
            <v>0.8</v>
          </cell>
          <cell r="Q123"/>
          <cell r="R123"/>
          <cell r="S123">
            <v>0.91517545469028183</v>
          </cell>
          <cell r="T123">
            <v>0.44189219319341111</v>
          </cell>
          <cell r="U123">
            <v>1.5409382669200951</v>
          </cell>
          <cell r="V123">
            <v>8.9545305093082952</v>
          </cell>
          <cell r="W123">
            <v>25.561516119038906</v>
          </cell>
          <cell r="X123">
            <v>2.2893608863325481</v>
          </cell>
          <cell r="Y123">
            <v>9.9287427961306687</v>
          </cell>
          <cell r="Z123">
            <v>9.8498281113487032</v>
          </cell>
          <cell r="AA123">
            <v>7.0117755677545635</v>
          </cell>
          <cell r="AB123">
            <v>6.4250074266527708</v>
          </cell>
          <cell r="AC123">
            <v>7.7450657305673101</v>
          </cell>
          <cell r="AD123">
            <v>8.8094842093281738</v>
          </cell>
          <cell r="AE123"/>
          <cell r="AF123"/>
          <cell r="AG123"/>
          <cell r="AH123"/>
        </row>
        <row r="124">
          <cell r="C124">
            <v>0.9</v>
          </cell>
          <cell r="Q124"/>
          <cell r="R124"/>
          <cell r="S124">
            <v>1.0793530975769607</v>
          </cell>
          <cell r="T124">
            <v>0.60606983608009002</v>
          </cell>
          <cell r="U124">
            <v>1.7051159098067739</v>
          </cell>
          <cell r="V124">
            <v>9.1187081521949747</v>
          </cell>
          <cell r="W124">
            <v>25.762822034888526</v>
          </cell>
          <cell r="X124">
            <v>2.4438765619343488</v>
          </cell>
          <cell r="Y124">
            <v>10.346552522850951</v>
          </cell>
          <cell r="Z124">
            <v>10.546836916385345</v>
          </cell>
          <cell r="AA124">
            <v>7.7679255825966562</v>
          </cell>
          <cell r="AB124">
            <v>7.5199280322883766</v>
          </cell>
          <cell r="AC124">
            <v>8.9621737017051082</v>
          </cell>
          <cell r="AD124">
            <v>10.163076839992078</v>
          </cell>
          <cell r="AE124"/>
          <cell r="AF124"/>
          <cell r="AG124"/>
          <cell r="AH124"/>
        </row>
        <row r="125">
          <cell r="Q125"/>
          <cell r="R125"/>
          <cell r="S125">
            <v>0.37319009614741794</v>
          </cell>
          <cell r="T125">
            <v>0.37319009614741794</v>
          </cell>
          <cell r="U125">
            <v>0.37319009614741794</v>
          </cell>
          <cell r="V125">
            <v>0.37319009614741794</v>
          </cell>
          <cell r="W125">
            <v>0.45758589762929747</v>
          </cell>
          <cell r="X125">
            <v>0.35122760212802306</v>
          </cell>
          <cell r="Y125">
            <v>0.94971793567344409</v>
          </cell>
          <cell r="Z125">
            <v>1.5843617827231411</v>
          </cell>
          <cell r="AA125">
            <v>1.7187949088510652</v>
          </cell>
          <cell r="AB125">
            <v>2.4888499975175069</v>
          </cell>
          <cell r="AC125">
            <v>2.7665925322378793</v>
          </cell>
          <cell r="AD125">
            <v>3.0768340627875181</v>
          </cell>
          <cell r="AE125"/>
          <cell r="AF125"/>
          <cell r="AG125"/>
          <cell r="AH125"/>
        </row>
        <row r="126">
          <cell r="Q126"/>
          <cell r="R126"/>
          <cell r="S126">
            <v>0.12282839365003384</v>
          </cell>
          <cell r="T126">
            <v>-0.35045486784683688</v>
          </cell>
          <cell r="U126">
            <v>0.74859120587984695</v>
          </cell>
          <cell r="V126">
            <v>8.1621834482680473</v>
          </cell>
          <cell r="W126">
            <v>24.589982187932609</v>
          </cell>
          <cell r="X126">
            <v>1.5436439951950605</v>
          </cell>
          <cell r="Y126">
            <v>7.9123275082747728</v>
          </cell>
          <cell r="Z126">
            <v>6.4859542703095947</v>
          </cell>
          <cell r="AA126">
            <v>3.362476970020313</v>
          </cell>
          <cell r="AB126">
            <v>1.140748810839904</v>
          </cell>
          <cell r="AC126">
            <v>1.8711117198781975</v>
          </cell>
          <cell r="AD126">
            <v>2.276833819819482</v>
          </cell>
          <cell r="AE126"/>
          <cell r="AF126"/>
          <cell r="AG126"/>
          <cell r="AH126"/>
        </row>
        <row r="127">
          <cell r="Q127"/>
          <cell r="R127"/>
          <cell r="S127">
            <v>0.16417764288667896</v>
          </cell>
          <cell r="T127">
            <v>0.16417764288667896</v>
          </cell>
          <cell r="U127">
            <v>0.16417764288667902</v>
          </cell>
          <cell r="V127">
            <v>0.16417764288667946</v>
          </cell>
          <cell r="W127">
            <v>0.20130591584961977</v>
          </cell>
          <cell r="X127">
            <v>0.15451567560180068</v>
          </cell>
          <cell r="Y127">
            <v>0.41780972672028405</v>
          </cell>
          <cell r="Z127">
            <v>0.69700880503664298</v>
          </cell>
          <cell r="AA127">
            <v>0.75615001484209277</v>
          </cell>
          <cell r="AB127">
            <v>1.0949206056356071</v>
          </cell>
          <cell r="AC127">
            <v>1.2171079711377981</v>
          </cell>
          <cell r="AD127">
            <v>1.3535926306639046</v>
          </cell>
          <cell r="AE127"/>
          <cell r="AF127"/>
          <cell r="AG127"/>
          <cell r="AH127"/>
        </row>
        <row r="128">
          <cell r="Q128"/>
          <cell r="R128"/>
          <cell r="S128">
            <v>0.1183836313195154</v>
          </cell>
          <cell r="T128">
            <v>0.11838363131951543</v>
          </cell>
          <cell r="U128">
            <v>0.11838363131951546</v>
          </cell>
          <cell r="V128">
            <v>0.11838363131951546</v>
          </cell>
          <cell r="W128">
            <v>0.1451557283035676</v>
          </cell>
          <cell r="X128">
            <v>0.11141667313469239</v>
          </cell>
          <cell r="Y128">
            <v>0.30127020817262817</v>
          </cell>
          <cell r="Z128">
            <v>0.50259238682619145</v>
          </cell>
          <cell r="AA128">
            <v>0.54523736000460943</v>
          </cell>
          <cell r="AB128">
            <v>0.78951479033704208</v>
          </cell>
          <cell r="AC128">
            <v>0.87762047741587601</v>
          </cell>
          <cell r="AD128">
            <v>0.97603551937905397</v>
          </cell>
          <cell r="AE128"/>
          <cell r="AF128"/>
          <cell r="AG128"/>
          <cell r="AH128"/>
        </row>
        <row r="129">
          <cell r="Q129"/>
          <cell r="R129"/>
          <cell r="S129">
            <v>0.10115444797935014</v>
          </cell>
          <cell r="T129">
            <v>0.10115444797935012</v>
          </cell>
          <cell r="U129">
            <v>0.10115444797935003</v>
          </cell>
          <cell r="V129">
            <v>0.10115444797935069</v>
          </cell>
          <cell r="W129">
            <v>0.1240302177245951</v>
          </cell>
          <cell r="X129">
            <v>9.5201439092683193E-2</v>
          </cell>
          <cell r="Y129">
            <v>0.25742428459619759</v>
          </cell>
          <cell r="Z129">
            <v>0.42944666320306091</v>
          </cell>
          <cell r="AA129">
            <v>0.46588522039949076</v>
          </cell>
          <cell r="AB129">
            <v>0.67461127774098451</v>
          </cell>
          <cell r="AC129">
            <v>0.74989433876017797</v>
          </cell>
          <cell r="AD129">
            <v>0.83398636340656829</v>
          </cell>
          <cell r="AE129"/>
          <cell r="AF129"/>
          <cell r="AG129"/>
          <cell r="AH129"/>
        </row>
        <row r="130">
          <cell r="Q130"/>
          <cell r="R130"/>
          <cell r="S130">
            <v>0.60109074561349729</v>
          </cell>
          <cell r="T130">
            <v>0.12780748411662657</v>
          </cell>
          <cell r="U130">
            <v>1.2268535578433104</v>
          </cell>
          <cell r="V130">
            <v>8.640445800231511</v>
          </cell>
          <cell r="W130">
            <v>25.176402111410567</v>
          </cell>
          <cell r="X130">
            <v>1.9937602785647046</v>
          </cell>
          <cell r="Y130">
            <v>9.1294400155628619</v>
          </cell>
          <cell r="Z130">
            <v>8.51639559334747</v>
          </cell>
          <cell r="AA130">
            <v>5.5652012763084846</v>
          </cell>
          <cell r="AB130">
            <v>4.3303384215641403</v>
          </cell>
          <cell r="AC130">
            <v>5.4166427107916526</v>
          </cell>
          <cell r="AD130">
            <v>6.2199553299057797</v>
          </cell>
          <cell r="AE130"/>
          <cell r="AF130"/>
          <cell r="AG130"/>
          <cell r="AH130"/>
        </row>
        <row r="131">
          <cell r="Q131"/>
          <cell r="R131"/>
          <cell r="S131">
            <v>0.18909325955583789</v>
          </cell>
          <cell r="T131">
            <v>0.18909325955583789</v>
          </cell>
          <cell r="U131">
            <v>0.18909325955583789</v>
          </cell>
          <cell r="V131">
            <v>0.18909325955583611</v>
          </cell>
          <cell r="W131">
            <v>0.23185612320035176</v>
          </cell>
          <cell r="X131">
            <v>0.17796499108093577</v>
          </cell>
          <cell r="Y131">
            <v>0.4812165755979585</v>
          </cell>
          <cell r="Z131">
            <v>0.80278693594395989</v>
          </cell>
          <cell r="AA131">
            <v>0.87090342208395732</v>
          </cell>
          <cell r="AB131">
            <v>1.2610858740212052</v>
          </cell>
          <cell r="AC131">
            <v>1.4018164071992061</v>
          </cell>
          <cell r="AD131">
            <v>1.5590139932735418</v>
          </cell>
          <cell r="AE131"/>
          <cell r="AF131"/>
          <cell r="AG131"/>
          <cell r="AH131"/>
        </row>
        <row r="132">
          <cell r="Q132"/>
          <cell r="R132"/>
          <cell r="S132">
            <v>0.10115444797935003</v>
          </cell>
          <cell r="T132">
            <v>0.10115444797935003</v>
          </cell>
          <cell r="U132">
            <v>0.10115444797935003</v>
          </cell>
          <cell r="V132">
            <v>0.10115444797935069</v>
          </cell>
          <cell r="W132">
            <v>0.1240302177245951</v>
          </cell>
          <cell r="X132">
            <v>9.5201439092682971E-2</v>
          </cell>
          <cell r="Y132">
            <v>0.25742428459619759</v>
          </cell>
          <cell r="Z132">
            <v>0.42944666320306091</v>
          </cell>
          <cell r="AA132">
            <v>0.46588522039948987</v>
          </cell>
          <cell r="AB132">
            <v>0.67461127774098362</v>
          </cell>
          <cell r="AC132">
            <v>0.74989433876017753</v>
          </cell>
          <cell r="AD132">
            <v>0.8339863634065674</v>
          </cell>
          <cell r="AE132"/>
          <cell r="AF132"/>
          <cell r="AG132"/>
          <cell r="AH132"/>
        </row>
        <row r="133">
          <cell r="Q133"/>
          <cell r="R133"/>
          <cell r="S133">
            <v>0.11838363131951557</v>
          </cell>
          <cell r="T133">
            <v>0.11838363131951557</v>
          </cell>
          <cell r="U133">
            <v>0.11838363131951568</v>
          </cell>
          <cell r="V133">
            <v>0.11838363131951546</v>
          </cell>
          <cell r="W133">
            <v>0.1451557283035676</v>
          </cell>
          <cell r="X133">
            <v>0.11141667313469261</v>
          </cell>
          <cell r="Y133">
            <v>0.30127020817262995</v>
          </cell>
          <cell r="Z133">
            <v>0.50259238682619234</v>
          </cell>
          <cell r="AA133">
            <v>0.54523736000461032</v>
          </cell>
          <cell r="AB133">
            <v>0.7895147903370443</v>
          </cell>
          <cell r="AC133">
            <v>0.8776204774158769</v>
          </cell>
          <cell r="AD133">
            <v>0.97603551937905575</v>
          </cell>
          <cell r="AE133"/>
          <cell r="AF133"/>
          <cell r="AG133"/>
          <cell r="AH133"/>
        </row>
        <row r="134">
          <cell r="Q134"/>
          <cell r="R134"/>
          <cell r="S134">
            <v>0.16417764288667891</v>
          </cell>
          <cell r="T134">
            <v>0.16417764288667891</v>
          </cell>
          <cell r="U134">
            <v>0.1641776428866788</v>
          </cell>
          <cell r="V134">
            <v>0.16417764288667946</v>
          </cell>
          <cell r="W134">
            <v>0.20130591584961977</v>
          </cell>
          <cell r="X134">
            <v>0.15451567560180068</v>
          </cell>
          <cell r="Y134">
            <v>0.41780972672028227</v>
          </cell>
          <cell r="Z134">
            <v>0.69700880503664209</v>
          </cell>
          <cell r="AA134">
            <v>0.75615001484209277</v>
          </cell>
          <cell r="AB134">
            <v>1.0949206056356058</v>
          </cell>
          <cell r="AC134">
            <v>1.2171079711377981</v>
          </cell>
          <cell r="AD134">
            <v>1.3535926306639041</v>
          </cell>
          <cell r="AE134"/>
          <cell r="AF134"/>
          <cell r="AG134"/>
          <cell r="AH134"/>
        </row>
        <row r="138">
          <cell r="Q138"/>
          <cell r="R138"/>
          <cell r="S138"/>
          <cell r="T138"/>
          <cell r="U138"/>
          <cell r="V138"/>
          <cell r="W138"/>
          <cell r="X138"/>
          <cell r="Y138"/>
        </row>
        <row r="139">
          <cell r="Q139"/>
          <cell r="R139"/>
          <cell r="S139"/>
          <cell r="T139"/>
          <cell r="U139"/>
          <cell r="V139"/>
          <cell r="W139"/>
          <cell r="X139"/>
          <cell r="Y139"/>
        </row>
        <row r="140">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cell r="AE140"/>
          <cell r="AF140"/>
          <cell r="AG140"/>
          <cell r="AH140"/>
        </row>
        <row r="143">
          <cell r="B143" t="str">
            <v>DWN</v>
          </cell>
          <cell r="C143" t="str">
            <v/>
          </cell>
          <cell r="D143">
            <v>21.266968325791847</v>
          </cell>
          <cell r="E143">
            <v>30.638474295190711</v>
          </cell>
          <cell r="F143">
            <v>31.355125357029511</v>
          </cell>
          <cell r="G143">
            <v>26.697269871949736</v>
          </cell>
          <cell r="H143">
            <v>21.376811594202906</v>
          </cell>
          <cell r="I143">
            <v>15.333857030636299</v>
          </cell>
          <cell r="J143">
            <v>19.370657948508384</v>
          </cell>
          <cell r="K143">
            <v>35.284719844802012</v>
          </cell>
          <cell r="L143">
            <v>23.964571910586251</v>
          </cell>
          <cell r="M143">
            <v>20.121121393576491</v>
          </cell>
          <cell r="N143">
            <v>10.508128929926919</v>
          </cell>
          <cell r="O143">
            <v>-14.94771375845807</v>
          </cell>
          <cell r="P143">
            <v>-35.95708775313404</v>
          </cell>
          <cell r="Q143">
            <v>-56.9828722002635</v>
          </cell>
          <cell r="R143">
            <v>-43.535331437322242</v>
          </cell>
          <cell r="S143">
            <v>-49.321968229368466</v>
          </cell>
          <cell r="T143">
            <v>-28.669724770642201</v>
          </cell>
          <cell r="U143">
            <v>-4.6087888531618386</v>
          </cell>
          <cell r="V143">
            <v>23.258426966292145</v>
          </cell>
          <cell r="W143">
            <v>36.00729261622606</v>
          </cell>
          <cell r="X143">
            <v>36.461126005361933</v>
          </cell>
          <cell r="Y143">
            <v>50.294695481335964</v>
          </cell>
          <cell r="Z143">
            <v>19.411764705882351</v>
          </cell>
          <cell r="AA143">
            <v>19.786535303776674</v>
          </cell>
          <cell r="AB143">
            <v>0</v>
          </cell>
          <cell r="AC143">
            <v>0</v>
          </cell>
          <cell r="AD143">
            <v>17.076459538044443</v>
          </cell>
          <cell r="AE143">
            <v>27.445911576640135</v>
          </cell>
          <cell r="AF143">
            <v>24.39549605940816</v>
          </cell>
          <cell r="AG143">
            <v>17.388394651616789</v>
          </cell>
          <cell r="AH143">
            <v>-100</v>
          </cell>
        </row>
        <row r="144">
          <cell r="B144" t="str">
            <v>IMPN</v>
          </cell>
          <cell r="C144" t="str">
            <v/>
          </cell>
          <cell r="D144">
            <v>42.48062015503875</v>
          </cell>
          <cell r="E144">
            <v>21.218715995647443</v>
          </cell>
          <cell r="F144">
            <v>5.5655296229802476</v>
          </cell>
          <cell r="G144">
            <v>27.465986394557817</v>
          </cell>
          <cell r="H144">
            <v>19.546364242828563</v>
          </cell>
          <cell r="I144">
            <v>22.767857142857139</v>
          </cell>
          <cell r="J144">
            <v>-7.2272727272727266</v>
          </cell>
          <cell r="K144">
            <v>-5.5365017148456648</v>
          </cell>
          <cell r="L144">
            <v>17.323651452282164</v>
          </cell>
          <cell r="M144">
            <v>26.215738284703804</v>
          </cell>
          <cell r="N144">
            <v>9.2469352014010511</v>
          </cell>
          <cell r="O144">
            <v>11.029176017954478</v>
          </cell>
          <cell r="P144">
            <v>12.099335835980373</v>
          </cell>
          <cell r="Q144">
            <v>-22.12776919113859</v>
          </cell>
          <cell r="R144">
            <v>-26.364538537876282</v>
          </cell>
          <cell r="S144">
            <v>-12.848158131177001</v>
          </cell>
          <cell r="T144">
            <v>-23.453608247422686</v>
          </cell>
          <cell r="U144">
            <v>12.996632996633007</v>
          </cell>
          <cell r="V144">
            <v>14.541120381406447</v>
          </cell>
          <cell r="W144">
            <v>-3.3818938605619131</v>
          </cell>
          <cell r="X144">
            <v>18.201400107700593</v>
          </cell>
          <cell r="Y144">
            <v>17.995444191343957</v>
          </cell>
          <cell r="Z144">
            <v>24.440154440154437</v>
          </cell>
          <cell r="AA144">
            <v>-8.4083152342538057</v>
          </cell>
          <cell r="AB144">
            <v>0</v>
          </cell>
          <cell r="AC144">
            <v>0</v>
          </cell>
          <cell r="AD144">
            <v>12.631517801092063</v>
          </cell>
          <cell r="AE144">
            <v>11.080918156043218</v>
          </cell>
          <cell r="AF144">
            <v>11.594238674883561</v>
          </cell>
          <cell r="AG144">
            <v>10.636742041704462</v>
          </cell>
          <cell r="AH144">
            <v>-100</v>
          </cell>
        </row>
        <row r="145">
          <cell r="B145" t="str">
            <v>HBN</v>
          </cell>
          <cell r="C145" t="str">
            <v/>
          </cell>
          <cell r="D145">
            <v>26.461655277145034</v>
          </cell>
          <cell r="E145">
            <v>28.039627739417593</v>
          </cell>
          <cell r="F145">
            <v>24.618991793669398</v>
          </cell>
          <cell r="G145">
            <v>26.867356538099706</v>
          </cell>
          <cell r="H145">
            <v>20.96989470562065</v>
          </cell>
          <cell r="I145">
            <v>16.967022189530457</v>
          </cell>
          <cell r="J145">
            <v>13.237606120951684</v>
          </cell>
          <cell r="K145">
            <v>27.573121066271746</v>
          </cell>
          <cell r="L145">
            <v>23.035623594282818</v>
          </cell>
          <cell r="M145">
            <v>20.934072414199779</v>
          </cell>
          <cell r="N145">
            <v>10.332553149990243</v>
          </cell>
          <cell r="O145">
            <v>-11.366950987757985</v>
          </cell>
          <cell r="P145">
            <v>-27.658937920718031</v>
          </cell>
          <cell r="Q145">
            <v>-47.656465398400883</v>
          </cell>
          <cell r="R145">
            <v>-36.700026336581516</v>
          </cell>
          <cell r="S145">
            <v>-32.431870189307254</v>
          </cell>
          <cell r="T145">
            <v>-25.554187192118228</v>
          </cell>
          <cell r="U145">
            <v>6.2034739454094323</v>
          </cell>
          <cell r="V145">
            <v>17.562305295950154</v>
          </cell>
          <cell r="W145">
            <v>10.930771778734671</v>
          </cell>
          <cell r="X145">
            <v>26.336219767094661</v>
          </cell>
          <cell r="Y145">
            <v>33.538170645237543</v>
          </cell>
          <cell r="Z145">
            <v>21.716814159292031</v>
          </cell>
          <cell r="AA145">
            <v>6.5726334157335975</v>
          </cell>
          <cell r="AB145">
            <v>0</v>
          </cell>
          <cell r="AC145">
            <v>0</v>
          </cell>
          <cell r="AD145">
            <v>15.346939474546662</v>
          </cell>
          <cell r="AE145">
            <v>21.228219252900349</v>
          </cell>
          <cell r="AF145">
            <v>19.938915542644551</v>
          </cell>
          <cell r="AG145">
            <v>15.20143448844744</v>
          </cell>
          <cell r="AH145">
            <v>-100</v>
          </cell>
        </row>
        <row r="146">
          <cell r="B146" t="str">
            <v>RCN</v>
          </cell>
          <cell r="C146" t="str">
            <v/>
          </cell>
          <cell r="D146">
            <v>26.690712353471604</v>
          </cell>
          <cell r="E146">
            <v>30.676156583629897</v>
          </cell>
          <cell r="F146">
            <v>22.903050108932455</v>
          </cell>
          <cell r="G146">
            <v>23.199645468646125</v>
          </cell>
          <cell r="H146">
            <v>17.194244604316555</v>
          </cell>
          <cell r="I146">
            <v>13.98096992019644</v>
          </cell>
          <cell r="J146">
            <v>6.5302275481351924</v>
          </cell>
          <cell r="K146">
            <v>-1.3650151668351818</v>
          </cell>
          <cell r="L146">
            <v>14.274730907227063</v>
          </cell>
          <cell r="M146">
            <v>9.1500336398295588</v>
          </cell>
          <cell r="N146">
            <v>12.553934662009446</v>
          </cell>
          <cell r="O146">
            <v>19.441401971522442</v>
          </cell>
          <cell r="P146">
            <v>-1.8722298639767709</v>
          </cell>
          <cell r="Q146">
            <v>-31.142434389845029</v>
          </cell>
          <cell r="R146">
            <v>-32.458719746663654</v>
          </cell>
          <cell r="S146">
            <v>-3.8847957133288702</v>
          </cell>
          <cell r="T146">
            <v>14.930313588850176</v>
          </cell>
          <cell r="U146">
            <v>17.553433378808549</v>
          </cell>
          <cell r="V146">
            <v>12.108317214700204</v>
          </cell>
          <cell r="W146">
            <v>14.067172762824942</v>
          </cell>
          <cell r="X146">
            <v>16.46667338912977</v>
          </cell>
          <cell r="Y146">
            <v>17.601731601731597</v>
          </cell>
          <cell r="Z146">
            <v>18.795553265110797</v>
          </cell>
          <cell r="AA146">
            <v>19.441001487357457</v>
          </cell>
          <cell r="AB146">
            <v>0</v>
          </cell>
          <cell r="AC146">
            <v>0</v>
          </cell>
          <cell r="AD146">
            <v>5.5487254000065045</v>
          </cell>
          <cell r="AE146">
            <v>0.9699557145601112</v>
          </cell>
          <cell r="AF146">
            <v>2.6070685848497588</v>
          </cell>
          <cell r="AG146">
            <v>5.7304161951812649</v>
          </cell>
          <cell r="AH146">
            <v>-100</v>
          </cell>
        </row>
        <row r="147">
          <cell r="B147" t="str">
            <v>TCN</v>
          </cell>
          <cell r="C147" t="str">
            <v/>
          </cell>
          <cell r="D147">
            <v>28.412256267409465</v>
          </cell>
          <cell r="E147">
            <v>25.37960954446854</v>
          </cell>
          <cell r="F147">
            <v>31.833910034602077</v>
          </cell>
          <cell r="G147">
            <v>32.939632545931751</v>
          </cell>
          <cell r="H147">
            <v>22.309970384995069</v>
          </cell>
          <cell r="I147">
            <v>-3.2284100080710254</v>
          </cell>
          <cell r="J147">
            <v>18.098415346121776</v>
          </cell>
          <cell r="K147">
            <v>43.079096045197751</v>
          </cell>
          <cell r="L147">
            <v>20.236920039486673</v>
          </cell>
          <cell r="M147">
            <v>34.523809523809533</v>
          </cell>
          <cell r="N147">
            <v>38.754958803783943</v>
          </cell>
          <cell r="O147">
            <v>-21.20079173081152</v>
          </cell>
          <cell r="P147">
            <v>-48.758024002232773</v>
          </cell>
          <cell r="Q147">
            <v>-65.359477124183002</v>
          </cell>
          <cell r="R147">
            <v>-30.188679245283023</v>
          </cell>
          <cell r="S147">
            <v>-24.549549549549553</v>
          </cell>
          <cell r="T147">
            <v>2.3880597014925398</v>
          </cell>
          <cell r="U147">
            <v>41.690962099125372</v>
          </cell>
          <cell r="V147">
            <v>71.399176954732496</v>
          </cell>
          <cell r="W147">
            <v>9.3637454981992718</v>
          </cell>
          <cell r="X147">
            <v>25.795828759604824</v>
          </cell>
          <cell r="Y147">
            <v>-3.5776614310645716</v>
          </cell>
          <cell r="Z147">
            <v>25.429864253393664</v>
          </cell>
          <cell r="AA147">
            <v>7.2150072150072075</v>
          </cell>
          <cell r="AB147">
            <v>0</v>
          </cell>
          <cell r="AC147">
            <v>0</v>
          </cell>
          <cell r="AD147">
            <v>18.227702408748357</v>
          </cell>
          <cell r="AE147">
            <v>8.7788445263470969</v>
          </cell>
          <cell r="AF147">
            <v>9.5319744308433698</v>
          </cell>
          <cell r="AG147">
            <v>10.460178382649165</v>
          </cell>
          <cell r="AH147">
            <v>-100</v>
          </cell>
        </row>
        <row r="148">
          <cell r="B148" t="str">
            <v>OBN</v>
          </cell>
          <cell r="C148" t="str">
            <v/>
          </cell>
          <cell r="D148">
            <v>26.930539386883968</v>
          </cell>
          <cell r="E148">
            <v>29.929685111586668</v>
          </cell>
          <cell r="F148">
            <v>24.117647058823533</v>
          </cell>
          <cell r="G148">
            <v>24.606635071090043</v>
          </cell>
          <cell r="H148">
            <v>17.982656321314462</v>
          </cell>
          <cell r="I148">
            <v>11.231463571889112</v>
          </cell>
          <cell r="J148">
            <v>8.1381868768838359</v>
          </cell>
          <cell r="K148">
            <v>5.3816466552315534</v>
          </cell>
          <cell r="L148">
            <v>15.503560528992889</v>
          </cell>
          <cell r="M148">
            <v>14.593975691386296</v>
          </cell>
          <cell r="N148">
            <v>19.153024363999684</v>
          </cell>
          <cell r="O148">
            <v>7.5211249435593208</v>
          </cell>
          <cell r="P148">
            <v>-11.950326954226409</v>
          </cell>
          <cell r="Q148">
            <v>-35.422770320910267</v>
          </cell>
          <cell r="R148">
            <v>-32.306393753956527</v>
          </cell>
          <cell r="S148">
            <v>-5.3148379052369137</v>
          </cell>
          <cell r="T148">
            <v>14.238683127572017</v>
          </cell>
          <cell r="U148">
            <v>18.746397694524486</v>
          </cell>
          <cell r="V148">
            <v>15.604902317679903</v>
          </cell>
          <cell r="W148">
            <v>13.655925265036206</v>
          </cell>
          <cell r="X148">
            <v>17.251570003694127</v>
          </cell>
          <cell r="Y148">
            <v>15.689981096408312</v>
          </cell>
          <cell r="Z148">
            <v>19.294662309368181</v>
          </cell>
          <cell r="AA148">
            <v>18.473918502454055</v>
          </cell>
          <cell r="AB148">
            <v>0</v>
          </cell>
          <cell r="AC148">
            <v>0</v>
          </cell>
          <cell r="AD148">
            <v>6.4275876361211681</v>
          </cell>
          <cell r="AE148">
            <v>1.5712552384170797</v>
          </cell>
          <cell r="AF148">
            <v>3.1781382817938519</v>
          </cell>
          <cell r="AG148">
            <v>6.1444804843986844</v>
          </cell>
          <cell r="AH148">
            <v>-100</v>
          </cell>
        </row>
        <row r="149">
          <cell r="B149" t="str">
            <v>BCN</v>
          </cell>
          <cell r="C149" t="str">
            <v/>
          </cell>
          <cell r="D149">
            <v>26.693532911149486</v>
          </cell>
          <cell r="E149">
            <v>28.976067858224773</v>
          </cell>
          <cell r="F149">
            <v>24.368761009982375</v>
          </cell>
          <cell r="G149">
            <v>25.741265344664789</v>
          </cell>
          <cell r="H149">
            <v>19.495343947131261</v>
          </cell>
          <cell r="I149">
            <v>14.171694318753136</v>
          </cell>
          <cell r="J149">
            <v>10.816315296967026</v>
          </cell>
          <cell r="K149">
            <v>17.290880190741099</v>
          </cell>
          <cell r="L149">
            <v>19.900055054419184</v>
          </cell>
          <cell r="M149">
            <v>18.39149477253461</v>
          </cell>
          <cell r="N149">
            <v>13.756376980220164</v>
          </cell>
          <cell r="O149">
            <v>-3.6873852609493829</v>
          </cell>
          <cell r="P149">
            <v>-20.528809497876043</v>
          </cell>
          <cell r="Q149">
            <v>-41.504197361658392</v>
          </cell>
          <cell r="R149">
            <v>-34.260777881911906</v>
          </cell>
          <cell r="S149">
            <v>-16.929519736255905</v>
          </cell>
          <cell r="T149">
            <v>0.37541563874290418</v>
          </cell>
          <cell r="U149">
            <v>15.505449882453526</v>
          </cell>
          <cell r="V149">
            <v>16.069941715237302</v>
          </cell>
          <cell r="W149">
            <v>13.000159413358837</v>
          </cell>
          <cell r="X149">
            <v>19.397615856669258</v>
          </cell>
          <cell r="Y149">
            <v>20.151237667631605</v>
          </cell>
          <cell r="Z149">
            <v>19.96754843150752</v>
          </cell>
          <cell r="AA149">
            <v>15.119472109512678</v>
          </cell>
          <cell r="AB149">
            <v>0</v>
          </cell>
          <cell r="AC149">
            <v>0</v>
          </cell>
          <cell r="AD149">
            <v>8.8183939155632061</v>
          </cell>
          <cell r="AE149">
            <v>7.156359679158486</v>
          </cell>
          <cell r="AF149">
            <v>8.5657313473918695</v>
          </cell>
          <cell r="AG149">
            <v>9.3607330689770443</v>
          </cell>
          <cell r="AH149">
            <v>-100</v>
          </cell>
        </row>
        <row r="150">
          <cell r="B150" t="str">
            <v>PlanesN</v>
          </cell>
          <cell r="C150" t="str">
            <v/>
          </cell>
          <cell r="D150">
            <v>-63.245033112582782</v>
          </cell>
          <cell r="E150">
            <v>83.78378378378379</v>
          </cell>
          <cell r="F150">
            <v>43.137254901960787</v>
          </cell>
          <cell r="G150">
            <v>264.72602739726028</v>
          </cell>
          <cell r="H150">
            <v>-50.985915492957744</v>
          </cell>
          <cell r="I150">
            <v>56.321839080459782</v>
          </cell>
          <cell r="J150">
            <v>70.465686274509792</v>
          </cell>
          <cell r="K150">
            <v>17.972681524083399</v>
          </cell>
          <cell r="L150">
            <v>26.751980499695314</v>
          </cell>
          <cell r="M150">
            <v>66.15384615384616</v>
          </cell>
          <cell r="N150">
            <v>34.259259259259252</v>
          </cell>
          <cell r="O150">
            <v>-1.745689655172411</v>
          </cell>
          <cell r="P150">
            <v>-30.862031147181401</v>
          </cell>
          <cell r="Q150">
            <v>87.34137055837563</v>
          </cell>
          <cell r="R150">
            <v>-6.4352243861134584</v>
          </cell>
          <cell r="S150">
            <v>10.588235294117654</v>
          </cell>
          <cell r="T150">
            <v>45.008183306055649</v>
          </cell>
          <cell r="U150">
            <v>-31.083521444695261</v>
          </cell>
          <cell r="V150">
            <v>25.614150016377323</v>
          </cell>
          <cell r="W150">
            <v>-16.870925684485005</v>
          </cell>
          <cell r="X150">
            <v>64.429109159347561</v>
          </cell>
          <cell r="Y150">
            <v>37.066005341472732</v>
          </cell>
          <cell r="Z150">
            <v>15.671537926235214</v>
          </cell>
          <cell r="AA150">
            <v>1.3837083383467785</v>
          </cell>
          <cell r="AB150">
            <v>0</v>
          </cell>
          <cell r="AC150">
            <v>0</v>
          </cell>
          <cell r="AD150">
            <v>0</v>
          </cell>
          <cell r="AE150">
            <v>0</v>
          </cell>
          <cell r="AF150">
            <v>0</v>
          </cell>
          <cell r="AG150">
            <v>0</v>
          </cell>
          <cell r="AH150">
            <v>-100</v>
          </cell>
        </row>
        <row r="151">
          <cell r="B151" t="str">
            <v>UMN</v>
          </cell>
          <cell r="C151" t="str">
            <v/>
          </cell>
          <cell r="D151">
            <v>18.192557590076785</v>
          </cell>
          <cell r="E151">
            <v>10.919540229885062</v>
          </cell>
          <cell r="F151">
            <v>27.438612300067589</v>
          </cell>
          <cell r="G151">
            <v>6.8587590595722059</v>
          </cell>
          <cell r="H151">
            <v>19.735318444995876</v>
          </cell>
          <cell r="I151">
            <v>-11.605415860735013</v>
          </cell>
          <cell r="J151">
            <v>-6.7052203813691813</v>
          </cell>
          <cell r="K151">
            <v>5.7798626235550321</v>
          </cell>
          <cell r="L151">
            <v>-1.0136205258156505</v>
          </cell>
          <cell r="M151">
            <v>15.823999999999995</v>
          </cell>
          <cell r="N151">
            <v>6.0920016576875291</v>
          </cell>
          <cell r="O151">
            <v>6.3411458333333393</v>
          </cell>
          <cell r="P151">
            <v>-14.032080323252117</v>
          </cell>
          <cell r="Q151">
            <v>-37.786640079760716</v>
          </cell>
          <cell r="R151">
            <v>-6.4560439560439553</v>
          </cell>
          <cell r="S151">
            <v>26.382770435633862</v>
          </cell>
          <cell r="T151">
            <v>-7.5716498838110047</v>
          </cell>
          <cell r="U151">
            <v>41.525246176408956</v>
          </cell>
          <cell r="V151">
            <v>21.361954108068094</v>
          </cell>
          <cell r="W151">
            <v>12.990973408148321</v>
          </cell>
          <cell r="X151">
            <v>-1.3062722660045378</v>
          </cell>
          <cell r="Y151">
            <v>-14.635747101290741</v>
          </cell>
          <cell r="Z151">
            <v>16.504356740133264</v>
          </cell>
          <cell r="AA151">
            <v>-5.0263968323801089</v>
          </cell>
          <cell r="AB151">
            <v>0</v>
          </cell>
          <cell r="AC151">
            <v>0</v>
          </cell>
          <cell r="AD151">
            <v>5.621579981610636</v>
          </cell>
          <cell r="AE151">
            <v>8.291710333640534</v>
          </cell>
          <cell r="AF151">
            <v>7.6109531858256085</v>
          </cell>
          <cell r="AG151">
            <v>7.3380454523539473</v>
          </cell>
          <cell r="AH151">
            <v>-100</v>
          </cell>
        </row>
        <row r="152">
          <cell r="B152" t="str">
            <v>MNE_TOTN</v>
          </cell>
          <cell r="C152" t="str">
            <v/>
          </cell>
          <cell r="D152">
            <v>11.52386117136659</v>
          </cell>
          <cell r="E152">
            <v>12.885971310478972</v>
          </cell>
          <cell r="F152">
            <v>28.12836528106828</v>
          </cell>
          <cell r="G152">
            <v>19.515885022692881</v>
          </cell>
          <cell r="H152">
            <v>9.1420534458509053</v>
          </cell>
          <cell r="I152">
            <v>-7.0360824742268013</v>
          </cell>
          <cell r="J152">
            <v>2.0238425284169637</v>
          </cell>
          <cell r="K152">
            <v>8.0842391304347885</v>
          </cell>
          <cell r="L152">
            <v>4.7140163419233216</v>
          </cell>
          <cell r="M152">
            <v>28.391356542617039</v>
          </cell>
          <cell r="N152">
            <v>15.194015895278156</v>
          </cell>
          <cell r="O152">
            <v>3.2954545454545459</v>
          </cell>
          <cell r="P152">
            <v>-20.061291843470062</v>
          </cell>
          <cell r="Q152">
            <v>0.98299420033420848</v>
          </cell>
          <cell r="R152">
            <v>-6.4440767059281594</v>
          </cell>
          <cell r="S152">
            <v>17.303090209135362</v>
          </cell>
          <cell r="T152">
            <v>20.924250487848141</v>
          </cell>
          <cell r="U152">
            <v>-5.6627301401012247</v>
          </cell>
          <cell r="V152">
            <v>23.380763548713169</v>
          </cell>
          <cell r="W152">
            <v>-1.4431560373077912</v>
          </cell>
          <cell r="X152">
            <v>25.49395741415692</v>
          </cell>
          <cell r="Y152">
            <v>12.982777947620505</v>
          </cell>
          <cell r="Z152">
            <v>15.964643275908719</v>
          </cell>
          <cell r="AA152">
            <v>-0.88278758652874378</v>
          </cell>
          <cell r="AB152">
            <v>0</v>
          </cell>
          <cell r="AC152">
            <v>0</v>
          </cell>
          <cell r="AD152">
            <v>2.4876762758110349</v>
          </cell>
          <cell r="AE152">
            <v>3.7814695328753034</v>
          </cell>
          <cell r="AF152">
            <v>3.6218539321057897</v>
          </cell>
          <cell r="AG152">
            <v>3.6264141311384446</v>
          </cell>
          <cell r="AH152">
            <v>-100</v>
          </cell>
        </row>
        <row r="153">
          <cell r="B153" t="str">
            <v>IntangiblesN</v>
          </cell>
          <cell r="C153" t="str">
            <v/>
          </cell>
          <cell r="D153">
            <v>18.91604675876728</v>
          </cell>
          <cell r="E153">
            <v>23.145665773011626</v>
          </cell>
          <cell r="F153">
            <v>14.804063860667638</v>
          </cell>
          <cell r="G153">
            <v>29.140328697850816</v>
          </cell>
          <cell r="H153">
            <v>2.7900146842878115</v>
          </cell>
          <cell r="I153">
            <v>83.61904761904762</v>
          </cell>
          <cell r="J153">
            <v>19.683609958506221</v>
          </cell>
          <cell r="K153">
            <v>1.5817984832069421</v>
          </cell>
          <cell r="L153">
            <v>16.595563139931734</v>
          </cell>
          <cell r="M153">
            <v>21.002561287961939</v>
          </cell>
          <cell r="N153">
            <v>4.4451164197157444</v>
          </cell>
          <cell r="O153">
            <v>3.691372321945563</v>
          </cell>
          <cell r="P153">
            <v>8.3763786123136619E-2</v>
          </cell>
          <cell r="Q153">
            <v>19.402985074626855</v>
          </cell>
          <cell r="R153">
            <v>1.0397196261682229</v>
          </cell>
          <cell r="S153">
            <v>-6.9140941149265833</v>
          </cell>
          <cell r="T153">
            <v>40.131660663271653</v>
          </cell>
          <cell r="U153">
            <v>-13.88938131536962</v>
          </cell>
          <cell r="V153">
            <v>21.81163149768399</v>
          </cell>
          <cell r="W153">
            <v>181.89961128950483</v>
          </cell>
          <cell r="X153">
            <v>81.238009592326136</v>
          </cell>
          <cell r="Y153">
            <v>-5.7160814409288658</v>
          </cell>
          <cell r="Z153">
            <v>-25.204806595912643</v>
          </cell>
          <cell r="AA153">
            <v>155.14224734385627</v>
          </cell>
          <cell r="AB153">
            <v>0</v>
          </cell>
          <cell r="AC153">
            <v>0</v>
          </cell>
          <cell r="AD153">
            <v>8.2100550279320608</v>
          </cell>
          <cell r="AE153">
            <v>-2.9208558150882413</v>
          </cell>
          <cell r="AF153">
            <v>0.92818774518910185</v>
          </cell>
          <cell r="AG153">
            <v>-0.22741009582741833</v>
          </cell>
          <cell r="AH153">
            <v>-100</v>
          </cell>
        </row>
        <row r="154">
          <cell r="B154" t="str">
            <v>IN</v>
          </cell>
          <cell r="C154" t="str">
            <v/>
          </cell>
          <cell r="D154">
            <v>20.276450858827122</v>
          </cell>
          <cell r="E154">
            <v>22.849416934257217</v>
          </cell>
          <cell r="F154">
            <v>24.638877424680139</v>
          </cell>
          <cell r="G154">
            <v>23.995584988962481</v>
          </cell>
          <cell r="H154">
            <v>14.700907957984688</v>
          </cell>
          <cell r="I154">
            <v>13.441465212836135</v>
          </cell>
          <cell r="J154">
            <v>9.8204207285787604</v>
          </cell>
          <cell r="K154">
            <v>12.929047530056682</v>
          </cell>
          <cell r="L154">
            <v>16.137573434095476</v>
          </cell>
          <cell r="M154">
            <v>20.708653937494059</v>
          </cell>
          <cell r="N154">
            <v>12.843314708428434</v>
          </cell>
          <cell r="O154">
            <v>-1.2936745937652594</v>
          </cell>
          <cell r="P154">
            <v>-17.815381354435299</v>
          </cell>
          <cell r="Q154">
            <v>-22.824965612104542</v>
          </cell>
          <cell r="R154">
            <v>-17.89573354127214</v>
          </cell>
          <cell r="S154">
            <v>-2.828844718811474</v>
          </cell>
          <cell r="T154">
            <v>19.627897235409097</v>
          </cell>
          <cell r="U154">
            <v>-2.5911120189081149</v>
          </cell>
          <cell r="V154">
            <v>20.561363568283262</v>
          </cell>
          <cell r="W154">
            <v>56.96822123388079</v>
          </cell>
          <cell r="X154">
            <v>53.565492679066097</v>
          </cell>
          <cell r="Y154">
            <v>2.5779518631139586</v>
          </cell>
          <cell r="Z154">
            <v>-6.798906708468988</v>
          </cell>
          <cell r="AA154">
            <v>75.053369272237205</v>
          </cell>
          <cell r="AB154">
            <v>0</v>
          </cell>
          <cell r="AC154">
            <v>0</v>
          </cell>
          <cell r="AD154">
            <v>7.5016558329096039</v>
          </cell>
          <cell r="AE154">
            <v>0.60001393509805379</v>
          </cell>
          <cell r="AF154">
            <v>3.3930253518479558</v>
          </cell>
          <cell r="AG154">
            <v>3.0678523996920948</v>
          </cell>
          <cell r="AH154">
            <v>-100</v>
          </cell>
        </row>
        <row r="155">
          <cell r="B155" t="str">
            <v>UIN</v>
          </cell>
          <cell r="C155" t="str">
            <v/>
          </cell>
          <cell r="D155">
            <v>23.359702187063757</v>
          </cell>
          <cell r="E155">
            <v>22.180309317238777</v>
          </cell>
          <cell r="F155">
            <v>25.393640012349493</v>
          </cell>
          <cell r="G155">
            <v>19.167795149575273</v>
          </cell>
          <cell r="H155">
            <v>19.571280991735527</v>
          </cell>
          <cell r="I155">
            <v>6.1082552162080361</v>
          </cell>
          <cell r="J155">
            <v>6.2573789846517069</v>
          </cell>
          <cell r="K155">
            <v>14.666666666666671</v>
          </cell>
          <cell r="L155">
            <v>15.483827853515098</v>
          </cell>
          <cell r="M155">
            <v>17.927203286846826</v>
          </cell>
          <cell r="N155">
            <v>12.390205603807836</v>
          </cell>
          <cell r="O155">
            <v>-1.9996507160321308</v>
          </cell>
          <cell r="P155">
            <v>-19.346431435445066</v>
          </cell>
          <cell r="Q155">
            <v>-40.776645400060765</v>
          </cell>
          <cell r="R155">
            <v>-28.610735438138324</v>
          </cell>
          <cell r="S155">
            <v>-5.363208779723017</v>
          </cell>
          <cell r="T155">
            <v>-2.4711810588803784</v>
          </cell>
          <cell r="U155">
            <v>24.297544058319765</v>
          </cell>
          <cell r="V155">
            <v>18.112971187791828</v>
          </cell>
          <cell r="W155">
            <v>12.997155666971993</v>
          </cell>
          <cell r="X155">
            <v>11.224881607577109</v>
          </cell>
          <cell r="Y155">
            <v>7.9439969313386927</v>
          </cell>
          <cell r="Z155">
            <v>19.011406844106471</v>
          </cell>
          <cell r="AA155">
            <v>9.656325580006575</v>
          </cell>
          <cell r="AB155">
            <v>0</v>
          </cell>
          <cell r="AC155">
            <v>0</v>
          </cell>
          <cell r="AD155">
            <v>8.1479488987243887</v>
          </cell>
          <cell r="AE155">
            <v>7.3889063866419802</v>
          </cell>
          <cell r="AF155">
            <v>8.368526107437301</v>
          </cell>
          <cell r="AG155">
            <v>8.9458763763352156</v>
          </cell>
          <cell r="AH155">
            <v>-100</v>
          </cell>
        </row>
        <row r="158">
          <cell r="B158" t="str">
            <v>DWR</v>
          </cell>
          <cell r="C158" t="str">
            <v/>
          </cell>
          <cell r="D158">
            <v>13.272816486751715</v>
          </cell>
          <cell r="E158">
            <v>17.348927875243668</v>
          </cell>
          <cell r="F158">
            <v>7.4566260612772162</v>
          </cell>
          <cell r="G158">
            <v>12.504294057025067</v>
          </cell>
          <cell r="H158">
            <v>10.519083969465658</v>
          </cell>
          <cell r="I158">
            <v>5.0421328912833241</v>
          </cell>
          <cell r="J158">
            <v>7.4697527617043624</v>
          </cell>
          <cell r="K158">
            <v>17.400881057268712</v>
          </cell>
          <cell r="L158">
            <v>10.46487387950803</v>
          </cell>
          <cell r="M158">
            <v>16.172862804302703</v>
          </cell>
          <cell r="N158">
            <v>2.3960363872644663</v>
          </cell>
          <cell r="O158">
            <v>-9.1060521932259881</v>
          </cell>
          <cell r="P158">
            <v>-19.015620909328913</v>
          </cell>
          <cell r="Q158">
            <v>-43.696120689655174</v>
          </cell>
          <cell r="R158">
            <v>-42.200956937799042</v>
          </cell>
          <cell r="S158">
            <v>-49.933774834437081</v>
          </cell>
          <cell r="T158">
            <v>-30.026455026455025</v>
          </cell>
          <cell r="U158">
            <v>-7.0888468809073739</v>
          </cell>
          <cell r="V158">
            <v>15.157680569684629</v>
          </cell>
          <cell r="W158">
            <v>34.363957597173147</v>
          </cell>
          <cell r="X158">
            <v>33.990795529257078</v>
          </cell>
          <cell r="Y158">
            <v>44.798822374877332</v>
          </cell>
          <cell r="Z158">
            <v>23.822433073534398</v>
          </cell>
          <cell r="AA158">
            <v>12.287903667214017</v>
          </cell>
          <cell r="AB158">
            <v>0</v>
          </cell>
          <cell r="AC158">
            <v>0</v>
          </cell>
          <cell r="AD158">
            <v>13.663890195997697</v>
          </cell>
          <cell r="AE158">
            <v>23.521339246533369</v>
          </cell>
          <cell r="AF158">
            <v>20.408191780021735</v>
          </cell>
          <cell r="AG158">
            <v>13.512478381828586</v>
          </cell>
          <cell r="AH158">
            <v>-100</v>
          </cell>
        </row>
        <row r="159">
          <cell r="B159" t="str">
            <v>IMPR</v>
          </cell>
          <cell r="C159" t="str">
            <v/>
          </cell>
          <cell r="D159">
            <v>34.41043083900226</v>
          </cell>
          <cell r="E159">
            <v>8.2243778996204053</v>
          </cell>
          <cell r="F159">
            <v>-5.7677318784099763</v>
          </cell>
          <cell r="G159">
            <v>9.9669148056244836</v>
          </cell>
          <cell r="H159">
            <v>3.9112448288830315</v>
          </cell>
          <cell r="I159">
            <v>10.60441549040898</v>
          </cell>
          <cell r="J159">
            <v>-9.9149214659685843</v>
          </cell>
          <cell r="K159">
            <v>-7.3011260443152874</v>
          </cell>
          <cell r="L159">
            <v>14.929467084639491</v>
          </cell>
          <cell r="M159">
            <v>19.127173542447995</v>
          </cell>
          <cell r="N159">
            <v>3.9782484258729323</v>
          </cell>
          <cell r="O159">
            <v>11.065235342691992</v>
          </cell>
          <cell r="P159">
            <v>14.969021065675348</v>
          </cell>
          <cell r="Q159">
            <v>-15.326579004095709</v>
          </cell>
          <cell r="R159">
            <v>-20.035641547861506</v>
          </cell>
          <cell r="S159">
            <v>-12.702960840496658</v>
          </cell>
          <cell r="T159">
            <v>-25.601750547045953</v>
          </cell>
          <cell r="U159">
            <v>9.8039215686274606</v>
          </cell>
          <cell r="V159">
            <v>9.5089285714285765</v>
          </cell>
          <cell r="W159">
            <v>-8.4794129637178912</v>
          </cell>
          <cell r="X159">
            <v>11.403118040089089</v>
          </cell>
          <cell r="Y159">
            <v>11.315473810475819</v>
          </cell>
          <cell r="Z159">
            <v>15.732758620689658</v>
          </cell>
          <cell r="AA159">
            <v>-14.090626939788953</v>
          </cell>
          <cell r="AB159">
            <v>0</v>
          </cell>
          <cell r="AC159">
            <v>0</v>
          </cell>
          <cell r="AD159">
            <v>8.9605531420043469</v>
          </cell>
          <cell r="AE159">
            <v>7.6847106903695339</v>
          </cell>
          <cell r="AF159">
            <v>7.7902426632917576</v>
          </cell>
          <cell r="AG159">
            <v>6.6421618699341378</v>
          </cell>
          <cell r="AH159">
            <v>-100</v>
          </cell>
        </row>
        <row r="160">
          <cell r="B160" t="str">
            <v>HBR</v>
          </cell>
          <cell r="C160" t="str">
            <v/>
          </cell>
          <cell r="D160">
            <v>19.657534246575349</v>
          </cell>
          <cell r="E160">
            <v>14.253005151688614</v>
          </cell>
          <cell r="F160">
            <v>3.2064128256513058</v>
          </cell>
          <cell r="G160">
            <v>11.759708737864072</v>
          </cell>
          <cell r="H160">
            <v>8.6111412748398397</v>
          </cell>
          <cell r="I160">
            <v>6.5786842631473608</v>
          </cell>
          <cell r="J160">
            <v>2.4859287054409096</v>
          </cell>
          <cell r="K160">
            <v>11.176201372997706</v>
          </cell>
          <cell r="L160">
            <v>11.402931006092532</v>
          </cell>
          <cell r="M160">
            <v>16.813243662700472</v>
          </cell>
          <cell r="N160">
            <v>2.7457927369353374</v>
          </cell>
          <cell r="O160">
            <v>-4.5935960591133025</v>
          </cell>
          <cell r="P160">
            <v>-10.165225248483278</v>
          </cell>
          <cell r="Q160">
            <v>-34.240965586608226</v>
          </cell>
          <cell r="R160">
            <v>-32.688735933573689</v>
          </cell>
          <cell r="S160">
            <v>-30.952767407888327</v>
          </cell>
          <cell r="T160">
            <v>-27.174424071462155</v>
          </cell>
          <cell r="U160">
            <v>4.0348612007746976</v>
          </cell>
          <cell r="V160">
            <v>11.23177164132796</v>
          </cell>
          <cell r="W160">
            <v>5.0488145048814603</v>
          </cell>
          <cell r="X160">
            <v>20.525756771109926</v>
          </cell>
          <cell r="Y160">
            <v>26.349416170962758</v>
          </cell>
          <cell r="Z160">
            <v>19.89537925021796</v>
          </cell>
          <cell r="AA160">
            <v>-7.2716695753349825E-2</v>
          </cell>
          <cell r="AB160">
            <v>0</v>
          </cell>
          <cell r="AC160">
            <v>0</v>
          </cell>
          <cell r="AD160">
            <v>11.810717127656378</v>
          </cell>
          <cell r="AE160">
            <v>17.440570681372037</v>
          </cell>
          <cell r="AF160">
            <v>15.965763673115219</v>
          </cell>
          <cell r="AG160">
            <v>11.26415882043721</v>
          </cell>
          <cell r="AH160">
            <v>-100</v>
          </cell>
        </row>
        <row r="161">
          <cell r="B161" t="str">
            <v>RCR</v>
          </cell>
          <cell r="C161" t="str">
            <v/>
          </cell>
          <cell r="D161">
            <v>21.245753114382794</v>
          </cell>
          <cell r="E161">
            <v>22.436017186624312</v>
          </cell>
          <cell r="F161">
            <v>15.227342081171802</v>
          </cell>
          <cell r="G161">
            <v>12.182203389830516</v>
          </cell>
          <cell r="H161">
            <v>4.8040604343720483</v>
          </cell>
          <cell r="I161">
            <v>4.6401621804257331</v>
          </cell>
          <cell r="J161">
            <v>3.4657195135076924</v>
          </cell>
          <cell r="K161">
            <v>-2.3197753042754621</v>
          </cell>
          <cell r="L161">
            <v>10.149094781682644</v>
          </cell>
          <cell r="M161">
            <v>4.9985497437880611</v>
          </cell>
          <cell r="N161">
            <v>8.4162062615101405</v>
          </cell>
          <cell r="O161">
            <v>18.039748598607108</v>
          </cell>
          <cell r="P161">
            <v>6.813930061879403</v>
          </cell>
          <cell r="Q161">
            <v>-22.472212866284945</v>
          </cell>
          <cell r="R161">
            <v>-26.613954296637409</v>
          </cell>
          <cell r="S161">
            <v>-3.7650959033862175</v>
          </cell>
          <cell r="T161">
            <v>11.700295275590555</v>
          </cell>
          <cell r="U161">
            <v>14.252670999008711</v>
          </cell>
          <cell r="V161">
            <v>7.0857032680998744</v>
          </cell>
          <cell r="W161">
            <v>8.1292761973352547</v>
          </cell>
          <cell r="X161">
            <v>9.5995337607193356</v>
          </cell>
          <cell r="Y161">
            <v>10.946520814342154</v>
          </cell>
          <cell r="Z161">
            <v>10.482711400205403</v>
          </cell>
          <cell r="AA161">
            <v>11.954635597421914</v>
          </cell>
          <cell r="AB161">
            <v>0</v>
          </cell>
          <cell r="AC161">
            <v>0</v>
          </cell>
          <cell r="AD161">
            <v>2.8825793948122236</v>
          </cell>
          <cell r="AE161">
            <v>-1.7321052164343653</v>
          </cell>
          <cell r="AF161">
            <v>-0.24818653637853627</v>
          </cell>
          <cell r="AG161">
            <v>2.7081462913791432</v>
          </cell>
          <cell r="AH161">
            <v>-100</v>
          </cell>
        </row>
        <row r="162">
          <cell r="B162" t="str">
            <v>TCR</v>
          </cell>
          <cell r="C162" t="str">
            <v/>
          </cell>
          <cell r="D162">
            <v>12.137823022709471</v>
          </cell>
          <cell r="E162">
            <v>6.0754189944134174</v>
          </cell>
          <cell r="F162">
            <v>0.92165898617511122</v>
          </cell>
          <cell r="G162">
            <v>9.8499673842139543</v>
          </cell>
          <cell r="H162">
            <v>5.4038004750593727</v>
          </cell>
          <cell r="I162">
            <v>-10.253521126760567</v>
          </cell>
          <cell r="J162">
            <v>6.8424356559949828</v>
          </cell>
          <cell r="K162">
            <v>23.913043478260864</v>
          </cell>
          <cell r="L162">
            <v>8.0132764343290752</v>
          </cell>
          <cell r="M162">
            <v>20.676031606672531</v>
          </cell>
          <cell r="N162">
            <v>18.079301564205164</v>
          </cell>
          <cell r="O162">
            <v>-23.906346272335178</v>
          </cell>
          <cell r="P162">
            <v>-55.465587044534416</v>
          </cell>
          <cell r="Q162">
            <v>-60.27272727272728</v>
          </cell>
          <cell r="R162">
            <v>-23.340961098398171</v>
          </cell>
          <cell r="S162">
            <v>25.074626865671632</v>
          </cell>
          <cell r="T162">
            <v>31.026252983293556</v>
          </cell>
          <cell r="U162">
            <v>39.708561020036434</v>
          </cell>
          <cell r="V162">
            <v>51.890482398956969</v>
          </cell>
          <cell r="W162">
            <v>-0.17167381974249052</v>
          </cell>
          <cell r="X162">
            <v>17.798796216680991</v>
          </cell>
          <cell r="Y162">
            <v>-11.897810218978099</v>
          </cell>
          <cell r="Z162">
            <v>14.747307373653683</v>
          </cell>
          <cell r="AA162">
            <v>2.0216606498195011</v>
          </cell>
          <cell r="AB162">
            <v>0</v>
          </cell>
          <cell r="AC162">
            <v>0</v>
          </cell>
          <cell r="AD162">
            <v>11.955524525697969</v>
          </cell>
          <cell r="AE162">
            <v>4.8870932736000183</v>
          </cell>
          <cell r="AF162">
            <v>4.8870932735999961</v>
          </cell>
          <cell r="AG162">
            <v>4.8870932736000183</v>
          </cell>
          <cell r="AH162">
            <v>-100</v>
          </cell>
        </row>
        <row r="163">
          <cell r="B163" t="str">
            <v>OBR</v>
          </cell>
          <cell r="C163" t="str">
            <v/>
          </cell>
          <cell r="D163">
            <v>19.202389318341528</v>
          </cell>
          <cell r="E163">
            <v>18.983050847457616</v>
          </cell>
          <cell r="F163">
            <v>12.535612535612529</v>
          </cell>
          <cell r="G163">
            <v>11.788662630709968</v>
          </cell>
          <cell r="H163">
            <v>4.9035053170539689</v>
          </cell>
          <cell r="I163">
            <v>2.1588135911394746</v>
          </cell>
          <cell r="J163">
            <v>3.9599411980889343</v>
          </cell>
          <cell r="K163">
            <v>1.6261599646486991</v>
          </cell>
          <cell r="L163">
            <v>9.757370206104877</v>
          </cell>
          <cell r="M163">
            <v>7.8282228032644063</v>
          </cell>
          <cell r="N163">
            <v>10.368138731721665</v>
          </cell>
          <cell r="O163">
            <v>8.9747003994673733</v>
          </cell>
          <cell r="P163">
            <v>-2.584310850439886</v>
          </cell>
          <cell r="Q163">
            <v>-25.079962370649113</v>
          </cell>
          <cell r="R163">
            <v>-26.494224008036159</v>
          </cell>
          <cell r="S163">
            <v>-2.6648445507345353</v>
          </cell>
          <cell r="T163">
            <v>12.64771264771265</v>
          </cell>
          <cell r="U163">
            <v>15.704196094723732</v>
          </cell>
          <cell r="V163">
            <v>10.170556552962307</v>
          </cell>
          <cell r="W163">
            <v>7.3413183410738991</v>
          </cell>
          <cell r="X163">
            <v>10.323364202216489</v>
          </cell>
          <cell r="Y163">
            <v>8.7931746250172083</v>
          </cell>
          <cell r="Z163">
            <v>10.808246901087792</v>
          </cell>
          <cell r="AA163">
            <v>11.169453798299189</v>
          </cell>
          <cell r="AB163">
            <v>0</v>
          </cell>
          <cell r="AC163">
            <v>0</v>
          </cell>
          <cell r="AD163">
            <v>3.5154655306674387</v>
          </cell>
          <cell r="AE163">
            <v>-1.2327345918136445</v>
          </cell>
          <cell r="AF163">
            <v>0.16323850340611568</v>
          </cell>
          <cell r="AG163">
            <v>2.8909508252888516</v>
          </cell>
          <cell r="AH163">
            <v>-100</v>
          </cell>
        </row>
        <row r="164">
          <cell r="B164" t="str">
            <v>BCR</v>
          </cell>
          <cell r="C164" t="str">
            <v/>
          </cell>
          <cell r="D164">
            <v>19.43288241415193</v>
          </cell>
          <cell r="E164">
            <v>16.583169970231616</v>
          </cell>
          <cell r="F164">
            <v>7.8968674098524039</v>
          </cell>
          <cell r="G164">
            <v>11.774891774891771</v>
          </cell>
          <cell r="H164">
            <v>6.6666666666666652</v>
          </cell>
          <cell r="I164">
            <v>4.2989930286599476</v>
          </cell>
          <cell r="J164">
            <v>3.2305978462681129</v>
          </cell>
          <cell r="K164">
            <v>6.3174460431654644</v>
          </cell>
          <cell r="L164">
            <v>10.602664411080575</v>
          </cell>
          <cell r="M164">
            <v>12.477057204037934</v>
          </cell>
          <cell r="N164">
            <v>6.2723100458949466</v>
          </cell>
          <cell r="O164">
            <v>1.9257837492002494</v>
          </cell>
          <cell r="P164">
            <v>-6.2707927939237962</v>
          </cell>
          <cell r="Q164">
            <v>-29.349718724886152</v>
          </cell>
          <cell r="R164">
            <v>-29.181477795156162</v>
          </cell>
          <cell r="S164">
            <v>-14.328737786106283</v>
          </cell>
          <cell r="T164">
            <v>-0.58589172720880933</v>
          </cell>
          <cell r="U164">
            <v>12.863429200062871</v>
          </cell>
          <cell r="V164">
            <v>10.408688992550296</v>
          </cell>
          <cell r="W164">
            <v>6.8230546096607281</v>
          </cell>
          <cell r="X164">
            <v>12.591499409681228</v>
          </cell>
          <cell r="Y164">
            <v>12.971215854873375</v>
          </cell>
          <cell r="Z164">
            <v>13.226899336334519</v>
          </cell>
          <cell r="AA164">
            <v>8.0009837275074815</v>
          </cell>
          <cell r="AB164">
            <v>0</v>
          </cell>
          <cell r="AC164">
            <v>0</v>
          </cell>
          <cell r="AD164">
            <v>5.7225367407262695</v>
          </cell>
          <cell r="AE164">
            <v>4.0216739581209415</v>
          </cell>
          <cell r="AF164">
            <v>5.1834665536631297</v>
          </cell>
          <cell r="AG164">
            <v>5.8236745140729518</v>
          </cell>
          <cell r="AH164">
            <v>-100</v>
          </cell>
        </row>
        <row r="165">
          <cell r="B165" t="str">
            <v>PlanesR</v>
          </cell>
          <cell r="C165" t="str">
            <v/>
          </cell>
          <cell r="D165">
            <v>-62.921348314606739</v>
          </cell>
          <cell r="E165">
            <v>82.575757575757564</v>
          </cell>
          <cell r="F165">
            <v>42.323651452282164</v>
          </cell>
          <cell r="G165">
            <v>257.72594752186586</v>
          </cell>
          <cell r="H165">
            <v>-51.996740016299924</v>
          </cell>
          <cell r="I165">
            <v>52.971137521222403</v>
          </cell>
          <cell r="J165">
            <v>67.591564927857945</v>
          </cell>
          <cell r="K165">
            <v>17.417218543046364</v>
          </cell>
          <cell r="L165">
            <v>26.226734348561752</v>
          </cell>
          <cell r="M165">
            <v>65.102770330652376</v>
          </cell>
          <cell r="N165">
            <v>32.990527740189449</v>
          </cell>
          <cell r="O165">
            <v>-1.9536019536019578</v>
          </cell>
          <cell r="P165">
            <v>-30.946450809464508</v>
          </cell>
          <cell r="Q165">
            <v>85.602645025548554</v>
          </cell>
          <cell r="R165">
            <v>-4.6153846153846096</v>
          </cell>
          <cell r="S165">
            <v>12.478777589134115</v>
          </cell>
          <cell r="T165">
            <v>43.109433962264141</v>
          </cell>
          <cell r="U165">
            <v>-32.011391203459553</v>
          </cell>
          <cell r="V165">
            <v>25.504188644120383</v>
          </cell>
          <cell r="W165">
            <v>-18.380716934487019</v>
          </cell>
          <cell r="X165">
            <v>62.653339391185824</v>
          </cell>
          <cell r="Y165">
            <v>35.176908752327748</v>
          </cell>
          <cell r="Z165">
            <v>14.478578316572532</v>
          </cell>
          <cell r="AA165">
            <v>0.33694344163657242</v>
          </cell>
          <cell r="AB165">
            <v>0</v>
          </cell>
          <cell r="AC165">
            <v>0</v>
          </cell>
          <cell r="AD165">
            <v>0</v>
          </cell>
          <cell r="AE165">
            <v>0</v>
          </cell>
          <cell r="AF165">
            <v>0</v>
          </cell>
          <cell r="AG165">
            <v>0</v>
          </cell>
          <cell r="AH165">
            <v>-100</v>
          </cell>
        </row>
        <row r="166">
          <cell r="B166" t="str">
            <v>UMR</v>
          </cell>
          <cell r="C166" t="str">
            <v/>
          </cell>
          <cell r="D166">
            <v>19.004149377593361</v>
          </cell>
          <cell r="E166">
            <v>10.7856810785681</v>
          </cell>
          <cell r="F166">
            <v>23.835501468736897</v>
          </cell>
          <cell r="G166">
            <v>2.5076245340562631</v>
          </cell>
          <cell r="H166">
            <v>15.1404958677686</v>
          </cell>
          <cell r="I166">
            <v>-14.728682170542641</v>
          </cell>
          <cell r="J166">
            <v>-7.9124579124579153</v>
          </cell>
          <cell r="K166">
            <v>13.839122486288847</v>
          </cell>
          <cell r="L166">
            <v>0.86719126385097489</v>
          </cell>
          <cell r="M166">
            <v>17.30616143926127</v>
          </cell>
          <cell r="N166">
            <v>5.4288816503800241</v>
          </cell>
          <cell r="O166">
            <v>10.208547888774454</v>
          </cell>
          <cell r="P166">
            <v>-12.813923607055255</v>
          </cell>
          <cell r="Q166">
            <v>-39.080921757770639</v>
          </cell>
          <cell r="R166">
            <v>-5.6960633384649189</v>
          </cell>
          <cell r="S166">
            <v>27.985074626865682</v>
          </cell>
          <cell r="T166">
            <v>-10.404518950437314</v>
          </cell>
          <cell r="U166">
            <v>43.522473052674407</v>
          </cell>
          <cell r="V166">
            <v>17.301969675499507</v>
          </cell>
          <cell r="W166">
            <v>11.488282193766608</v>
          </cell>
          <cell r="X166">
            <v>-3.2506230360818122E-2</v>
          </cell>
          <cell r="Y166">
            <v>-16.128332972035551</v>
          </cell>
          <cell r="Z166">
            <v>17.523907986559827</v>
          </cell>
          <cell r="AA166">
            <v>-4.0356278865185891</v>
          </cell>
          <cell r="AB166">
            <v>0</v>
          </cell>
          <cell r="AC166">
            <v>0</v>
          </cell>
          <cell r="AD166">
            <v>5.6634179475038238</v>
          </cell>
          <cell r="AE166">
            <v>8.3895026673801887</v>
          </cell>
          <cell r="AF166">
            <v>7.7401431512471364</v>
          </cell>
          <cell r="AG166">
            <v>7.1840847105442807</v>
          </cell>
          <cell r="AH166">
            <v>-100</v>
          </cell>
        </row>
        <row r="167">
          <cell r="B167" t="str">
            <v>MNE_TOTR</v>
          </cell>
          <cell r="C167" t="str">
            <v/>
          </cell>
          <cell r="D167">
            <v>11.659531604129935</v>
          </cell>
          <cell r="E167">
            <v>12.922868741542626</v>
          </cell>
          <cell r="F167">
            <v>24.725384461753542</v>
          </cell>
          <cell r="G167">
            <v>16.525220176140909</v>
          </cell>
          <cell r="H167">
            <v>3.8202555998350984</v>
          </cell>
          <cell r="I167">
            <v>-9.4506949040370607</v>
          </cell>
          <cell r="J167">
            <v>2.0318666861570023</v>
          </cell>
          <cell r="K167">
            <v>14.613180515759305</v>
          </cell>
          <cell r="L167">
            <v>6.4875000000000016</v>
          </cell>
          <cell r="M167">
            <v>29.862659936612278</v>
          </cell>
          <cell r="N167">
            <v>14.634366808279854</v>
          </cell>
          <cell r="O167">
            <v>5.4959785522788129</v>
          </cell>
          <cell r="P167">
            <v>-19.343747664249943</v>
          </cell>
          <cell r="Q167">
            <v>-0.63942174033917443</v>
          </cell>
          <cell r="R167">
            <v>-5.0736802835291916</v>
          </cell>
          <cell r="S167">
            <v>19.011593633326783</v>
          </cell>
          <cell r="T167">
            <v>18.86403038058284</v>
          </cell>
          <cell r="U167">
            <v>-6.2161411307125931</v>
          </cell>
          <cell r="V167">
            <v>21.217507220617637</v>
          </cell>
          <cell r="W167">
            <v>-3.2746823069403685</v>
          </cell>
          <cell r="X167">
            <v>26.111672561899944</v>
          </cell>
          <cell r="Y167">
            <v>11.469498146849656</v>
          </cell>
          <cell r="Z167">
            <v>15.537383177570096</v>
          </cell>
          <cell r="AA167">
            <v>-1.2094578828653613</v>
          </cell>
          <cell r="AB167">
            <v>0</v>
          </cell>
          <cell r="AC167">
            <v>0</v>
          </cell>
          <cell r="AD167">
            <v>2.6079940897941967</v>
          </cell>
          <cell r="AE167">
            <v>3.9783928337099983</v>
          </cell>
          <cell r="AF167">
            <v>3.826172654998139</v>
          </cell>
          <cell r="AG167">
            <v>3.6851716259561185</v>
          </cell>
          <cell r="AH167">
            <v>-100</v>
          </cell>
        </row>
        <row r="168">
          <cell r="B168" t="str">
            <v>IntangiblesR</v>
          </cell>
          <cell r="C168" t="str">
            <v/>
          </cell>
          <cell r="D168">
            <v>16.758409785932727</v>
          </cell>
          <cell r="E168">
            <v>18.28182294394971</v>
          </cell>
          <cell r="F168">
            <v>11.027457927369344</v>
          </cell>
          <cell r="G168">
            <v>22.217790187475075</v>
          </cell>
          <cell r="H168">
            <v>-5.1892950391644881</v>
          </cell>
          <cell r="I168">
            <v>73.528399311531828</v>
          </cell>
          <cell r="J168">
            <v>21.146597897242604</v>
          </cell>
          <cell r="K168">
            <v>-1.6047158997871347</v>
          </cell>
          <cell r="L168">
            <v>11.549342652687633</v>
          </cell>
          <cell r="M168">
            <v>16.097269879158581</v>
          </cell>
          <cell r="N168">
            <v>2.6471344127473762</v>
          </cell>
          <cell r="O168">
            <v>-1.9904857285928945</v>
          </cell>
          <cell r="P168">
            <v>-5.4924000510920941</v>
          </cell>
          <cell r="Q168">
            <v>20.313555885930533</v>
          </cell>
          <cell r="R168">
            <v>2.2242192765670632</v>
          </cell>
          <cell r="S168">
            <v>-2.8901098901098932</v>
          </cell>
          <cell r="T168">
            <v>31.436007694919098</v>
          </cell>
          <cell r="U168">
            <v>-14.386569091691781</v>
          </cell>
          <cell r="V168">
            <v>23.974255832662905</v>
          </cell>
          <cell r="W168">
            <v>167.25340687865025</v>
          </cell>
          <cell r="X168">
            <v>78.562539836707444</v>
          </cell>
          <cell r="Y168">
            <v>-7.547041525726228</v>
          </cell>
          <cell r="Z168">
            <v>-21.612031402254051</v>
          </cell>
          <cell r="AA168">
            <v>158.89389248522377</v>
          </cell>
          <cell r="AB168">
            <v>0</v>
          </cell>
          <cell r="AC168">
            <v>0</v>
          </cell>
          <cell r="AD168">
            <v>8.2936494063352804</v>
          </cell>
          <cell r="AE168">
            <v>-3.0160033972958078</v>
          </cell>
          <cell r="AF168">
            <v>0.98017778652457199</v>
          </cell>
          <cell r="AG168">
            <v>-0.24932299565608718</v>
          </cell>
          <cell r="AH168">
            <v>-100</v>
          </cell>
        </row>
        <row r="169">
          <cell r="B169" t="str">
            <v>IR</v>
          </cell>
          <cell r="C169" t="str">
            <v/>
          </cell>
          <cell r="D169">
            <v>16.126436781609186</v>
          </cell>
          <cell r="E169">
            <v>15.945758685538959</v>
          </cell>
          <cell r="F169">
            <v>14.017415058903882</v>
          </cell>
          <cell r="G169">
            <v>14.311919736448031</v>
          </cell>
          <cell r="H169">
            <v>4.8829212379236875</v>
          </cell>
          <cell r="I169">
            <v>5.8046587147942308</v>
          </cell>
          <cell r="J169">
            <v>5.5865427180168181</v>
          </cell>
          <cell r="K169">
            <v>7.8791436078036847</v>
          </cell>
          <cell r="L169">
            <v>9.7701893929579953</v>
          </cell>
          <cell r="M169">
            <v>16.918429003021139</v>
          </cell>
          <cell r="N169">
            <v>7.2573481912144633</v>
          </cell>
          <cell r="O169">
            <v>1.8821403700242101E-3</v>
          </cell>
          <cell r="P169">
            <v>-11.638936987126403</v>
          </cell>
          <cell r="Q169">
            <v>-16.848428048053165</v>
          </cell>
          <cell r="R169">
            <v>-14.952097955837907</v>
          </cell>
          <cell r="S169">
            <v>-0.35842293906810374</v>
          </cell>
          <cell r="T169">
            <v>15.857566048001924</v>
          </cell>
          <cell r="U169">
            <v>-3.8327071592569428</v>
          </cell>
          <cell r="V169">
            <v>18.429691527171109</v>
          </cell>
          <cell r="W169">
            <v>50.160359204618345</v>
          </cell>
          <cell r="X169">
            <v>50.855861353511919</v>
          </cell>
          <cell r="Y169">
            <v>-2.4271108279483311E-2</v>
          </cell>
          <cell r="Z169">
            <v>-6.179508188429983</v>
          </cell>
          <cell r="AA169">
            <v>74.808625336927221</v>
          </cell>
          <cell r="AB169">
            <v>0</v>
          </cell>
          <cell r="AC169">
            <v>0</v>
          </cell>
          <cell r="AD169">
            <v>6.8176338026477934</v>
          </cell>
          <cell r="AE169">
            <v>-0.37062179798904582</v>
          </cell>
          <cell r="AF169">
            <v>2.421518474296902</v>
          </cell>
          <cell r="AG169">
            <v>1.852695248420333</v>
          </cell>
          <cell r="AH169">
            <v>-100</v>
          </cell>
        </row>
        <row r="170">
          <cell r="B170" t="str">
            <v>UIR</v>
          </cell>
          <cell r="C170" t="str">
            <v/>
          </cell>
          <cell r="D170">
            <v>17.885651242780188</v>
          </cell>
          <cell r="E170">
            <v>15.21607486925407</v>
          </cell>
          <cell r="F170">
            <v>14.014047493907977</v>
          </cell>
          <cell r="G170">
            <v>9.9823987930600886</v>
          </cell>
          <cell r="H170">
            <v>8.7181832037799047</v>
          </cell>
          <cell r="I170">
            <v>-2.0643488013458611</v>
          </cell>
          <cell r="J170">
            <v>0.7801596106359332</v>
          </cell>
          <cell r="K170">
            <v>9.4243812364617661</v>
          </cell>
          <cell r="L170">
            <v>8.4763913678403302</v>
          </cell>
          <cell r="M170">
            <v>13.857061656744541</v>
          </cell>
          <cell r="N170">
            <v>5.7016737171234233</v>
          </cell>
          <cell r="O170">
            <v>0.63635685699370281</v>
          </cell>
          <cell r="P170">
            <v>-10.529825861430165</v>
          </cell>
          <cell r="Q170">
            <v>-33.849594169289389</v>
          </cell>
          <cell r="R170">
            <v>-23.997328992946876</v>
          </cell>
          <cell r="S170">
            <v>-3.2452913074515366</v>
          </cell>
          <cell r="T170">
            <v>-2.2020431328036327</v>
          </cell>
          <cell r="U170">
            <v>18.784818941504188</v>
          </cell>
          <cell r="V170">
            <v>13.508231960525663</v>
          </cell>
          <cell r="W170">
            <v>11.896358784539895</v>
          </cell>
          <cell r="X170">
            <v>12.747134394953452</v>
          </cell>
          <cell r="Y170">
            <v>2.1765829694323058</v>
          </cell>
          <cell r="Z170">
            <v>11.833055091819688</v>
          </cell>
          <cell r="AA170">
            <v>4.7262196214247432</v>
          </cell>
          <cell r="AB170">
            <v>0</v>
          </cell>
          <cell r="AC170">
            <v>0</v>
          </cell>
          <cell r="AD170">
            <v>5.7084527849546207</v>
          </cell>
          <cell r="AE170">
            <v>5.0617848144852262</v>
          </cell>
          <cell r="AF170">
            <v>5.81157159070953</v>
          </cell>
          <cell r="AG170">
            <v>6.1639814038173979</v>
          </cell>
          <cell r="AH170">
            <v>-100</v>
          </cell>
        </row>
        <row r="173">
          <cell r="B173" t="str">
            <v>DWP</v>
          </cell>
          <cell r="F173">
            <v>22.240135552110264</v>
          </cell>
          <cell r="G173">
            <v>12.615496976258234</v>
          </cell>
          <cell r="H173">
            <v>9.8243011385590542</v>
          </cell>
          <cell r="I173">
            <v>9.7977105529689865</v>
          </cell>
          <cell r="J173">
            <v>11.073725286399627</v>
          </cell>
          <cell r="K173">
            <v>15.233138479437368</v>
          </cell>
          <cell r="L173">
            <v>12.220806087013059</v>
          </cell>
          <cell r="M173">
            <v>3.3986066056792996</v>
          </cell>
          <cell r="N173">
            <v>7.9222720223098397</v>
          </cell>
          <cell r="O173">
            <v>-6.4268982767153204</v>
          </cell>
          <cell r="P173">
            <v>-20.919425491720144</v>
          </cell>
          <cell r="Q173">
            <v>-23.598287850420142</v>
          </cell>
          <cell r="R173">
            <v>-2.3086446225194512</v>
          </cell>
          <cell r="S173">
            <v>1.2219946741449661</v>
          </cell>
          <cell r="T173">
            <v>1.9389188532977109</v>
          </cell>
          <cell r="U173">
            <v>2.6692791387128878</v>
          </cell>
          <cell r="V173">
            <v>7.0344820740858571</v>
          </cell>
          <cell r="W173">
            <v>1.2230474960998716</v>
          </cell>
          <cell r="X173">
            <v>1.8436568469850201</v>
          </cell>
          <cell r="Y173">
            <v>3.7955233449551651</v>
          </cell>
          <cell r="Z173">
            <v>-3.5620915032679834</v>
          </cell>
          <cell r="AA173">
            <v>6.6780404582013064</v>
          </cell>
          <cell r="AB173">
            <v>0</v>
          </cell>
          <cell r="AC173">
            <v>0</v>
          </cell>
          <cell r="AD173">
            <v>3.0023337545127537</v>
          </cell>
          <cell r="AE173">
            <v>3.1772423728938071</v>
          </cell>
          <cell r="AF173">
            <v>3.3114892105272853</v>
          </cell>
          <cell r="AG173">
            <v>3.4145288033889498</v>
          </cell>
          <cell r="AH173" t="e">
            <v>#DIV/0!</v>
          </cell>
        </row>
        <row r="174">
          <cell r="B174" t="str">
            <v>IMPP</v>
          </cell>
          <cell r="F174">
            <v>12.026943346802032</v>
          </cell>
          <cell r="G174">
            <v>15.913033133524191</v>
          </cell>
          <cell r="H174">
            <v>15.046609671256306</v>
          </cell>
          <cell r="I174">
            <v>10.997247802916977</v>
          </cell>
          <cell r="J174">
            <v>2.9834560644586006</v>
          </cell>
          <cell r="K174">
            <v>1.9036092394317583</v>
          </cell>
          <cell r="L174">
            <v>2.0831771245223729</v>
          </cell>
          <cell r="M174">
            <v>5.9504179705312854</v>
          </cell>
          <cell r="N174">
            <v>5.0671047601693608</v>
          </cell>
          <cell r="O174">
            <v>-3.2466797217201027E-2</v>
          </cell>
          <cell r="P174">
            <v>-2.4960508518687696</v>
          </cell>
          <cell r="Q174">
            <v>-8.0322610177423481</v>
          </cell>
          <cell r="R174">
            <v>-7.9146473660547727</v>
          </cell>
          <cell r="S174">
            <v>-0.16632556164367651</v>
          </cell>
          <cell r="T174">
            <v>2.8873559733171517</v>
          </cell>
          <cell r="U174">
            <v>2.9076479076479034</v>
          </cell>
          <cell r="V174">
            <v>4.5952342659398404</v>
          </cell>
          <cell r="W174">
            <v>5.5698059510207676</v>
          </cell>
          <cell r="X174">
            <v>6.1024163301830692</v>
          </cell>
          <cell r="Y174">
            <v>6.0009360353991514</v>
          </cell>
          <cell r="Z174">
            <v>7.5237088644909855</v>
          </cell>
          <cell r="AA174">
            <v>6.6143093624401184</v>
          </cell>
          <cell r="AB174">
            <v>0</v>
          </cell>
          <cell r="AC174">
            <v>0</v>
          </cell>
          <cell r="AD174">
            <v>3.3690767467961402</v>
          </cell>
          <cell r="AE174">
            <v>3.1538437015807608</v>
          </cell>
          <cell r="AF174">
            <v>3.5290726856181953</v>
          </cell>
          <cell r="AG174">
            <v>3.7457794381947185</v>
          </cell>
          <cell r="AH174" t="e">
            <v>#DIV/0!</v>
          </cell>
        </row>
        <row r="175">
          <cell r="B175" t="str">
            <v>HBP</v>
          </cell>
          <cell r="F175">
            <v>20.747333796196177</v>
          </cell>
          <cell r="G175">
            <v>13.517973490492086</v>
          </cell>
          <cell r="H175">
            <v>11.378900254355173</v>
          </cell>
          <cell r="I175">
            <v>9.7471065609459515</v>
          </cell>
          <cell r="J175">
            <v>10.4908815788874</v>
          </cell>
          <cell r="K175">
            <v>14.748587818954295</v>
          </cell>
          <cell r="L175">
            <v>10.441998682740316</v>
          </cell>
          <cell r="M175">
            <v>3.5277068098530373</v>
          </cell>
          <cell r="N175">
            <v>7.3840107813267108</v>
          </cell>
          <cell r="O175">
            <v>-7.0994761869878413</v>
          </cell>
          <cell r="P175">
            <v>-19.473208143085362</v>
          </cell>
          <cell r="Q175">
            <v>-20.400998785135137</v>
          </cell>
          <cell r="R175">
            <v>-5.9593152181026898</v>
          </cell>
          <cell r="S175">
            <v>-2.1421608453977448</v>
          </cell>
          <cell r="T175">
            <v>2.2248184908744584</v>
          </cell>
          <cell r="U175">
            <v>2.0845058277624506</v>
          </cell>
          <cell r="V175">
            <v>5.6912998518402702</v>
          </cell>
          <cell r="W175">
            <v>5.5992609736494225</v>
          </cell>
          <cell r="X175">
            <v>4.8209305227756127</v>
          </cell>
          <cell r="Y175">
            <v>5.6895826606335298</v>
          </cell>
          <cell r="Z175">
            <v>1.5191869115095624</v>
          </cell>
          <cell r="AA175">
            <v>6.6501859069399316</v>
          </cell>
          <cell r="AB175">
            <v>0</v>
          </cell>
          <cell r="AC175">
            <v>0</v>
          </cell>
          <cell r="AD175">
            <v>3.1626864022819223</v>
          </cell>
          <cell r="AE175">
            <v>3.2251619262005926</v>
          </cell>
          <cell r="AF175">
            <v>3.4261421161584149</v>
          </cell>
          <cell r="AG175">
            <v>3.5386738278984975</v>
          </cell>
          <cell r="AH175" t="e">
            <v>#DIV/0!</v>
          </cell>
        </row>
        <row r="176">
          <cell r="B176" t="str">
            <v>RCP</v>
          </cell>
          <cell r="F176">
            <v>6.6613599594734341</v>
          </cell>
          <cell r="G176">
            <v>9.821024855903616</v>
          </cell>
          <cell r="H176">
            <v>11.822236770781602</v>
          </cell>
          <cell r="I176">
            <v>8.9265990659158412</v>
          </cell>
          <cell r="J176">
            <v>2.9618583324377612</v>
          </cell>
          <cell r="K176">
            <v>0.97743441972453216</v>
          </cell>
          <cell r="L176">
            <v>3.7455016164422483</v>
          </cell>
          <cell r="M176">
            <v>3.9538487971231273</v>
          </cell>
          <cell r="N176">
            <v>3.8165220340939721</v>
          </cell>
          <cell r="O176">
            <v>1.1874418486620408</v>
          </cell>
          <cell r="P176">
            <v>-8.1320478713067796</v>
          </cell>
          <cell r="Q176">
            <v>-11.183372883591058</v>
          </cell>
          <cell r="R176">
            <v>-7.9644098465962649</v>
          </cell>
          <cell r="S176">
            <v>-0.12438294719188114</v>
          </cell>
          <cell r="T176">
            <v>2.8916828780894521</v>
          </cell>
          <cell r="U176">
            <v>2.8890023759956307</v>
          </cell>
          <cell r="V176">
            <v>4.6902749791218223</v>
          </cell>
          <cell r="W176">
            <v>5.4914790649787326</v>
          </cell>
          <cell r="X176">
            <v>6.2656650012790749</v>
          </cell>
          <cell r="Y176">
            <v>5.9985754745083719</v>
          </cell>
          <cell r="Z176">
            <v>7.5241110211293538</v>
          </cell>
          <cell r="AA176">
            <v>6.6869637420426287</v>
          </cell>
          <cell r="AB176">
            <v>0</v>
          </cell>
          <cell r="AC176">
            <v>0</v>
          </cell>
          <cell r="AD176">
            <v>2.5914455303097883</v>
          </cell>
          <cell r="AE176">
            <v>2.7496884276861255</v>
          </cell>
          <cell r="AF176">
            <v>2.8623591111650137</v>
          </cell>
          <cell r="AG176">
            <v>2.9425805186163778</v>
          </cell>
          <cell r="AH176" t="e">
            <v>#DIV/0!</v>
          </cell>
        </row>
        <row r="177">
          <cell r="B177" t="str">
            <v>TCP</v>
          </cell>
          <cell r="F177">
            <v>30.62994738588425</v>
          </cell>
          <cell r="G177">
            <v>21.019273570613638</v>
          </cell>
          <cell r="H177">
            <v>16.039431058215058</v>
          </cell>
          <cell r="I177">
            <v>7.827728961502789</v>
          </cell>
          <cell r="J177">
            <v>10.535120826305523</v>
          </cell>
          <cell r="K177">
            <v>15.46734066805433</v>
          </cell>
          <cell r="L177">
            <v>11.316797349990072</v>
          </cell>
          <cell r="M177">
            <v>11.475168459526408</v>
          </cell>
          <cell r="N177">
            <v>17.509975893900819</v>
          </cell>
          <cell r="O177">
            <v>3.5555587213707662</v>
          </cell>
          <cell r="P177">
            <v>15.061527922259144</v>
          </cell>
          <cell r="Q177">
            <v>-12.804175827462904</v>
          </cell>
          <cell r="R177">
            <v>-8.9326950154886013</v>
          </cell>
          <cell r="S177">
            <v>-39.67565417446086</v>
          </cell>
          <cell r="T177">
            <v>-21.856836038387296</v>
          </cell>
          <cell r="U177">
            <v>1.4189546185395363</v>
          </cell>
          <cell r="V177">
            <v>12.843921651742352</v>
          </cell>
          <cell r="W177">
            <v>9.5518172875340923</v>
          </cell>
          <cell r="X177">
            <v>6.7887217864382565</v>
          </cell>
          <cell r="Y177">
            <v>9.4437480028513043</v>
          </cell>
          <cell r="Z177">
            <v>9.3096362121632978</v>
          </cell>
          <cell r="AA177">
            <v>5.090435239055191</v>
          </cell>
          <cell r="AB177">
            <v>0</v>
          </cell>
          <cell r="AC177">
            <v>0</v>
          </cell>
          <cell r="AD177">
            <v>5.6023835443785419</v>
          </cell>
          <cell r="AE177">
            <v>3.7104195867029732</v>
          </cell>
          <cell r="AF177">
            <v>4.4284582709591458</v>
          </cell>
          <cell r="AG177">
            <v>5.3134136289883172</v>
          </cell>
          <cell r="AH177" t="e">
            <v>#DIV/0!</v>
          </cell>
        </row>
        <row r="178">
          <cell r="B178" t="str">
            <v>OBP</v>
          </cell>
          <cell r="F178">
            <v>10.291883842144456</v>
          </cell>
          <cell r="G178">
            <v>11.466254393545983</v>
          </cell>
          <cell r="H178">
            <v>12.467792153113333</v>
          </cell>
          <cell r="I178">
            <v>8.8809273148572778</v>
          </cell>
          <cell r="J178">
            <v>4.0190919989397944</v>
          </cell>
          <cell r="K178">
            <v>3.6953936780541818</v>
          </cell>
          <cell r="L178">
            <v>5.2353571446707381</v>
          </cell>
          <cell r="M178">
            <v>6.274565890292183</v>
          </cell>
          <cell r="N178">
            <v>7.9596210765427111</v>
          </cell>
          <cell r="O178">
            <v>-1.3338650627895299</v>
          </cell>
          <cell r="P178">
            <v>-9.614484263830537</v>
          </cell>
          <cell r="Q178">
            <v>-13.805129145062288</v>
          </cell>
          <cell r="R178">
            <v>-7.9070925617543146</v>
          </cell>
          <cell r="S178">
            <v>-2.7225449451135364</v>
          </cell>
          <cell r="T178">
            <v>1.4123415757538504</v>
          </cell>
          <cell r="U178">
            <v>2.6292923700971027</v>
          </cell>
          <cell r="V178">
            <v>4.9326661630370694</v>
          </cell>
          <cell r="W178">
            <v>5.882736509624209</v>
          </cell>
          <cell r="X178">
            <v>6.2799080245401484</v>
          </cell>
          <cell r="Y178">
            <v>6.3393742256006913</v>
          </cell>
          <cell r="Z178">
            <v>7.6586496453244335</v>
          </cell>
          <cell r="AA178">
            <v>6.570568132328658</v>
          </cell>
          <cell r="AB178">
            <v>0</v>
          </cell>
          <cell r="AC178">
            <v>0</v>
          </cell>
          <cell r="AD178">
            <v>2.8132241791358092</v>
          </cell>
          <cell r="AE178">
            <v>2.8389870050996802</v>
          </cell>
          <cell r="AF178">
            <v>3.0099863217633693</v>
          </cell>
          <cell r="AG178">
            <v>3.1621144843285487</v>
          </cell>
          <cell r="AH178" t="e">
            <v>#DIV/0!</v>
          </cell>
        </row>
        <row r="179">
          <cell r="B179" t="str">
            <v>BCP</v>
          </cell>
          <cell r="F179">
            <v>15.266331632743846</v>
          </cell>
          <cell r="G179">
            <v>12.495090219277948</v>
          </cell>
          <cell r="H179">
            <v>12.026884950435557</v>
          </cell>
          <cell r="I179">
            <v>9.4657685596066123</v>
          </cell>
          <cell r="J179">
            <v>7.3483226959468295</v>
          </cell>
          <cell r="K179">
            <v>10.321386146842126</v>
          </cell>
          <cell r="L179">
            <v>8.4061181462886658</v>
          </cell>
          <cell r="M179">
            <v>5.258350205382456</v>
          </cell>
          <cell r="N179">
            <v>7.0423489722705179</v>
          </cell>
          <cell r="O179">
            <v>-5.5071139055074214</v>
          </cell>
          <cell r="P179">
            <v>-15.211925000714121</v>
          </cell>
          <cell r="Q179">
            <v>-17.203722925663111</v>
          </cell>
          <cell r="R179">
            <v>-7.172276303738423</v>
          </cell>
          <cell r="S179">
            <v>-3.0357693851367551</v>
          </cell>
          <cell r="T179">
            <v>0.96697277947099813</v>
          </cell>
          <cell r="U179">
            <v>2.340900592084072</v>
          </cell>
          <cell r="V179">
            <v>5.1275427453621791</v>
          </cell>
          <cell r="W179">
            <v>5.7825577318208143</v>
          </cell>
          <cell r="X179">
            <v>6.0449647466039647</v>
          </cell>
          <cell r="Y179">
            <v>6.3556205520368447</v>
          </cell>
          <cell r="Z179">
            <v>5.9532223656061367</v>
          </cell>
          <cell r="AA179">
            <v>6.5911329103867544</v>
          </cell>
          <cell r="AB179">
            <v>0</v>
          </cell>
          <cell r="AC179">
            <v>0</v>
          </cell>
          <cell r="AD179">
            <v>2.9282849903887742</v>
          </cell>
          <cell r="AE179">
            <v>3.0134928633234415</v>
          </cell>
          <cell r="AF179">
            <v>3.2155859704463774</v>
          </cell>
          <cell r="AG179">
            <v>3.3424076145019077</v>
          </cell>
          <cell r="AH179" t="e">
            <v>#DIV/0!</v>
          </cell>
        </row>
        <row r="180">
          <cell r="B180" t="str">
            <v>PlanesP</v>
          </cell>
          <cell r="F180">
            <v>0.57165723432230919</v>
          </cell>
          <cell r="G180">
            <v>1.9568275446294026</v>
          </cell>
          <cell r="H180">
            <v>2.1057414094072247</v>
          </cell>
          <cell r="I180">
            <v>2.1904142268488469</v>
          </cell>
          <cell r="J180">
            <v>1.71495584988961</v>
          </cell>
          <cell r="K180">
            <v>0.473067739067079</v>
          </cell>
          <cell r="L180">
            <v>0.41611323769428221</v>
          </cell>
          <cell r="M180">
            <v>0.63661913188299835</v>
          </cell>
          <cell r="N180">
            <v>0.95400141696437846</v>
          </cell>
          <cell r="O180">
            <v>0.21205500923262566</v>
          </cell>
          <cell r="P180">
            <v>0.12225245953711994</v>
          </cell>
          <cell r="Q180">
            <v>0.93679997533857584</v>
          </cell>
          <cell r="R180">
            <v>-1.9078965338286347</v>
          </cell>
          <cell r="S180">
            <v>-1.6807991120976529</v>
          </cell>
          <cell r="T180">
            <v>1.3267813946438833</v>
          </cell>
          <cell r="U180">
            <v>1.3647429697245084</v>
          </cell>
          <cell r="V180">
            <v>8.7615699081355913E-2</v>
          </cell>
          <cell r="W180">
            <v>1.8497972455726597</v>
          </cell>
          <cell r="X180">
            <v>1.0917511898670407</v>
          </cell>
          <cell r="Y180">
            <v>1.3974994742675939</v>
          </cell>
          <cell r="Z180">
            <v>1.0420810838196681</v>
          </cell>
          <cell r="AA180">
            <v>1.0432497351477332</v>
          </cell>
          <cell r="AB180">
            <v>0</v>
          </cell>
          <cell r="AC180">
            <v>0</v>
          </cell>
          <cell r="AD180">
            <v>0</v>
          </cell>
          <cell r="AE180">
            <v>0</v>
          </cell>
          <cell r="AF180">
            <v>0</v>
          </cell>
          <cell r="AG180">
            <v>0</v>
          </cell>
          <cell r="AH180" t="e">
            <v>#DIV/0!</v>
          </cell>
        </row>
        <row r="181">
          <cell r="B181" t="str">
            <v>UMP</v>
          </cell>
          <cell r="F181">
            <v>2.9095944124232664</v>
          </cell>
          <cell r="G181">
            <v>4.2446935486934123</v>
          </cell>
          <cell r="H181">
            <v>3.9906225369257919</v>
          </cell>
          <cell r="I181">
            <v>3.6627395815016728</v>
          </cell>
          <cell r="J181">
            <v>1.3109672641073322</v>
          </cell>
          <cell r="K181">
            <v>-7.0795168538869362</v>
          </cell>
          <cell r="L181">
            <v>-1.8646417790565306</v>
          </cell>
          <cell r="M181">
            <v>-1.2634983713355141</v>
          </cell>
          <cell r="N181">
            <v>0.62897376594255316</v>
          </cell>
          <cell r="O181">
            <v>-3.509167056029272</v>
          </cell>
          <cell r="P181">
            <v>-1.3971918069883849</v>
          </cell>
          <cell r="Q181">
            <v>2.1245916966496692</v>
          </cell>
          <cell r="R181">
            <v>-0.80588429760538594</v>
          </cell>
          <cell r="S181">
            <v>-1.2519461319245639</v>
          </cell>
          <cell r="T181">
            <v>3.1618436928300131</v>
          </cell>
          <cell r="U181">
            <v>-1.3915778022668523</v>
          </cell>
          <cell r="V181">
            <v>3.4611391810384751</v>
          </cell>
          <cell r="W181">
            <v>1.3478467735021926</v>
          </cell>
          <cell r="X181">
            <v>-1.2741802236024169</v>
          </cell>
          <cell r="Y181">
            <v>1.7796067773961699</v>
          </cell>
          <cell r="Z181">
            <v>-0.86752667086527069</v>
          </cell>
          <cell r="AA181">
            <v>-1.0324341461744768</v>
          </cell>
          <cell r="AB181">
            <v>0</v>
          </cell>
          <cell r="AC181">
            <v>0</v>
          </cell>
          <cell r="AD181">
            <v>-3.9595506851741735E-2</v>
          </cell>
          <cell r="AE181">
            <v>-9.0223067117256583E-2</v>
          </cell>
          <cell r="AF181">
            <v>-0.11990884886812214</v>
          </cell>
          <cell r="AG181">
            <v>0.14364142048275408</v>
          </cell>
          <cell r="AH181" t="e">
            <v>#DIV/0!</v>
          </cell>
        </row>
        <row r="182">
          <cell r="B182" t="str">
            <v>MNE_TOTP</v>
          </cell>
          <cell r="F182">
            <v>2.7283786969269697</v>
          </cell>
          <cell r="G182">
            <v>2.5665386789497147</v>
          </cell>
          <cell r="H182">
            <v>5.1259725910598242</v>
          </cell>
          <cell r="I182">
            <v>2.666627233915575</v>
          </cell>
          <cell r="J182">
            <v>-7.8643643409148645E-3</v>
          </cell>
          <cell r="K182">
            <v>-5.6965013586956381</v>
          </cell>
          <cell r="L182">
            <v>-1.6654383454177024</v>
          </cell>
          <cell r="M182">
            <v>-1.13296878002761</v>
          </cell>
          <cell r="N182">
            <v>0.48820358377719142</v>
          </cell>
          <cell r="O182">
            <v>-2.0858842555157575</v>
          </cell>
          <cell r="P182">
            <v>-0.88963243200685937</v>
          </cell>
          <cell r="Q182">
            <v>1.6328567819256179</v>
          </cell>
          <cell r="R182">
            <v>-1.4436422127099391</v>
          </cell>
          <cell r="S182">
            <v>-1.435577301363844</v>
          </cell>
          <cell r="T182">
            <v>1.73325782464957</v>
          </cell>
          <cell r="U182">
            <v>0.59009193829686613</v>
          </cell>
          <cell r="V182">
            <v>1.7846071724263224</v>
          </cell>
          <cell r="W182">
            <v>1.8935334753250377</v>
          </cell>
          <cell r="X182">
            <v>-0.48981599815023369</v>
          </cell>
          <cell r="Y182">
            <v>1.357572991651268</v>
          </cell>
          <cell r="Z182">
            <v>0.36980247136284561</v>
          </cell>
          <cell r="AA182">
            <v>0.33066960595204975</v>
          </cell>
          <cell r="AB182">
            <v>0</v>
          </cell>
          <cell r="AC182">
            <v>0</v>
          </cell>
          <cell r="AD182">
            <v>-0.11725968824404243</v>
          </cell>
          <cell r="AE182">
            <v>-0.18938867534683546</v>
          </cell>
          <cell r="AF182">
            <v>-0.19678922728980641</v>
          </cell>
          <cell r="AG182">
            <v>-5.6669139758613873E-2</v>
          </cell>
          <cell r="AH182" t="e">
            <v>#DIV/0!</v>
          </cell>
        </row>
        <row r="183">
          <cell r="B183" t="str">
            <v>IntangiblesP</v>
          </cell>
          <cell r="F183">
            <v>3.4015062614230374</v>
          </cell>
          <cell r="G183">
            <v>5.664100537047001</v>
          </cell>
          <cell r="H183">
            <v>8.4160430267324671</v>
          </cell>
          <cell r="I183">
            <v>5.8149837995106868</v>
          </cell>
          <cell r="J183">
            <v>-1.2076178482348321</v>
          </cell>
          <cell r="K183">
            <v>3.2384828319096171</v>
          </cell>
          <cell r="L183">
            <v>4.5237563639937139</v>
          </cell>
          <cell r="M183">
            <v>4.2251565552825721</v>
          </cell>
          <cell r="N183">
            <v>1.7516144189068328</v>
          </cell>
          <cell r="O183">
            <v>5.797251514586943</v>
          </cell>
          <cell r="P183">
            <v>5.9002279607457853</v>
          </cell>
          <cell r="Q183">
            <v>-0.75683143482766502</v>
          </cell>
          <cell r="R183">
            <v>-1.1587270206429134</v>
          </cell>
          <cell r="S183">
            <v>-4.1437429496245182</v>
          </cell>
          <cell r="T183">
            <v>6.615883364729358</v>
          </cell>
          <cell r="U183">
            <v>0.58073572224275338</v>
          </cell>
          <cell r="V183">
            <v>-1.7444140482665738</v>
          </cell>
          <cell r="W183">
            <v>5.4802685518261285</v>
          </cell>
          <cell r="X183">
            <v>1.4983376457712749</v>
          </cell>
          <cell r="Y183">
            <v>1.9804234661747966</v>
          </cell>
          <cell r="Z183">
            <v>-4.5833247855869281</v>
          </cell>
          <cell r="AA183">
            <v>-1.4491053092654971</v>
          </cell>
          <cell r="AB183">
            <v>0</v>
          </cell>
          <cell r="AC183">
            <v>0</v>
          </cell>
          <cell r="AD183">
            <v>-7.7192318165919538E-2</v>
          </cell>
          <cell r="AE183">
            <v>9.8106476883330629E-2</v>
          </cell>
          <cell r="AF183">
            <v>-5.1485392950467723E-2</v>
          </cell>
          <cell r="AG183">
            <v>2.1967670282285745E-2</v>
          </cell>
          <cell r="AH183" t="e">
            <v>#DIV/0!</v>
          </cell>
        </row>
        <row r="184">
          <cell r="B184" t="str">
            <v>IP</v>
          </cell>
          <cell r="F184">
            <v>9.3156491578843195</v>
          </cell>
          <cell r="G184">
            <v>8.4712646545002777</v>
          </cell>
          <cell r="H184">
            <v>9.3609012832405867</v>
          </cell>
          <cell r="I184">
            <v>7.2178357652734171</v>
          </cell>
          <cell r="J184">
            <v>4.0098651793809337</v>
          </cell>
          <cell r="K184">
            <v>4.6810752786581311</v>
          </cell>
          <cell r="L184">
            <v>5.8006495901572697</v>
          </cell>
          <cell r="M184">
            <v>3.241768613205509</v>
          </cell>
          <cell r="N184">
            <v>5.2080035647119605</v>
          </cell>
          <cell r="O184">
            <v>-1.2955323503979099</v>
          </cell>
          <cell r="P184">
            <v>-6.9900068612902881</v>
          </cell>
          <cell r="Q184">
            <v>-7.1875220440874017</v>
          </cell>
          <cell r="R184">
            <v>-3.4611501456034977</v>
          </cell>
          <cell r="S184">
            <v>-2.4793081890230217</v>
          </cell>
          <cell r="T184">
            <v>3.2542813698028583</v>
          </cell>
          <cell r="U184">
            <v>1.2910783944027227</v>
          </cell>
          <cell r="V184">
            <v>1.7999473051258263</v>
          </cell>
          <cell r="W184">
            <v>4.5337278528919889</v>
          </cell>
          <cell r="X184">
            <v>1.7961723868352042</v>
          </cell>
          <cell r="Y184">
            <v>2.6028547130792168</v>
          </cell>
          <cell r="Z184">
            <v>-0.66019534547208103</v>
          </cell>
          <cell r="AA184">
            <v>0.14000678446972614</v>
          </cell>
          <cell r="AB184">
            <v>0</v>
          </cell>
          <cell r="AC184">
            <v>0</v>
          </cell>
          <cell r="AD184">
            <v>0.64036433490521905</v>
          </cell>
          <cell r="AE184">
            <v>0.9742465029933367</v>
          </cell>
          <cell r="AF184">
            <v>0.94853785808191038</v>
          </cell>
          <cell r="AG184">
            <v>1.1930535056612568</v>
          </cell>
          <cell r="AH184" t="e">
            <v>#DIV/0!</v>
          </cell>
        </row>
        <row r="185">
          <cell r="B185" t="str">
            <v>UIP</v>
          </cell>
          <cell r="F185">
            <v>9.9808688214928498</v>
          </cell>
          <cell r="G185">
            <v>8.3516966872109855</v>
          </cell>
          <cell r="H185">
            <v>9.9827806794864582</v>
          </cell>
          <cell r="I185">
            <v>8.3448712675392009</v>
          </cell>
          <cell r="J185">
            <v>5.4348191104052646</v>
          </cell>
          <cell r="K185">
            <v>4.7907837092325378</v>
          </cell>
          <cell r="L185">
            <v>6.4598724176883282</v>
          </cell>
          <cell r="M185">
            <v>3.5747818983533186</v>
          </cell>
          <cell r="N185">
            <v>6.3277445393950194</v>
          </cell>
          <cell r="O185">
            <v>-2.6193392282390038</v>
          </cell>
          <cell r="P185">
            <v>-9.8542398725634524</v>
          </cell>
          <cell r="Q185">
            <v>-10.471668531405232</v>
          </cell>
          <cell r="R185">
            <v>-6.0700583072446523</v>
          </cell>
          <cell r="S185">
            <v>-2.1889554533221278</v>
          </cell>
          <cell r="T185">
            <v>-0.27519790259240562</v>
          </cell>
          <cell r="U185">
            <v>4.6409340570113811</v>
          </cell>
          <cell r="V185">
            <v>4.0567447380094324</v>
          </cell>
          <cell r="W185">
            <v>0.98376470368595204</v>
          </cell>
          <cell r="X185">
            <v>-1.3501476516856625</v>
          </cell>
          <cell r="Y185">
            <v>5.6445555275926651</v>
          </cell>
          <cell r="Z185">
            <v>6.4188103833817678</v>
          </cell>
          <cell r="AA185">
            <v>4.7076137918504957</v>
          </cell>
          <cell r="AB185">
            <v>0</v>
          </cell>
          <cell r="AC185">
            <v>0</v>
          </cell>
          <cell r="AD185">
            <v>2.3077587926979559</v>
          </cell>
          <cell r="AE185">
            <v>2.2150028921228637</v>
          </cell>
          <cell r="AF185">
            <v>2.4165169066936665</v>
          </cell>
          <cell r="AG185">
            <v>2.620375513175488</v>
          </cell>
          <cell r="AH185" t="e">
            <v>#DIV/0!</v>
          </cell>
        </row>
        <row r="189">
          <cell r="B189" t="str">
            <v>pcr_f</v>
          </cell>
          <cell r="C189"/>
          <cell r="D189"/>
          <cell r="E189" t="str">
            <v>pcr_f</v>
          </cell>
          <cell r="F189">
            <v>55861.759842299994</v>
          </cell>
          <cell r="G189">
            <v>61075.343608399999</v>
          </cell>
          <cell r="H189">
            <v>67507.592201299994</v>
          </cell>
          <cell r="I189">
            <v>70826.133348000003</v>
          </cell>
          <cell r="J189">
            <v>73638.647958800007</v>
          </cell>
          <cell r="K189">
            <v>75723.276975799992</v>
          </cell>
          <cell r="L189">
            <v>78736.537255999996</v>
          </cell>
          <cell r="M189">
            <v>84375.612518000009</v>
          </cell>
          <cell r="N189">
            <v>89787.336644299998</v>
          </cell>
          <cell r="O189">
            <v>95875.077142900001</v>
          </cell>
          <cell r="P189">
            <v>96287.723433699997</v>
          </cell>
          <cell r="Q189">
            <v>91578.094991200007</v>
          </cell>
          <cell r="R189">
            <v>92322.080696099991</v>
          </cell>
          <cell r="S189">
            <v>91041.570630300004</v>
          </cell>
          <cell r="T189">
            <v>90629.556196400008</v>
          </cell>
          <cell r="U189">
            <v>90545.469371700005</v>
          </cell>
          <cell r="V189">
            <v>92688.253954200001</v>
          </cell>
          <cell r="W189">
            <v>95637.710385400002</v>
          </cell>
          <cell r="X189">
            <v>100384.17092759999</v>
          </cell>
          <cell r="Y189">
            <v>102774.85746080001</v>
          </cell>
          <cell r="Z189">
            <v>105626.41063279999</v>
          </cell>
          <cell r="AA189">
            <v>108985.9717428</v>
          </cell>
          <cell r="AB189">
            <v>102277.179177029</v>
          </cell>
          <cell r="AC189">
            <v>107758.35544441984</v>
          </cell>
          <cell r="AD189">
            <v>115968.07779996957</v>
          </cell>
          <cell r="AE189">
            <v>119380.24658183019</v>
          </cell>
          <cell r="AF189">
            <v>122460.92202345087</v>
          </cell>
          <cell r="AG189">
            <v>125236.96912878682</v>
          </cell>
          <cell r="AH189">
            <v>128118.99322052331</v>
          </cell>
        </row>
        <row r="190">
          <cell r="B190" t="str">
            <v>ir_f</v>
          </cell>
          <cell r="C190"/>
          <cell r="D190"/>
          <cell r="E190" t="str">
            <v>ir_f</v>
          </cell>
          <cell r="F190">
            <v>26711.499825382198</v>
          </cell>
          <cell r="G190">
            <v>30536.197720186901</v>
          </cell>
          <cell r="H190">
            <v>32025.678404833398</v>
          </cell>
          <cell r="I190">
            <v>33885.6890646514</v>
          </cell>
          <cell r="J190">
            <v>35778.067734292497</v>
          </cell>
          <cell r="K190">
            <v>38597.448515977303</v>
          </cell>
          <cell r="L190">
            <v>42368.123797719498</v>
          </cell>
          <cell r="M190">
            <v>49535.634765547496</v>
          </cell>
          <cell r="N190">
            <v>53131.0098506473</v>
          </cell>
          <cell r="O190">
            <v>53132.644855817802</v>
          </cell>
          <cell r="P190">
            <v>46947.2465591211</v>
          </cell>
          <cell r="Q190">
            <v>39036.502508690995</v>
          </cell>
          <cell r="R190">
            <v>33201.548068087999</v>
          </cell>
          <cell r="S190">
            <v>33081.357271276902</v>
          </cell>
          <cell r="T190">
            <v>38328.851536645103</v>
          </cell>
          <cell r="U190">
            <v>36858.434299326196</v>
          </cell>
          <cell r="V190">
            <v>43651.917895940402</v>
          </cell>
          <cell r="W190">
            <v>65548.597730265697</v>
          </cell>
          <cell r="X190">
            <v>98883.144009493</v>
          </cell>
          <cell r="Y190">
            <v>98858.617042724509</v>
          </cell>
          <cell r="Z190">
            <v>92748.77693742371</v>
          </cell>
          <cell r="AA190">
            <v>162134.48688567002</v>
          </cell>
          <cell r="AB190">
            <v>109701</v>
          </cell>
          <cell r="AC190">
            <v>132148.2505326299</v>
          </cell>
          <cell r="AD190">
            <v>121726.31441082561</v>
          </cell>
          <cell r="AE190">
            <v>130025.16876881538</v>
          </cell>
          <cell r="AF190">
            <v>129543.26715048611</v>
          </cell>
          <cell r="AG190">
            <v>132680.18129674293</v>
          </cell>
          <cell r="AH190">
            <v>135138.34071122317</v>
          </cell>
        </row>
        <row r="191">
          <cell r="B191" t="str">
            <v>gcr_f</v>
          </cell>
          <cell r="C191"/>
          <cell r="D191"/>
          <cell r="E191" t="str">
            <v>gcr_f</v>
          </cell>
          <cell r="F191">
            <v>19240.9358493</v>
          </cell>
          <cell r="G191">
            <v>20325.9795792</v>
          </cell>
          <cell r="H191">
            <v>21931.034734199999</v>
          </cell>
          <cell r="I191">
            <v>24142.2127053</v>
          </cell>
          <cell r="J191">
            <v>25589.6481098</v>
          </cell>
          <cell r="K191">
            <v>26309.187982700001</v>
          </cell>
          <cell r="L191">
            <v>26533.9955797</v>
          </cell>
          <cell r="M191">
            <v>27499.3008472</v>
          </cell>
          <cell r="N191">
            <v>28797.8913445</v>
          </cell>
          <cell r="O191">
            <v>30644.577970999999</v>
          </cell>
          <cell r="P191">
            <v>30882.9943456</v>
          </cell>
          <cell r="Q191">
            <v>29810.2897997</v>
          </cell>
          <cell r="R191">
            <v>27821.027920500001</v>
          </cell>
          <cell r="S191">
            <v>27490.503294800001</v>
          </cell>
          <cell r="T191">
            <v>26607.348981200001</v>
          </cell>
          <cell r="U191">
            <v>26430.517610399998</v>
          </cell>
          <cell r="V191">
            <v>27468.236749299998</v>
          </cell>
          <cell r="W191">
            <v>28111.475248999999</v>
          </cell>
          <cell r="X191">
            <v>29357.606244999999</v>
          </cell>
          <cell r="Y191">
            <v>30465.749464299999</v>
          </cell>
          <cell r="Z191">
            <v>32226.704979499998</v>
          </cell>
          <cell r="AA191">
            <v>34265.297236600003</v>
          </cell>
          <cell r="AB191">
            <v>37640</v>
          </cell>
          <cell r="AC191">
            <v>38392.800000000003</v>
          </cell>
          <cell r="AD191">
            <v>38738.335199999994</v>
          </cell>
          <cell r="AE191">
            <v>39164.456887200002</v>
          </cell>
          <cell r="AF191">
            <v>40104.403852492796</v>
          </cell>
          <cell r="AG191">
            <v>41227.327160362598</v>
          </cell>
          <cell r="AH191">
            <v>42381.692320852751</v>
          </cell>
        </row>
        <row r="192">
          <cell r="B192" t="str">
            <v>xgr_f</v>
          </cell>
          <cell r="C192"/>
          <cell r="D192"/>
          <cell r="E192" t="str">
            <v>xgr_f</v>
          </cell>
          <cell r="F192">
            <v>54053</v>
          </cell>
          <cell r="G192">
            <v>61542</v>
          </cell>
          <cell r="H192">
            <v>72237</v>
          </cell>
          <cell r="I192">
            <v>80733</v>
          </cell>
          <cell r="J192">
            <v>86663</v>
          </cell>
          <cell r="K192">
            <v>80624</v>
          </cell>
          <cell r="L192">
            <v>86265</v>
          </cell>
          <cell r="M192">
            <v>89648</v>
          </cell>
          <cell r="N192">
            <v>92134</v>
          </cell>
          <cell r="O192">
            <v>100221</v>
          </cell>
          <cell r="P192">
            <v>94288</v>
          </cell>
          <cell r="Q192">
            <v>100235</v>
          </cell>
          <cell r="R192">
            <v>102724</v>
          </cell>
          <cell r="S192">
            <v>102072</v>
          </cell>
          <cell r="T192">
            <v>99828</v>
          </cell>
          <cell r="U192">
            <v>99480</v>
          </cell>
          <cell r="V192">
            <v>115700</v>
          </cell>
          <cell r="W192">
            <v>184134</v>
          </cell>
          <cell r="X192">
            <v>184192</v>
          </cell>
          <cell r="Y192">
            <v>190336</v>
          </cell>
          <cell r="Z192">
            <v>211443</v>
          </cell>
          <cell r="AA192">
            <v>228711</v>
          </cell>
          <cell r="AB192">
            <v>255625</v>
          </cell>
          <cell r="AC192">
            <v>269780.50611500553</v>
          </cell>
          <cell r="AD192">
            <v>284485.70780439809</v>
          </cell>
          <cell r="AE192">
            <v>299310.45294841193</v>
          </cell>
          <cell r="AF192">
            <v>313934.15462830424</v>
          </cell>
          <cell r="AG192">
            <v>328785.41961955954</v>
          </cell>
          <cell r="AH192">
            <v>346898.04180919443</v>
          </cell>
        </row>
        <row r="193">
          <cell r="B193" t="str">
            <v>xsr_f</v>
          </cell>
          <cell r="C193"/>
          <cell r="D193"/>
          <cell r="E193" t="str">
            <v>xsr_f</v>
          </cell>
          <cell r="F193">
            <v>21644</v>
          </cell>
          <cell r="G193">
            <v>26832</v>
          </cell>
          <cell r="H193">
            <v>36613</v>
          </cell>
          <cell r="I193">
            <v>44690</v>
          </cell>
          <cell r="J193">
            <v>46444</v>
          </cell>
          <cell r="K193">
            <v>52550</v>
          </cell>
          <cell r="L193">
            <v>55453</v>
          </cell>
          <cell r="M193">
            <v>60273</v>
          </cell>
          <cell r="N193">
            <v>67823</v>
          </cell>
          <cell r="O193">
            <v>74009</v>
          </cell>
          <cell r="P193">
            <v>73822</v>
          </cell>
          <cell r="Q193">
            <v>75346</v>
          </cell>
          <cell r="R193">
            <v>84091</v>
          </cell>
          <cell r="S193">
            <v>91568</v>
          </cell>
          <cell r="T193">
            <v>92360</v>
          </cell>
          <cell r="U193">
            <v>98861</v>
          </cell>
          <cell r="V193">
            <v>111459</v>
          </cell>
          <cell r="W193">
            <v>129787</v>
          </cell>
          <cell r="X193">
            <v>144101</v>
          </cell>
          <cell r="Y193">
            <v>169532</v>
          </cell>
          <cell r="Z193">
            <v>188454</v>
          </cell>
          <cell r="AA193">
            <v>213373</v>
          </cell>
          <cell r="AB193">
            <v>213924</v>
          </cell>
          <cell r="AC193">
            <v>237746.75996385986</v>
          </cell>
          <cell r="AD193">
            <v>262556.94814518886</v>
          </cell>
          <cell r="AE193">
            <v>291281.09834512766</v>
          </cell>
          <cell r="AF193">
            <v>321276.28434771358</v>
          </cell>
          <cell r="AG193">
            <v>351663.19322841888</v>
          </cell>
          <cell r="AH193">
            <v>386649.38898698572</v>
          </cell>
        </row>
        <row r="194">
          <cell r="B194" t="str">
            <v>xtr_f</v>
          </cell>
          <cell r="C194"/>
          <cell r="D194"/>
          <cell r="E194" t="str">
            <v>xtr_f</v>
          </cell>
          <cell r="F194">
            <v>81179.67959912341</v>
          </cell>
          <cell r="G194">
            <v>93983.173040359499</v>
          </cell>
          <cell r="H194">
            <v>113896.12471947201</v>
          </cell>
          <cell r="I194">
            <v>129850.85860897499</v>
          </cell>
          <cell r="J194">
            <v>138259.79847543698</v>
          </cell>
          <cell r="K194">
            <v>135912.43059228302</v>
          </cell>
          <cell r="L194">
            <v>144774.43058243699</v>
          </cell>
          <cell r="M194">
            <v>152707.938459558</v>
          </cell>
          <cell r="N194">
            <v>161948.63364057001</v>
          </cell>
          <cell r="O194">
            <v>176364.42185245699</v>
          </cell>
          <cell r="P194">
            <v>169656.498498631</v>
          </cell>
          <cell r="Q194">
            <v>177543.01201842999</v>
          </cell>
          <cell r="R194">
            <v>188213.31134230102</v>
          </cell>
          <cell r="S194">
            <v>194234.52934822801</v>
          </cell>
          <cell r="T194">
            <v>192541.37522848201</v>
          </cell>
          <cell r="U194">
            <v>198173.86539654402</v>
          </cell>
          <cell r="V194">
            <v>227170.94087594</v>
          </cell>
          <cell r="W194">
            <v>316330.43739663</v>
          </cell>
          <cell r="X194">
            <v>329478.99157568201</v>
          </cell>
          <cell r="Y194">
            <v>359873.309610956</v>
          </cell>
          <cell r="Z194">
            <v>399897.47603399999</v>
          </cell>
          <cell r="AA194">
            <v>442084.42992454703</v>
          </cell>
          <cell r="AB194">
            <v>469547</v>
          </cell>
          <cell r="AC194">
            <v>507525.10431399709</v>
          </cell>
          <cell r="AD194">
            <v>547040.32587261545</v>
          </cell>
          <cell r="AE194">
            <v>590589.03572412592</v>
          </cell>
          <cell r="AF194">
            <v>635207.73335662985</v>
          </cell>
          <cell r="AG194">
            <v>680445.71454082476</v>
          </cell>
          <cell r="AH194">
            <v>733544.30631958321</v>
          </cell>
        </row>
        <row r="195">
          <cell r="B195" t="str">
            <v>mgr_f</v>
          </cell>
          <cell r="C195"/>
          <cell r="D195"/>
          <cell r="E195" t="str">
            <v>mgr_f</v>
          </cell>
          <cell r="F195">
            <v>42206</v>
          </cell>
          <cell r="G195">
            <v>45736</v>
          </cell>
          <cell r="H195">
            <v>49642</v>
          </cell>
          <cell r="I195">
            <v>55245</v>
          </cell>
          <cell r="J195">
            <v>57814</v>
          </cell>
          <cell r="K195">
            <v>52589</v>
          </cell>
          <cell r="L195">
            <v>51261</v>
          </cell>
          <cell r="M195">
            <v>60265</v>
          </cell>
          <cell r="N195">
            <v>66594</v>
          </cell>
          <cell r="O195">
            <v>74336</v>
          </cell>
          <cell r="P195">
            <v>65842</v>
          </cell>
          <cell r="Q195">
            <v>64837</v>
          </cell>
          <cell r="R195">
            <v>61129</v>
          </cell>
          <cell r="S195">
            <v>63259</v>
          </cell>
          <cell r="T195">
            <v>66941</v>
          </cell>
          <cell r="U195">
            <v>68493</v>
          </cell>
          <cell r="V195">
            <v>74755</v>
          </cell>
          <cell r="W195">
            <v>86551</v>
          </cell>
          <cell r="X195">
            <v>92377</v>
          </cell>
          <cell r="Y195">
            <v>91093</v>
          </cell>
          <cell r="Z195">
            <v>102312</v>
          </cell>
          <cell r="AA195">
            <v>111357</v>
          </cell>
          <cell r="AB195">
            <v>104803</v>
          </cell>
          <cell r="AC195">
            <v>109504.2024454248</v>
          </cell>
          <cell r="AD195">
            <v>112120.93708257821</v>
          </cell>
          <cell r="AE195">
            <v>116127.91869018397</v>
          </cell>
          <cell r="AF195">
            <v>119986.0011713032</v>
          </cell>
          <cell r="AG195">
            <v>123313.04787347799</v>
          </cell>
          <cell r="AH195">
            <v>127158.65907990184</v>
          </cell>
        </row>
        <row r="196">
          <cell r="B196" t="str">
            <v>msr_f</v>
          </cell>
          <cell r="C196"/>
          <cell r="D196"/>
          <cell r="E196" t="str">
            <v>msr_f</v>
          </cell>
          <cell r="F196">
            <v>29091</v>
          </cell>
          <cell r="G196">
            <v>35234</v>
          </cell>
          <cell r="H196">
            <v>51312</v>
          </cell>
          <cell r="I196">
            <v>59389</v>
          </cell>
          <cell r="J196">
            <v>63097</v>
          </cell>
          <cell r="K196">
            <v>66472</v>
          </cell>
          <cell r="L196">
            <v>70545</v>
          </cell>
          <cell r="M196">
            <v>76302</v>
          </cell>
          <cell r="N196">
            <v>82506</v>
          </cell>
          <cell r="O196">
            <v>88314</v>
          </cell>
          <cell r="P196">
            <v>93399</v>
          </cell>
          <cell r="Q196">
            <v>91675</v>
          </cell>
          <cell r="R196">
            <v>96376</v>
          </cell>
          <cell r="S196">
            <v>98439</v>
          </cell>
          <cell r="T196">
            <v>92792</v>
          </cell>
          <cell r="U196">
            <v>92886</v>
          </cell>
          <cell r="V196">
            <v>110288</v>
          </cell>
          <cell r="W196">
            <v>158922</v>
          </cell>
          <cell r="X196">
            <v>199506</v>
          </cell>
          <cell r="Y196">
            <v>203944</v>
          </cell>
          <cell r="Z196">
            <v>204798</v>
          </cell>
          <cell r="AA196">
            <v>295187</v>
          </cell>
          <cell r="AB196">
            <v>255783</v>
          </cell>
          <cell r="AC196">
            <v>298234.18600198411</v>
          </cell>
          <cell r="AD196">
            <v>297696.75873319438</v>
          </cell>
          <cell r="AE196">
            <v>323549.931761446</v>
          </cell>
          <cell r="AF196">
            <v>341366.95015435864</v>
          </cell>
          <cell r="AG196">
            <v>361756.1825965087</v>
          </cell>
          <cell r="AH196">
            <v>384048.30552251922</v>
          </cell>
        </row>
        <row r="197">
          <cell r="B197" t="str">
            <v>mtr_f</v>
          </cell>
          <cell r="C197"/>
          <cell r="D197"/>
          <cell r="E197" t="str">
            <v>mtr_f</v>
          </cell>
          <cell r="F197">
            <v>74969.608772241991</v>
          </cell>
          <cell r="G197">
            <v>84427.779909040008</v>
          </cell>
          <cell r="H197">
            <v>102737.24013666</v>
          </cell>
          <cell r="I197">
            <v>116197.15076067</v>
          </cell>
          <cell r="J197">
            <v>122400.27131243999</v>
          </cell>
          <cell r="K197">
            <v>119441.29602748001</v>
          </cell>
          <cell r="L197">
            <v>121715.40728489</v>
          </cell>
          <cell r="M197">
            <v>137201.46965979002</v>
          </cell>
          <cell r="N197">
            <v>149963.62236239002</v>
          </cell>
          <cell r="O197">
            <v>163987.12666492001</v>
          </cell>
          <cell r="P197">
            <v>159418.46928980999</v>
          </cell>
          <cell r="Q197">
            <v>156704.15238209997</v>
          </cell>
          <cell r="R197">
            <v>157407.85064270999</v>
          </cell>
          <cell r="S197">
            <v>161682.76962867001</v>
          </cell>
          <cell r="T197">
            <v>160044.74561199002</v>
          </cell>
          <cell r="U197">
            <v>161719.01816714002</v>
          </cell>
          <cell r="V197">
            <v>185481.69616513999</v>
          </cell>
          <cell r="W197">
            <v>245660.68072820999</v>
          </cell>
          <cell r="X197">
            <v>291994.65928794997</v>
          </cell>
          <cell r="Y197">
            <v>295276.26755598001</v>
          </cell>
          <cell r="Z197">
            <v>307110.02461299999</v>
          </cell>
          <cell r="AA197">
            <v>406544.12142233003</v>
          </cell>
          <cell r="AB197">
            <v>360585</v>
          </cell>
          <cell r="AC197">
            <v>407737.25768141006</v>
          </cell>
          <cell r="AD197">
            <v>409816.55928330647</v>
          </cell>
          <cell r="AE197">
            <v>439676.63110908627</v>
          </cell>
          <cell r="AF197">
            <v>461351.67187235161</v>
          </cell>
          <cell r="AG197">
            <v>485067.88524518465</v>
          </cell>
          <cell r="AH197">
            <v>511205.54689079442</v>
          </cell>
        </row>
        <row r="198">
          <cell r="B198" t="str">
            <v>yer_f</v>
          </cell>
          <cell r="C198"/>
          <cell r="D198"/>
          <cell r="E198" t="str">
            <v>yer_f</v>
          </cell>
          <cell r="F198">
            <v>121955.2697895</v>
          </cell>
          <cell r="G198">
            <v>134768.4150442</v>
          </cell>
          <cell r="H198">
            <v>147455.12912309999</v>
          </cell>
          <cell r="I198">
            <v>155285.2821332</v>
          </cell>
          <cell r="J198">
            <v>164446.72395720001</v>
          </cell>
          <cell r="K198">
            <v>169381.21210860001</v>
          </cell>
          <cell r="L198">
            <v>180869.54717599999</v>
          </cell>
          <cell r="M198">
            <v>191245.65295630001</v>
          </cell>
          <cell r="N198">
            <v>200792.249277</v>
          </cell>
          <cell r="O198">
            <v>211471.7699861</v>
          </cell>
          <cell r="P198">
            <v>202085.73897460001</v>
          </cell>
          <cell r="Q198">
            <v>191830.50158549999</v>
          </cell>
          <cell r="R198">
            <v>195232.10050460001</v>
          </cell>
          <cell r="S198">
            <v>196405.62259320001</v>
          </cell>
          <cell r="T198">
            <v>196656.64367809999</v>
          </cell>
          <cell r="U198">
            <v>199069.3327078</v>
          </cell>
          <cell r="V198">
            <v>216269.8105053</v>
          </cell>
          <cell r="W198">
            <v>270718.7676437</v>
          </cell>
          <cell r="X198">
            <v>276116.25089959998</v>
          </cell>
          <cell r="Y198">
            <v>301324.11839870003</v>
          </cell>
          <cell r="Z198">
            <v>326986.07233970001</v>
          </cell>
          <cell r="AA198">
            <v>345183.50541089999</v>
          </cell>
          <cell r="AB198">
            <v>360132.179177029</v>
          </cell>
          <cell r="AC198">
            <v>379639.25260963669</v>
          </cell>
          <cell r="AD198">
            <v>415208.4940001042</v>
          </cell>
          <cell r="AE198">
            <v>441034.2768528852</v>
          </cell>
          <cell r="AF198">
            <v>467516.65451070812</v>
          </cell>
          <cell r="AG198">
            <v>496074.30688153242</v>
          </cell>
          <cell r="AH198">
            <v>529529.78568138811</v>
          </cell>
        </row>
        <row r="199">
          <cell r="B199" t="str">
            <v>scr_f</v>
          </cell>
          <cell r="C199"/>
          <cell r="D199"/>
          <cell r="E199" t="str">
            <v>scr_f</v>
          </cell>
          <cell r="F199">
            <v>1534.0071204184999</v>
          </cell>
          <cell r="G199">
            <v>539.46480239350001</v>
          </cell>
          <cell r="H199">
            <v>1143.8090431595001</v>
          </cell>
          <cell r="I199">
            <v>442.23085581570001</v>
          </cell>
          <cell r="J199">
            <v>636.02372415320008</v>
          </cell>
          <cell r="K199">
            <v>1203.7439687604999</v>
          </cell>
          <cell r="L199">
            <v>427.98753914470001</v>
          </cell>
          <cell r="M199">
            <v>849.96911588269995</v>
          </cell>
          <cell r="N199">
            <v>1717.4708082960999</v>
          </cell>
          <cell r="O199">
            <v>1026.5260948686</v>
          </cell>
          <cell r="P199">
            <v>-217.06818445870002</v>
          </cell>
          <cell r="Q199">
            <v>-974.55173977319998</v>
          </cell>
          <cell r="R199">
            <v>-422.67809446080003</v>
          </cell>
          <cell r="S199">
            <v>612.07877635310001</v>
          </cell>
          <cell r="T199">
            <v>870.09206382249999</v>
          </cell>
          <cell r="U199">
            <v>274.55577080990003</v>
          </cell>
          <cell r="V199">
            <v>2849.1873324886997</v>
          </cell>
          <cell r="W199">
            <v>4167.1075088878997</v>
          </cell>
          <cell r="X199">
            <v>4734.7459781532998</v>
          </cell>
          <cell r="Y199">
            <v>4164.2304901069001</v>
          </cell>
          <cell r="Z199">
            <v>1351.7236338176001</v>
          </cell>
          <cell r="AA199">
            <v>1736.2876727752</v>
          </cell>
          <cell r="AB199">
            <v>5213</v>
          </cell>
          <cell r="AC199">
            <v>5213</v>
          </cell>
          <cell r="AD199">
            <v>5213</v>
          </cell>
          <cell r="AE199">
            <v>5213</v>
          </cell>
          <cell r="AF199">
            <v>5213</v>
          </cell>
          <cell r="AG199">
            <v>5213</v>
          </cell>
          <cell r="AH199">
            <v>5213</v>
          </cell>
        </row>
        <row r="200">
          <cell r="B200" t="str">
            <v>intangibles_f</v>
          </cell>
          <cell r="C200"/>
          <cell r="D200"/>
          <cell r="E200" t="str">
            <v>intangibles_f</v>
          </cell>
          <cell r="F200">
            <v>2507</v>
          </cell>
          <cell r="G200">
            <v>3064</v>
          </cell>
          <cell r="H200">
            <v>2905</v>
          </cell>
          <cell r="I200">
            <v>5041</v>
          </cell>
          <cell r="J200">
            <v>6107</v>
          </cell>
          <cell r="K200">
            <v>6009</v>
          </cell>
          <cell r="L200">
            <v>6703</v>
          </cell>
          <cell r="M200">
            <v>7782</v>
          </cell>
          <cell r="N200">
            <v>7988</v>
          </cell>
          <cell r="O200">
            <v>7829</v>
          </cell>
          <cell r="P200">
            <v>7399</v>
          </cell>
          <cell r="Q200">
            <v>8902</v>
          </cell>
          <cell r="R200">
            <v>9100</v>
          </cell>
          <cell r="S200">
            <v>8837</v>
          </cell>
          <cell r="T200">
            <v>11615</v>
          </cell>
          <cell r="U200">
            <v>9944</v>
          </cell>
          <cell r="V200">
            <v>12328</v>
          </cell>
          <cell r="W200">
            <v>32947</v>
          </cell>
          <cell r="X200">
            <v>58831</v>
          </cell>
          <cell r="Y200">
            <v>54391</v>
          </cell>
          <cell r="Z200">
            <v>42636</v>
          </cell>
          <cell r="AA200">
            <v>110382</v>
          </cell>
          <cell r="AB200">
            <v>66733</v>
          </cell>
          <cell r="AC200">
            <v>90504.27026367186</v>
          </cell>
          <cell r="AD200">
            <v>74824.801138783645</v>
          </cell>
          <cell r="AE200">
            <v>81030.507814221928</v>
          </cell>
          <cell r="AF200">
            <v>78586.624945698946</v>
          </cell>
          <cell r="AG200">
            <v>79356.913586596071</v>
          </cell>
          <cell r="AH200">
            <v>79159.058552381757</v>
          </cell>
        </row>
        <row r="201">
          <cell r="B201" t="str">
            <v>planes_f</v>
          </cell>
          <cell r="C201"/>
          <cell r="D201"/>
          <cell r="E201" t="str">
            <v>planes_f</v>
          </cell>
          <cell r="F201">
            <v>343</v>
          </cell>
          <cell r="G201">
            <v>1227</v>
          </cell>
          <cell r="H201">
            <v>589</v>
          </cell>
          <cell r="I201">
            <v>901</v>
          </cell>
          <cell r="J201">
            <v>1510</v>
          </cell>
          <cell r="K201">
            <v>1773</v>
          </cell>
          <cell r="L201">
            <v>2238</v>
          </cell>
          <cell r="M201">
            <v>3695</v>
          </cell>
          <cell r="N201">
            <v>4914</v>
          </cell>
          <cell r="O201">
            <v>4818</v>
          </cell>
          <cell r="P201">
            <v>3327</v>
          </cell>
          <cell r="Q201">
            <v>6175</v>
          </cell>
          <cell r="R201">
            <v>5890</v>
          </cell>
          <cell r="S201">
            <v>6625</v>
          </cell>
          <cell r="T201">
            <v>9481</v>
          </cell>
          <cell r="U201">
            <v>6446</v>
          </cell>
          <cell r="V201">
            <v>8090</v>
          </cell>
          <cell r="W201">
            <v>6603</v>
          </cell>
          <cell r="X201">
            <v>10740</v>
          </cell>
          <cell r="Y201">
            <v>14518</v>
          </cell>
          <cell r="Z201">
            <v>16620</v>
          </cell>
          <cell r="AA201">
            <v>16676</v>
          </cell>
          <cell r="AB201">
            <v>10234</v>
          </cell>
          <cell r="AC201">
            <v>10234</v>
          </cell>
          <cell r="AD201">
            <v>10234</v>
          </cell>
          <cell r="AE201">
            <v>10234</v>
          </cell>
          <cell r="AF201">
            <v>10234</v>
          </cell>
          <cell r="AG201">
            <v>10234</v>
          </cell>
          <cell r="AH201">
            <v>10234</v>
          </cell>
        </row>
        <row r="203">
          <cell r="B203" t="str">
            <v>UDDR</v>
          </cell>
          <cell r="C203"/>
          <cell r="D203"/>
          <cell r="E203" t="str">
            <v>ddu_f</v>
          </cell>
          <cell r="F203">
            <v>98964.695691599991</v>
          </cell>
          <cell r="G203">
            <v>107645.32318760001</v>
          </cell>
          <cell r="H203">
            <v>117970.6269355</v>
          </cell>
          <cell r="I203">
            <v>122911.3460533</v>
          </cell>
          <cell r="J203">
            <v>127389.2960686</v>
          </cell>
          <cell r="K203">
            <v>132847.4649585</v>
          </cell>
          <cell r="L203">
            <v>138697.5328357</v>
          </cell>
          <cell r="M203">
            <v>149933.91336520002</v>
          </cell>
          <cell r="N203">
            <v>158814.2279888</v>
          </cell>
          <cell r="O203">
            <v>167004.65511389999</v>
          </cell>
          <cell r="P203">
            <v>163392.7177793</v>
          </cell>
          <cell r="Q203">
            <v>145349.38479089999</v>
          </cell>
          <cell r="R203">
            <v>138354.10861659999</v>
          </cell>
          <cell r="S203">
            <v>136152.0739251</v>
          </cell>
          <cell r="T203">
            <v>134468.90517760001</v>
          </cell>
          <cell r="U203">
            <v>137444.9869821</v>
          </cell>
          <cell r="V203">
            <v>143390.49070349999</v>
          </cell>
          <cell r="W203">
            <v>149747.1856344</v>
          </cell>
          <cell r="X203">
            <v>159053.77717259998</v>
          </cell>
          <cell r="Y203">
            <v>163190.6069251</v>
          </cell>
          <cell r="Z203">
            <v>171347.1156123</v>
          </cell>
          <cell r="AA203">
            <v>178328.26897939999</v>
          </cell>
          <cell r="AB203">
            <v>172651.179177029</v>
          </cell>
          <cell r="AC203">
            <v>177561.13571337785</v>
          </cell>
          <cell r="AD203">
            <v>191373.92627201151</v>
          </cell>
          <cell r="AE203">
            <v>197305.3644236236</v>
          </cell>
          <cell r="AF203">
            <v>203287.96808073082</v>
          </cell>
          <cell r="AG203">
            <v>209553.56399929625</v>
          </cell>
          <cell r="AH203">
            <v>216245.96770021747</v>
          </cell>
        </row>
        <row r="204">
          <cell r="B204" t="str">
            <v>EMP</v>
          </cell>
          <cell r="C204"/>
          <cell r="D204"/>
          <cell r="E204" t="str">
            <v>EMP_f</v>
          </cell>
          <cell r="F204">
            <v>1593.6750000000002</v>
          </cell>
          <cell r="G204">
            <v>1698.4</v>
          </cell>
          <cell r="H204">
            <v>1772.8999999999999</v>
          </cell>
          <cell r="I204">
            <v>1822.6000000000001</v>
          </cell>
          <cell r="J204">
            <v>1849.875</v>
          </cell>
          <cell r="K204">
            <v>1885.5250000000001</v>
          </cell>
          <cell r="L204">
            <v>1946.575</v>
          </cell>
          <cell r="M204">
            <v>2037.85</v>
          </cell>
          <cell r="N204">
            <v>2130.2000000000003</v>
          </cell>
          <cell r="O204">
            <v>2221.35</v>
          </cell>
          <cell r="P204">
            <v>2199</v>
          </cell>
          <cell r="Q204">
            <v>2015.15</v>
          </cell>
          <cell r="R204">
            <v>1925.575</v>
          </cell>
          <cell r="S204">
            <v>1888.4749999999999</v>
          </cell>
          <cell r="T204">
            <v>1880.4499999999998</v>
          </cell>
          <cell r="U204">
            <v>1937.7750000000001</v>
          </cell>
          <cell r="V204">
            <v>1988.7749999999999</v>
          </cell>
          <cell r="W204">
            <v>2057.35</v>
          </cell>
          <cell r="X204">
            <v>2132.25</v>
          </cell>
          <cell r="Y204">
            <v>2194.15</v>
          </cell>
          <cell r="Z204">
            <v>2257.5500000000002</v>
          </cell>
          <cell r="AA204">
            <v>2322.5</v>
          </cell>
          <cell r="AB204">
            <v>2014.4455</v>
          </cell>
          <cell r="AC204">
            <v>2061.0340000000001</v>
          </cell>
          <cell r="AD204">
            <v>2269.84375</v>
          </cell>
          <cell r="AE204">
            <v>2336.8427500000003</v>
          </cell>
          <cell r="AF204">
            <v>2387.3125</v>
          </cell>
          <cell r="AG204">
            <v>2442.97325</v>
          </cell>
          <cell r="AH204">
            <v>2500.4655000000002</v>
          </cell>
        </row>
        <row r="206">
          <cell r="F206" t="str">
            <v>t-4</v>
          </cell>
          <cell r="G206" t="str">
            <v>t-3</v>
          </cell>
          <cell r="H206" t="str">
            <v>t-2</v>
          </cell>
          <cell r="I206" t="str">
            <v>t-1</v>
          </cell>
          <cell r="J206" t="str">
            <v>t</v>
          </cell>
          <cell r="K206" t="str">
            <v>t+1</v>
          </cell>
          <cell r="L206" t="str">
            <v>t+2</v>
          </cell>
          <cell r="M206" t="str">
            <v>t+3</v>
          </cell>
        </row>
        <row r="207">
          <cell r="B207"/>
          <cell r="C207">
            <v>0.37319009614741794</v>
          </cell>
          <cell r="D207">
            <v>0.37319009614741794</v>
          </cell>
          <cell r="E207">
            <v>0.37319009614741794</v>
          </cell>
          <cell r="F207">
            <v>0.45758589762929747</v>
          </cell>
          <cell r="G207">
            <v>0.35122760212802306</v>
          </cell>
          <cell r="H207">
            <v>0.94971793567344409</v>
          </cell>
          <cell r="I207">
            <v>1.5843617827231411</v>
          </cell>
          <cell r="J207">
            <v>1.7187949088510652</v>
          </cell>
          <cell r="K207">
            <v>2.4888499975175069</v>
          </cell>
          <cell r="L207">
            <v>2.7665925322378793</v>
          </cell>
          <cell r="M207">
            <v>3.0768340627875181</v>
          </cell>
        </row>
        <row r="208">
          <cell r="B208"/>
          <cell r="C208">
            <v>0.29804399194552528</v>
          </cell>
          <cell r="D208">
            <v>0.29804399194552528</v>
          </cell>
          <cell r="E208">
            <v>0.29804399194552528</v>
          </cell>
          <cell r="F208">
            <v>0.49212831779163774</v>
          </cell>
          <cell r="G208">
            <v>0.55481684837572431</v>
          </cell>
          <cell r="H208">
            <v>0.39715587488413295</v>
          </cell>
          <cell r="I208">
            <v>0.96846634598735559</v>
          </cell>
          <cell r="J208">
            <v>1.2687949088510653</v>
          </cell>
          <cell r="K208">
            <v>2.2088499975175071</v>
          </cell>
          <cell r="L208">
            <v>2.4865925322378795</v>
          </cell>
          <cell r="M208">
            <v>2.7968340627875179</v>
          </cell>
        </row>
        <row r="216">
          <cell r="Z216" t="str">
            <v>Copy all of boxed area to Eviews for "Benchmark Forecasts xxxx-xxxx" as is (pasting like this works well)</v>
          </cell>
        </row>
        <row r="217">
          <cell r="BA217"/>
        </row>
        <row r="218">
          <cell r="Z218" t="str">
            <v xml:space="preserve">GDPf.adjust = </v>
          </cell>
          <cell r="AA218">
            <v>5.5652012763084846</v>
          </cell>
          <cell r="AB218">
            <v>4.3306454485229295</v>
          </cell>
          <cell r="AC218">
            <v>5.4166427107916526</v>
          </cell>
          <cell r="AD218">
            <v>9.3692212135507269</v>
          </cell>
          <cell r="AE218">
            <v>6.2199553299057797</v>
          </cell>
          <cell r="AF218">
            <v>6.0046075889599315</v>
          </cell>
          <cell r="AG218"/>
          <cell r="AH218"/>
          <cell r="AI218" t="str">
            <v xml:space="preserve"> </v>
          </cell>
          <cell r="AJ218"/>
          <cell r="AK218"/>
          <cell r="AL218"/>
          <cell r="AM218"/>
          <cell r="AN218"/>
          <cell r="AO218" t="str">
            <v>'[SET MANUALLY]</v>
          </cell>
          <cell r="AP218"/>
          <cell r="BA218"/>
        </row>
        <row r="219">
          <cell r="Z219" t="str">
            <v xml:space="preserve">GNPf.adjust = </v>
          </cell>
          <cell r="AA219">
            <v>1.7079431009630941</v>
          </cell>
          <cell r="AB219">
            <v>-3.1204786226228465</v>
          </cell>
          <cell r="AC219">
            <v>8.5308812447694393</v>
          </cell>
          <cell r="AD219">
            <v>14.748601436739129</v>
          </cell>
          <cell r="AE219">
            <v>9.945333845389781</v>
          </cell>
          <cell r="AF219">
            <v>8.6209200208001047</v>
          </cell>
          <cell r="AG219"/>
          <cell r="AH219"/>
          <cell r="AI219" t="str">
            <v xml:space="preserve"> </v>
          </cell>
          <cell r="AJ219"/>
          <cell r="AK219"/>
          <cell r="AL219"/>
          <cell r="AM219"/>
          <cell r="AN219"/>
          <cell r="AO219" t="str">
            <v>'[SET MANUALLY]</v>
          </cell>
          <cell r="AP219"/>
          <cell r="BA219"/>
        </row>
        <row r="220">
          <cell r="Z220" t="str">
            <v xml:space="preserve">uddf.adjust = </v>
          </cell>
          <cell r="AA220">
            <v>4.4801736827448257</v>
          </cell>
          <cell r="AB220">
            <v>-9.50194738788921</v>
          </cell>
          <cell r="AC220">
            <v>-0.17037914269940613</v>
          </cell>
          <cell r="AD220">
            <v>7.7791744815884023</v>
          </cell>
          <cell r="AE220">
            <v>3.0993972204872877</v>
          </cell>
          <cell r="AF220">
            <v>3.0321545866651034</v>
          </cell>
          <cell r="AG220"/>
          <cell r="AH220"/>
          <cell r="AI220" t="str">
            <v xml:space="preserve"> </v>
          </cell>
          <cell r="AJ220"/>
          <cell r="AK220"/>
          <cell r="AL220"/>
          <cell r="AM220"/>
          <cell r="AN220"/>
          <cell r="AO220" t="str">
            <v>'[SET MANUALLY]</v>
          </cell>
          <cell r="AP220"/>
          <cell r="BA220"/>
        </row>
        <row r="221">
          <cell r="Z221" t="str">
            <v xml:space="preserve">phf.adjust = </v>
          </cell>
          <cell r="AA221">
            <v>6.6780404582013064</v>
          </cell>
          <cell r="AB221">
            <v>0</v>
          </cell>
          <cell r="AC221">
            <v>0</v>
          </cell>
          <cell r="AD221">
            <v>3.0023337545127537</v>
          </cell>
          <cell r="AE221">
            <v>3.1772423728938071</v>
          </cell>
          <cell r="AF221">
            <v>3.3114892105272853</v>
          </cell>
          <cell r="AG221"/>
          <cell r="AH221"/>
          <cell r="AI221" t="str">
            <v xml:space="preserve"> </v>
          </cell>
          <cell r="AJ221"/>
          <cell r="AK221"/>
          <cell r="AL221"/>
          <cell r="AM221"/>
          <cell r="AN221"/>
          <cell r="AO221" t="str">
            <v>'[SET MANUALLY]</v>
          </cell>
          <cell r="AP221"/>
          <cell r="BA221"/>
        </row>
        <row r="222">
          <cell r="Z222" t="str">
            <v xml:space="preserve">caccf.adjust = </v>
          </cell>
          <cell r="AA222">
            <v>5.0785192480766312</v>
          </cell>
          <cell r="AB222">
            <v>0</v>
          </cell>
          <cell r="AC222">
            <v>12.536008916128543</v>
          </cell>
          <cell r="AD222">
            <v>4.7790553121619865</v>
          </cell>
          <cell r="AE222">
            <v>4.4493800510395758</v>
          </cell>
          <cell r="AF222">
            <v>4.5291225624811986</v>
          </cell>
          <cell r="AG222"/>
          <cell r="AH222"/>
          <cell r="AI222" t="str">
            <v xml:space="preserve"> </v>
          </cell>
          <cell r="AJ222"/>
          <cell r="AK222"/>
          <cell r="AL222"/>
          <cell r="AM222"/>
          <cell r="AN222"/>
          <cell r="AO222" t="str">
            <v>'[SET MANUALLY]</v>
          </cell>
          <cell r="AP222"/>
          <cell r="BA222"/>
        </row>
        <row r="227">
          <cell r="BA227"/>
        </row>
        <row r="228">
          <cell r="BA228"/>
        </row>
        <row r="229">
          <cell r="BA229"/>
        </row>
        <row r="230">
          <cell r="C230">
            <v>232.69522064</v>
          </cell>
          <cell r="D230">
            <v>240.29727686000001</v>
          </cell>
          <cell r="E230">
            <v>250.14100087</v>
          </cell>
          <cell r="F230">
            <v>262.15467484999999</v>
          </cell>
          <cell r="G230">
            <v>276.52307615000001</v>
          </cell>
          <cell r="H230">
            <v>291.21977434000001</v>
          </cell>
          <cell r="I230">
            <v>306.81752093</v>
          </cell>
          <cell r="J230">
            <v>323.10759030000003</v>
          </cell>
          <cell r="K230">
            <v>340.83339138000002</v>
          </cell>
          <cell r="L230">
            <v>360.98018144000002</v>
          </cell>
          <cell r="M230">
            <v>385.40686477999998</v>
          </cell>
          <cell r="N230">
            <v>410.78864299000003</v>
          </cell>
          <cell r="O230">
            <v>435.38724824000002</v>
          </cell>
          <cell r="P230">
            <v>454.04139473999999</v>
          </cell>
          <cell r="Q230">
            <v>465.41591004000003</v>
          </cell>
          <cell r="R230">
            <v>471.05165933132798</v>
          </cell>
          <cell r="S230">
            <v>476.31110182074099</v>
          </cell>
          <cell r="T230">
            <v>485.42274963303601</v>
          </cell>
          <cell r="U230">
            <v>492.19781551217199</v>
          </cell>
          <cell r="V230">
            <v>503.39902699152498</v>
          </cell>
          <cell r="W230">
            <v>771.20730935101699</v>
          </cell>
          <cell r="X230">
            <v>802.13228299893103</v>
          </cell>
          <cell r="Y230">
            <v>799.51936232214405</v>
          </cell>
          <cell r="Z230">
            <v>791.12798323465495</v>
          </cell>
          <cell r="AA230">
            <v>853.18313647940295</v>
          </cell>
          <cell r="AB230">
            <v>907.38814365585552</v>
          </cell>
          <cell r="AC230">
            <v>954.73606964374176</v>
          </cell>
          <cell r="AD230">
            <v>1007.1481244740056</v>
          </cell>
          <cell r="AE230">
            <v>1052.2880361402895</v>
          </cell>
          <cell r="AF230">
            <v>1095.8958808593197</v>
          </cell>
          <cell r="AG230">
            <v>1137.261392792074</v>
          </cell>
          <cell r="AH230">
            <v>993.39472605386038</v>
          </cell>
          <cell r="BA230"/>
        </row>
        <row r="231">
          <cell r="C231">
            <v>17400</v>
          </cell>
          <cell r="D231">
            <v>20206</v>
          </cell>
          <cell r="E231">
            <v>23428</v>
          </cell>
          <cell r="F231">
            <v>26712</v>
          </cell>
          <cell r="G231">
            <v>30535</v>
          </cell>
          <cell r="H231">
            <v>32026</v>
          </cell>
          <cell r="I231">
            <v>33885</v>
          </cell>
          <cell r="J231">
            <v>35778</v>
          </cell>
          <cell r="K231">
            <v>38597</v>
          </cell>
          <cell r="L231">
            <v>42368</v>
          </cell>
          <cell r="M231">
            <v>49536</v>
          </cell>
          <cell r="N231">
            <v>53131</v>
          </cell>
          <cell r="O231">
            <v>53132</v>
          </cell>
          <cell r="P231">
            <v>46948</v>
          </cell>
          <cell r="Q231">
            <v>39038</v>
          </cell>
          <cell r="R231">
            <v>33201</v>
          </cell>
          <cell r="S231">
            <v>33082</v>
          </cell>
          <cell r="T231">
            <v>38328</v>
          </cell>
          <cell r="U231">
            <v>36859</v>
          </cell>
          <cell r="V231">
            <v>43652</v>
          </cell>
          <cell r="W231">
            <v>65548</v>
          </cell>
          <cell r="X231">
            <v>98883</v>
          </cell>
          <cell r="Y231">
            <v>98859</v>
          </cell>
          <cell r="Z231">
            <v>92750</v>
          </cell>
          <cell r="AA231">
            <v>162135</v>
          </cell>
          <cell r="AB231">
            <v>162135</v>
          </cell>
          <cell r="AC231">
            <v>162135</v>
          </cell>
          <cell r="AD231">
            <v>173188.77056592301</v>
          </cell>
          <cell r="AE231">
            <v>172546.89523053647</v>
          </cell>
          <cell r="AF231">
            <v>176725.15017536964</v>
          </cell>
          <cell r="AG231">
            <v>179999.32863543241</v>
          </cell>
          <cell r="AH231">
            <v>0</v>
          </cell>
          <cell r="BA231"/>
        </row>
        <row r="232">
          <cell r="D232">
            <v>5.4165030744225735</v>
          </cell>
          <cell r="E232">
            <v>5.6531127474716891</v>
          </cell>
          <cell r="F232">
            <v>5.8760163143501636</v>
          </cell>
          <cell r="G232">
            <v>6.1668168646049182</v>
          </cell>
          <cell r="H232">
            <v>6.2668555736012816</v>
          </cell>
          <cell r="I232">
            <v>6.2795369756208803</v>
          </cell>
          <cell r="J232">
            <v>6.3516355164235039</v>
          </cell>
          <cell r="K232">
            <v>6.4595198461978036</v>
          </cell>
          <cell r="L232">
            <v>6.5196692876917206</v>
          </cell>
          <cell r="M232">
            <v>6.9558712502817972</v>
          </cell>
          <cell r="N232">
            <v>7.1999811954153836</v>
          </cell>
          <cell r="O232">
            <v>6.9460037995000334</v>
          </cell>
          <cell r="P232">
            <v>6.4985489617287779</v>
          </cell>
          <cell r="Q232">
            <v>6.0927230469462028</v>
          </cell>
          <cell r="R232">
            <v>5.9227134513521467</v>
          </cell>
          <cell r="S232">
            <v>5.9064769138234112</v>
          </cell>
          <cell r="T232">
            <v>6.1338801627807698</v>
          </cell>
          <cell r="U232">
            <v>6.1974709969004333</v>
          </cell>
          <cell r="V232">
            <v>6.5930379001945205</v>
          </cell>
          <cell r="W232">
            <v>-40.178918018229922</v>
          </cell>
          <cell r="X232">
            <v>8.8119012265682191</v>
          </cell>
          <cell r="Y232">
            <v>12.650272633014358</v>
          </cell>
          <cell r="Z232">
            <v>12.650272633014358</v>
          </cell>
          <cell r="AA232">
            <v>12.650272633014358</v>
          </cell>
          <cell r="AB232">
            <v>12.650272633014358</v>
          </cell>
          <cell r="AC232">
            <v>12.650272633014358</v>
          </cell>
          <cell r="AD232">
            <v>12.650272633014358</v>
          </cell>
          <cell r="AE232">
            <v>12.650272633014358</v>
          </cell>
          <cell r="AF232">
            <v>12.650272633014358</v>
          </cell>
          <cell r="AG232">
            <v>12.650272633014358</v>
          </cell>
          <cell r="AH232">
            <v>12.650272633014358</v>
          </cell>
          <cell r="BA232"/>
        </row>
        <row r="233">
          <cell r="R233">
            <v>1.2109060239998248</v>
          </cell>
          <cell r="S233">
            <v>1.1165319950000585</v>
          </cell>
          <cell r="T233">
            <v>1.9129614609999512</v>
          </cell>
          <cell r="U233">
            <v>1.3957042359999949</v>
          </cell>
          <cell r="V233">
            <v>2.2757540010000188</v>
          </cell>
          <cell r="W233">
            <v>53.200000000000138</v>
          </cell>
          <cell r="X233">
            <v>4.0099430169999062</v>
          </cell>
          <cell r="Y233">
            <v>-0.32574685399995307</v>
          </cell>
          <cell r="Z233">
            <v>-1.0495529543045667</v>
          </cell>
          <cell r="AA233">
            <v>7.8438829822483846</v>
          </cell>
          <cell r="AB233">
            <v>6.3532675294222907</v>
          </cell>
          <cell r="AC233">
            <v>5.2180454768917306</v>
          </cell>
          <cell r="AD233">
            <v>5.4896904491962273</v>
          </cell>
          <cell r="AE233">
            <v>4.4819536043775754</v>
          </cell>
          <cell r="AF233">
            <v>4.1440977395296175</v>
          </cell>
          <cell r="AG233">
            <v>3.7745841238419953</v>
          </cell>
          <cell r="AH233">
            <v>-12.650272633014358</v>
          </cell>
        </row>
        <row r="234">
          <cell r="BA234"/>
          <cell r="BB234"/>
          <cell r="BC234"/>
          <cell r="BD234"/>
        </row>
        <row r="236">
          <cell r="BA236"/>
          <cell r="BB236"/>
          <cell r="BC236"/>
          <cell r="BD236"/>
        </row>
        <row r="238">
          <cell r="BA238"/>
          <cell r="BB238"/>
          <cell r="BC238"/>
          <cell r="BD238"/>
        </row>
        <row r="239">
          <cell r="BA239"/>
          <cell r="BB239"/>
          <cell r="BC239"/>
          <cell r="BD239"/>
        </row>
        <row r="240">
          <cell r="BA240"/>
          <cell r="BB240"/>
          <cell r="BC240"/>
          <cell r="BD240"/>
        </row>
      </sheetData>
      <sheetData sheetId="5">
        <row r="1">
          <cell r="A1"/>
          <cell r="B1" t="str">
            <v>RAW DATA</v>
          </cell>
          <cell r="C1"/>
          <cell r="D1"/>
          <cell r="E1"/>
          <cell r="F1"/>
          <cell r="G1"/>
          <cell r="H1"/>
          <cell r="I1"/>
          <cell r="J1"/>
          <cell r="K1"/>
          <cell r="L1"/>
          <cell r="M1"/>
          <cell r="N1"/>
          <cell r="O1"/>
          <cell r="P1"/>
          <cell r="Q1"/>
          <cell r="R1"/>
          <cell r="S1"/>
          <cell r="T1"/>
          <cell r="U1"/>
          <cell r="V1"/>
          <cell r="W1"/>
          <cell r="X1"/>
          <cell r="Y1"/>
          <cell r="Z1"/>
          <cell r="AA1"/>
          <cell r="AB1"/>
          <cell r="AD1"/>
        </row>
        <row r="2">
          <cell r="A2"/>
          <cell r="B2"/>
          <cell r="C2">
            <v>1995</v>
          </cell>
          <cell r="D2">
            <v>1996</v>
          </cell>
          <cell r="E2">
            <v>1997</v>
          </cell>
          <cell r="F2">
            <v>1998</v>
          </cell>
          <cell r="G2">
            <v>1999</v>
          </cell>
          <cell r="H2">
            <v>2000</v>
          </cell>
          <cell r="I2">
            <v>2001</v>
          </cell>
          <cell r="J2">
            <v>2002</v>
          </cell>
          <cell r="K2">
            <v>2003</v>
          </cell>
          <cell r="L2">
            <v>2004</v>
          </cell>
          <cell r="M2">
            <v>2005</v>
          </cell>
          <cell r="N2">
            <v>2006</v>
          </cell>
          <cell r="O2">
            <v>2007</v>
          </cell>
          <cell r="P2">
            <v>2008</v>
          </cell>
          <cell r="Q2">
            <v>2009</v>
          </cell>
          <cell r="R2">
            <v>2010</v>
          </cell>
          <cell r="S2">
            <v>2011</v>
          </cell>
          <cell r="T2">
            <v>2012</v>
          </cell>
          <cell r="U2">
            <v>2013</v>
          </cell>
          <cell r="V2">
            <v>2014</v>
          </cell>
          <cell r="W2">
            <v>2015</v>
          </cell>
          <cell r="X2">
            <v>2016</v>
          </cell>
          <cell r="Y2">
            <v>2017</v>
          </cell>
          <cell r="Z2">
            <v>2018</v>
          </cell>
          <cell r="AA2">
            <v>2019</v>
          </cell>
          <cell r="AB2">
            <v>2020</v>
          </cell>
          <cell r="AC2"/>
          <cell r="AD2"/>
        </row>
        <row r="3">
          <cell r="A3"/>
          <cell r="B3" t="str">
            <v>National Accounts</v>
          </cell>
          <cell r="C3"/>
          <cell r="D3"/>
          <cell r="E3"/>
          <cell r="F3"/>
          <cell r="G3"/>
          <cell r="H3"/>
          <cell r="I3"/>
          <cell r="J3"/>
          <cell r="K3"/>
          <cell r="L3"/>
          <cell r="M3"/>
          <cell r="N3"/>
          <cell r="O3"/>
          <cell r="P3"/>
          <cell r="Q3"/>
          <cell r="R3"/>
          <cell r="S3"/>
          <cell r="T3"/>
          <cell r="U3"/>
          <cell r="V3"/>
          <cell r="W3"/>
          <cell r="X3"/>
          <cell r="Y3"/>
          <cell r="Z3"/>
          <cell r="AA3"/>
          <cell r="AB3"/>
          <cell r="AD3"/>
        </row>
        <row r="4">
          <cell r="A4"/>
          <cell r="B4" t="str">
            <v>T05 Expenditure on Gross National Income at Current Market Prices</v>
          </cell>
          <cell r="C4"/>
          <cell r="D4"/>
          <cell r="E4"/>
          <cell r="F4"/>
          <cell r="G4"/>
          <cell r="H4"/>
          <cell r="I4"/>
          <cell r="J4"/>
          <cell r="K4"/>
          <cell r="L4"/>
          <cell r="M4"/>
          <cell r="N4"/>
          <cell r="O4"/>
          <cell r="P4"/>
          <cell r="Q4"/>
          <cell r="R4"/>
          <cell r="S4"/>
          <cell r="T4"/>
          <cell r="U4"/>
          <cell r="V4"/>
          <cell r="W4"/>
          <cell r="X4"/>
          <cell r="Y4"/>
          <cell r="Z4"/>
          <cell r="AA4"/>
          <cell r="AB4"/>
          <cell r="AD4"/>
        </row>
        <row r="5">
          <cell r="A5" t="str">
            <v>PCN</v>
          </cell>
          <cell r="B5" t="str">
            <v>79. Personal consumption of goods and services - ESA code (P.3)</v>
          </cell>
          <cell r="C5">
            <v>29402.177079500001</v>
          </cell>
          <cell r="D5">
            <v>32504.9745105</v>
          </cell>
          <cell r="E5">
            <v>35748.941956499992</v>
          </cell>
          <cell r="F5">
            <v>40242.951977600002</v>
          </cell>
          <cell r="G5">
            <v>45291.940577099995</v>
          </cell>
          <cell r="H5">
            <v>52480.1223885</v>
          </cell>
          <cell r="I5">
            <v>57485.219603100006</v>
          </cell>
          <cell r="J5">
            <v>62893.07322269999</v>
          </cell>
          <cell r="K5">
            <v>67285.897674800013</v>
          </cell>
          <cell r="L5">
            <v>71248.864279699992</v>
          </cell>
          <cell r="M5">
            <v>77588.27544430003</v>
          </cell>
          <cell r="N5">
            <v>84674.51742270001</v>
          </cell>
          <cell r="O5">
            <v>93127.325205200003</v>
          </cell>
          <cell r="P5">
            <v>95119.325991899997</v>
          </cell>
          <cell r="Q5">
            <v>84730.20749619999</v>
          </cell>
          <cell r="R5">
            <v>84260.275264199998</v>
          </cell>
          <cell r="S5">
            <v>83966.226968999996</v>
          </cell>
          <cell r="T5">
            <v>84660.939593800038</v>
          </cell>
          <cell r="U5">
            <v>85713.437333799957</v>
          </cell>
          <cell r="V5">
            <v>88598.916065099984</v>
          </cell>
          <cell r="W5">
            <v>92016.319474500007</v>
          </cell>
          <cell r="X5">
            <v>97000.797838400002</v>
          </cell>
          <cell r="Y5">
            <v>100501.3496365</v>
          </cell>
          <cell r="Z5">
            <v>105626.41063310002</v>
          </cell>
          <cell r="AA5">
            <v>111630.99875239999</v>
          </cell>
          <cell r="AB5">
            <v>105761.81569001706</v>
          </cell>
          <cell r="AC5"/>
          <cell r="AD5"/>
        </row>
        <row r="6">
          <cell r="A6" t="str">
            <v>PHN</v>
          </cell>
          <cell r="B6" t="str">
            <v>79a Final consumption expenditure of Households and NPISHs</v>
          </cell>
          <cell r="C6">
            <v>28672.4054278</v>
          </cell>
          <cell r="D6">
            <v>31691.633067699997</v>
          </cell>
          <cell r="E6">
            <v>34810.864652000004</v>
          </cell>
          <cell r="F6">
            <v>39040.629811599996</v>
          </cell>
          <cell r="G6">
            <v>43987.002025000002</v>
          </cell>
          <cell r="H6">
            <v>50885.304109199998</v>
          </cell>
          <cell r="I6">
            <v>55614.549826899995</v>
          </cell>
          <cell r="J6">
            <v>60576.9783694</v>
          </cell>
          <cell r="K6">
            <v>64704.684902400004</v>
          </cell>
          <cell r="L6">
            <v>68361.82353010001</v>
          </cell>
          <cell r="M6">
            <v>74286.987474199996</v>
          </cell>
          <cell r="N6">
            <v>81002.57843899999</v>
          </cell>
          <cell r="O6">
            <v>89027.204809599993</v>
          </cell>
          <cell r="P6">
            <v>90580.586946399999</v>
          </cell>
          <cell r="Q6">
            <v>80113.999478400001</v>
          </cell>
          <cell r="R6">
            <v>79304.331649299987</v>
          </cell>
          <cell r="S6">
            <v>78921.997291299995</v>
          </cell>
          <cell r="T6">
            <v>79266.214288699994</v>
          </cell>
          <cell r="U6">
            <v>80568.522385499993</v>
          </cell>
          <cell r="V6">
            <v>83321.976868099999</v>
          </cell>
          <cell r="W6">
            <v>86422.778678699993</v>
          </cell>
          <cell r="X6">
            <v>91076.146454799993</v>
          </cell>
          <cell r="Y6">
            <v>94048.514965299997</v>
          </cell>
          <cell r="Z6">
            <v>98615.28291329999</v>
          </cell>
          <cell r="AA6">
            <v>104153.8231426</v>
          </cell>
          <cell r="AB6"/>
          <cell r="AC6"/>
          <cell r="AD6"/>
        </row>
        <row r="7">
          <cell r="A7"/>
          <cell r="B7" t="str">
            <v>79b Final consumption expenditure of government</v>
          </cell>
          <cell r="C7">
            <v>729.77165179999997</v>
          </cell>
          <cell r="D7">
            <v>813.34144290000006</v>
          </cell>
          <cell r="E7">
            <v>938.0773044</v>
          </cell>
          <cell r="F7">
            <v>1202.3221658</v>
          </cell>
          <cell r="G7">
            <v>1304.9385523000001</v>
          </cell>
          <cell r="H7">
            <v>1594.8182790000001</v>
          </cell>
          <cell r="I7">
            <v>1870.6697760999998</v>
          </cell>
          <cell r="J7">
            <v>2316.0948531999998</v>
          </cell>
          <cell r="K7">
            <v>2581.2127724000002</v>
          </cell>
          <cell r="L7">
            <v>2887.0407496000003</v>
          </cell>
          <cell r="M7">
            <v>3301.2879701000002</v>
          </cell>
          <cell r="N7">
            <v>3671.9389836</v>
          </cell>
          <cell r="O7">
            <v>4100.1203954000002</v>
          </cell>
          <cell r="P7">
            <v>4538.7390456000003</v>
          </cell>
          <cell r="Q7">
            <v>4616.2080176999998</v>
          </cell>
          <cell r="R7">
            <v>4955.9436147999995</v>
          </cell>
          <cell r="S7">
            <v>5044.2296777000001</v>
          </cell>
          <cell r="T7">
            <v>5394.7253051000007</v>
          </cell>
          <cell r="U7">
            <v>5144.9149482000003</v>
          </cell>
          <cell r="V7">
            <v>5276.9391971000005</v>
          </cell>
          <cell r="W7">
            <v>5593.5407956999998</v>
          </cell>
          <cell r="X7">
            <v>5924.6513836000004</v>
          </cell>
          <cell r="Y7">
            <v>6452.8346713999999</v>
          </cell>
          <cell r="Z7">
            <v>7011.1277194999993</v>
          </cell>
          <cell r="AA7">
            <v>7477.1756096999998</v>
          </cell>
          <cell r="AB7"/>
          <cell r="AC7"/>
          <cell r="AD7"/>
        </row>
        <row r="8">
          <cell r="A8" t="str">
            <v>GCN</v>
          </cell>
          <cell r="B8" t="str">
            <v>80. Net expenditure by central and local government on current goods and services - ESA code (P.3)</v>
          </cell>
          <cell r="C8">
            <v>8720.1083223999995</v>
          </cell>
          <cell r="D8">
            <v>9175.9301085999996</v>
          </cell>
          <cell r="E8">
            <v>10231.093201400001</v>
          </cell>
          <cell r="F8">
            <v>11245.992676899999</v>
          </cell>
          <cell r="G8">
            <v>12538.2471733</v>
          </cell>
          <cell r="H8">
            <v>14320.9661246</v>
          </cell>
          <cell r="I8">
            <v>16864.030166100001</v>
          </cell>
          <cell r="J8">
            <v>19151.240870900001</v>
          </cell>
          <cell r="K8">
            <v>20762.829904300001</v>
          </cell>
          <cell r="L8">
            <v>22315.528664000001</v>
          </cell>
          <cell r="M8">
            <v>23982.056976700002</v>
          </cell>
          <cell r="N8">
            <v>26345.153938700001</v>
          </cell>
          <cell r="O8">
            <v>29174.629226500001</v>
          </cell>
          <cell r="P8">
            <v>30745.529386999999</v>
          </cell>
          <cell r="Q8">
            <v>29636.3835444</v>
          </cell>
          <cell r="R8">
            <v>26558.3137474</v>
          </cell>
          <cell r="S8">
            <v>26482.9540982</v>
          </cell>
          <cell r="T8">
            <v>26002.254992499998</v>
          </cell>
          <cell r="U8">
            <v>25702.6553183</v>
          </cell>
          <cell r="V8">
            <v>26727.050519100001</v>
          </cell>
          <cell r="W8">
            <v>27265.389742700001</v>
          </cell>
          <cell r="X8">
            <v>28561.591106700002</v>
          </cell>
          <cell r="Y8">
            <v>30224.5762641</v>
          </cell>
          <cell r="Z8">
            <v>32226.704979499998</v>
          </cell>
          <cell r="AA8">
            <v>34828.8650882</v>
          </cell>
          <cell r="AB8">
            <v>39521</v>
          </cell>
          <cell r="AC8"/>
          <cell r="AD8"/>
        </row>
        <row r="9">
          <cell r="A9" t="str">
            <v>IN</v>
          </cell>
          <cell r="B9" t="str">
            <v>81. Gross domestic fixed capital formation - ESA code (P.51) &amp; (P.53)</v>
          </cell>
          <cell r="C9">
            <v>9839.7269423174002</v>
          </cell>
          <cell r="D9">
            <v>11834.078217412602</v>
          </cell>
          <cell r="E9">
            <v>14537.580299428804</v>
          </cell>
          <cell r="F9">
            <v>18120.831333719001</v>
          </cell>
          <cell r="G9">
            <v>22468.456523279299</v>
          </cell>
          <cell r="H9">
            <v>25770.890242710699</v>
          </cell>
          <cell r="I9">
            <v>29236.220752376506</v>
          </cell>
          <cell r="J9">
            <v>32106.2852283988</v>
          </cell>
          <cell r="K9">
            <v>36256.633380622683</v>
          </cell>
          <cell r="L9">
            <v>42107.983768024998</v>
          </cell>
          <cell r="M9">
            <v>50828.153943936995</v>
          </cell>
          <cell r="N9">
            <v>57356.399718282999</v>
          </cell>
          <cell r="O9">
            <v>56614.161875755002</v>
          </cell>
          <cell r="P9">
            <v>46527.512401407897</v>
          </cell>
          <cell r="Q9">
            <v>35908.786033469289</v>
          </cell>
          <cell r="R9">
            <v>29481.715956224307</v>
          </cell>
          <cell r="S9">
            <v>28647.764736124202</v>
          </cell>
          <cell r="T9">
            <v>34271.519836354302</v>
          </cell>
          <cell r="U9">
            <v>33383.111706954907</v>
          </cell>
          <cell r="V9">
            <v>40247.1185998113</v>
          </cell>
          <cell r="W9">
            <v>63174.9726668316</v>
          </cell>
          <cell r="X9">
            <v>97015.047981888711</v>
          </cell>
          <cell r="Y9">
            <v>99516.69694472519</v>
          </cell>
          <cell r="Z9">
            <v>92748.77693742371</v>
          </cell>
          <cell r="AA9">
            <v>162361.573598705</v>
          </cell>
          <cell r="AB9">
            <v>109584</v>
          </cell>
          <cell r="AC9"/>
          <cell r="AD9"/>
        </row>
        <row r="10">
          <cell r="A10" t="str">
            <v>SCN</v>
          </cell>
          <cell r="B10" t="str">
            <v>82. Value of physical changes in stocks - ESA code (P.51) &amp; (P.52)</v>
          </cell>
          <cell r="C10">
            <v>494.88964745999999</v>
          </cell>
          <cell r="D10">
            <v>514.58941802000004</v>
          </cell>
          <cell r="E10">
            <v>889.515455718</v>
          </cell>
          <cell r="F10">
            <v>1261.3576610599998</v>
          </cell>
          <cell r="G10">
            <v>390.95949263999995</v>
          </cell>
          <cell r="H10">
            <v>819.0819667999998</v>
          </cell>
          <cell r="I10">
            <v>378.024373717</v>
          </cell>
          <cell r="J10">
            <v>645.53988414000003</v>
          </cell>
          <cell r="K10">
            <v>1220.996278692</v>
          </cell>
          <cell r="L10">
            <v>423.26107366000002</v>
          </cell>
          <cell r="M10">
            <v>791.40048504000004</v>
          </cell>
          <cell r="N10">
            <v>1619.3177186999999</v>
          </cell>
          <cell r="O10">
            <v>1024.90288592</v>
          </cell>
          <cell r="P10">
            <v>-330.24362906200002</v>
          </cell>
          <cell r="Q10">
            <v>-1490.0653628519999</v>
          </cell>
          <cell r="R10">
            <v>-561.04693498000006</v>
          </cell>
          <cell r="S10">
            <v>821.82006319519996</v>
          </cell>
          <cell r="T10">
            <v>1158.7812779681999</v>
          </cell>
          <cell r="U10">
            <v>304.21924899710007</v>
          </cell>
          <cell r="V10">
            <v>3091.2641199873997</v>
          </cell>
          <cell r="W10">
            <v>4467.3366106934</v>
          </cell>
          <cell r="X10">
            <v>4817.7879126639</v>
          </cell>
          <cell r="Y10">
            <v>4249.0764524216002</v>
          </cell>
          <cell r="Z10">
            <v>1351.7236338175999</v>
          </cell>
          <cell r="AA10">
            <v>1486.0017359482999</v>
          </cell>
          <cell r="AB10">
            <v>5019</v>
          </cell>
          <cell r="AC10"/>
          <cell r="AD10"/>
        </row>
        <row r="11">
          <cell r="A11"/>
          <cell r="B11" t="str">
            <v>82a Net additions to the breeding stocks</v>
          </cell>
          <cell r="C11">
            <v>57.392135649999993</v>
          </cell>
          <cell r="D11">
            <v>81.838488699999999</v>
          </cell>
          <cell r="E11">
            <v>69.891818790000002</v>
          </cell>
          <cell r="F11">
            <v>-5.0090410199999997</v>
          </cell>
          <cell r="G11">
            <v>-58.642611930000001</v>
          </cell>
          <cell r="H11">
            <v>-23.722352900000001</v>
          </cell>
          <cell r="I11">
            <v>-1.9580627099999999</v>
          </cell>
          <cell r="J11">
            <v>-19.220443790000001</v>
          </cell>
          <cell r="K11">
            <v>1.9939491762000001</v>
          </cell>
          <cell r="L11">
            <v>-10.897629670000001</v>
          </cell>
          <cell r="M11">
            <v>-26.14341726</v>
          </cell>
          <cell r="N11">
            <v>-57.707329559999998</v>
          </cell>
          <cell r="O11">
            <v>-28.365081999999997</v>
          </cell>
          <cell r="P11">
            <v>2.2227213581000003</v>
          </cell>
          <cell r="Q11">
            <v>-43.665181889999999</v>
          </cell>
          <cell r="R11">
            <v>-54.519934650000003</v>
          </cell>
          <cell r="S11">
            <v>20.327246971000001</v>
          </cell>
          <cell r="T11">
            <v>84.69822384039999</v>
          </cell>
          <cell r="U11">
            <v>-18.4950074598</v>
          </cell>
          <cell r="V11">
            <v>2.3988754431000001</v>
          </cell>
          <cell r="W11">
            <v>129.1562861914</v>
          </cell>
          <cell r="X11">
            <v>36.367653549700002</v>
          </cell>
          <cell r="Y11">
            <v>53.847203751000002</v>
          </cell>
          <cell r="Z11">
            <v>-21.549705529200001</v>
          </cell>
          <cell r="AA11">
            <v>34.404160793000003</v>
          </cell>
          <cell r="AB11"/>
          <cell r="AC11"/>
          <cell r="AD11"/>
        </row>
        <row r="12">
          <cell r="A12" t="str">
            <v>XTN</v>
          </cell>
          <cell r="B12" t="str">
            <v>83. Exports of goods and services (excluding factor income flows) - ESA code (P.6)</v>
          </cell>
          <cell r="C12">
            <v>40258.627540111098</v>
          </cell>
          <cell r="D12">
            <v>45054.762528505707</v>
          </cell>
          <cell r="E12">
            <v>53525.170337902702</v>
          </cell>
          <cell r="F12">
            <v>67822.541131895297</v>
          </cell>
          <cell r="G12">
            <v>80226.786066483372</v>
          </cell>
          <cell r="H12">
            <v>102408.114858</v>
          </cell>
          <cell r="I12">
            <v>116258.66155799999</v>
          </cell>
          <cell r="J12">
            <v>123009.384129</v>
          </cell>
          <cell r="K12">
            <v>117685.19041900001</v>
          </cell>
          <cell r="L12">
            <v>125751.10193600001</v>
          </cell>
          <cell r="M12">
            <v>135441.047189</v>
          </cell>
          <cell r="N12">
            <v>146147.954298</v>
          </cell>
          <cell r="O12">
            <v>159304.584137</v>
          </cell>
          <cell r="P12">
            <v>157941.88743599999</v>
          </cell>
          <cell r="Q12">
            <v>158596.14887400001</v>
          </cell>
          <cell r="R12">
            <v>172796.62259499999</v>
          </cell>
          <cell r="S12">
            <v>177303.07750020002</v>
          </cell>
          <cell r="T12">
            <v>183012.733389</v>
          </cell>
          <cell r="U12">
            <v>186244.31017300001</v>
          </cell>
          <cell r="V12">
            <v>214349.697204</v>
          </cell>
          <cell r="W12">
            <v>320564.87958300003</v>
          </cell>
          <cell r="X12">
            <v>328235.39593599999</v>
          </cell>
          <cell r="Y12">
            <v>359654.85687799996</v>
          </cell>
          <cell r="Z12">
            <v>399897.47603399999</v>
          </cell>
          <cell r="AA12">
            <v>448866.17308000004</v>
          </cell>
          <cell r="AB12">
            <v>467809</v>
          </cell>
          <cell r="AC12"/>
          <cell r="AD12"/>
        </row>
        <row r="13">
          <cell r="A13" t="str">
            <v>MTN</v>
          </cell>
          <cell r="B13" t="str">
            <v>84. Imports of goods and services (excluding factor income flows) - ESA code (P.7)</v>
          </cell>
          <cell r="C13">
            <v>-34269.742334590999</v>
          </cell>
          <cell r="D13">
            <v>-38471.058443504007</v>
          </cell>
          <cell r="E13">
            <v>-45210.898258427398</v>
          </cell>
          <cell r="F13">
            <v>-59075.097922200905</v>
          </cell>
          <cell r="G13">
            <v>-68118.388123377197</v>
          </cell>
          <cell r="H13">
            <v>-87409.335995559988</v>
          </cell>
          <cell r="I13">
            <v>-97202.943791220008</v>
          </cell>
          <cell r="J13">
            <v>-99645.48984242999</v>
          </cell>
          <cell r="K13">
            <v>-95630.759355289993</v>
          </cell>
          <cell r="L13">
            <v>-103306.49353468</v>
          </cell>
          <cell r="M13">
            <v>-116911.998121792</v>
          </cell>
          <cell r="N13">
            <v>-131266.73052861801</v>
          </cell>
          <cell r="O13">
            <v>-142993.688885474</v>
          </cell>
          <cell r="P13">
            <v>-141784.758295576</v>
          </cell>
          <cell r="Q13">
            <v>-135675.653601709</v>
          </cell>
          <cell r="R13">
            <v>-144924.75013229999</v>
          </cell>
          <cell r="S13">
            <v>-145142.71276920001</v>
          </cell>
          <cell r="T13">
            <v>-152398.57656700001</v>
          </cell>
          <cell r="U13">
            <v>-152455.94846999997</v>
          </cell>
          <cell r="V13">
            <v>-179164.267245</v>
          </cell>
          <cell r="W13">
            <v>-244886.10584499995</v>
          </cell>
          <cell r="X13">
            <v>-285881.99578999996</v>
          </cell>
          <cell r="Y13">
            <v>-294028.07857099996</v>
          </cell>
          <cell r="Z13">
            <v>-307110.02461299999</v>
          </cell>
          <cell r="AA13">
            <v>-405075.59977700002</v>
          </cell>
          <cell r="AB13">
            <v>-357981</v>
          </cell>
          <cell r="AC13"/>
          <cell r="AD13"/>
        </row>
        <row r="14">
          <cell r="A14" t="str">
            <v>Statn</v>
          </cell>
          <cell r="B14" t="str">
            <v>85. Statistical discrepancy</v>
          </cell>
          <cell r="C14">
            <v>321.5367703</v>
          </cell>
          <cell r="D14">
            <v>-469.11008020000003</v>
          </cell>
          <cell r="E14">
            <v>-350.48016209999997</v>
          </cell>
          <cell r="F14">
            <v>742.97590730000002</v>
          </cell>
          <cell r="G14">
            <v>-129.13757440000001</v>
          </cell>
          <cell r="H14">
            <v>10.4034259</v>
          </cell>
          <cell r="I14">
            <v>-1009.2860985</v>
          </cell>
          <cell r="J14">
            <v>-2203.9865764000001</v>
          </cell>
          <cell r="K14">
            <v>-2046.7393566999999</v>
          </cell>
          <cell r="L14">
            <v>-2351.1527199000002</v>
          </cell>
          <cell r="M14">
            <v>-1488.0461749999999</v>
          </cell>
          <cell r="N14">
            <v>37.528435299999998</v>
          </cell>
          <cell r="O14">
            <v>877.62417159999995</v>
          </cell>
          <cell r="P14">
            <v>-599.75305230000004</v>
          </cell>
          <cell r="Q14">
            <v>-1920.041125</v>
          </cell>
          <cell r="R14">
            <v>62.594277900000002</v>
          </cell>
          <cell r="S14">
            <v>-1128.2628393</v>
          </cell>
          <cell r="T14">
            <v>-1603.7354153000001</v>
          </cell>
          <cell r="U14">
            <v>724.51530149999996</v>
          </cell>
          <cell r="V14">
            <v>1298.3589678000001</v>
          </cell>
          <cell r="W14">
            <v>250.5346935</v>
          </cell>
          <cell r="X14">
            <v>1060.8479484</v>
          </cell>
          <cell r="Y14">
            <v>268.3862431</v>
          </cell>
          <cell r="Z14">
            <v>2245.0047349000001</v>
          </cell>
          <cell r="AA14">
            <v>1953.1581507999999</v>
          </cell>
          <cell r="AB14">
            <v>53</v>
          </cell>
          <cell r="AC14"/>
          <cell r="AD14"/>
        </row>
        <row r="15">
          <cell r="A15" t="str">
            <v>YEN</v>
          </cell>
          <cell r="B15" t="str">
            <v>86. Gross domestic product at current market prices - ESA code (B.1*g)</v>
          </cell>
          <cell r="C15">
            <v>54767.32396749749</v>
          </cell>
          <cell r="D15">
            <v>60144.166259334292</v>
          </cell>
          <cell r="E15">
            <v>69370.922830422118</v>
          </cell>
          <cell r="F15">
            <v>80361.55276627338</v>
          </cell>
          <cell r="G15">
            <v>92668.864135025477</v>
          </cell>
          <cell r="H15">
            <v>108400.24301095071</v>
          </cell>
          <cell r="I15">
            <v>122009.92656357351</v>
          </cell>
          <cell r="J15">
            <v>135956.04691630881</v>
          </cell>
          <cell r="K15">
            <v>145534.0489454247</v>
          </cell>
          <cell r="L15">
            <v>156189.093466805</v>
          </cell>
          <cell r="M15">
            <v>170230.88974218504</v>
          </cell>
          <cell r="N15">
            <v>184914.14100306501</v>
          </cell>
          <cell r="O15">
            <v>197129.538616501</v>
          </cell>
          <cell r="P15">
            <v>187619.50023936987</v>
          </cell>
          <cell r="Q15">
            <v>169785.7658585083</v>
          </cell>
          <cell r="R15">
            <v>167673.72477344432</v>
          </cell>
          <cell r="S15">
            <v>170950.86775821942</v>
          </cell>
          <cell r="T15">
            <v>175103.91710732249</v>
          </cell>
          <cell r="U15">
            <v>179616.30061255198</v>
          </cell>
          <cell r="V15">
            <v>195148.13823079874</v>
          </cell>
          <cell r="W15">
            <v>262853.32692622516</v>
          </cell>
          <cell r="X15">
            <v>270809.47293405264</v>
          </cell>
          <cell r="Y15">
            <v>300386.86384784675</v>
          </cell>
          <cell r="Z15">
            <v>326986.07233974134</v>
          </cell>
          <cell r="AA15">
            <v>356051.17062905332</v>
          </cell>
          <cell r="AB15">
            <v>369765.81569001707</v>
          </cell>
          <cell r="AC15"/>
          <cell r="AD15"/>
        </row>
        <row r="16">
          <cell r="A16" t="str">
            <v>FIN</v>
          </cell>
          <cell r="B16" t="str">
            <v>87. Net factor income from the rest of the world - ESA code (D.1 &amp; D.4) (net to abroad)</v>
          </cell>
          <cell r="C16">
            <v>-5948.1070744999997</v>
          </cell>
          <cell r="D16">
            <v>-6535.4244226999999</v>
          </cell>
          <cell r="E16">
            <v>-8039.9027888999999</v>
          </cell>
          <cell r="F16">
            <v>-9551.1708457999994</v>
          </cell>
          <cell r="G16">
            <v>-13278.457549299999</v>
          </cell>
          <cell r="H16">
            <v>-15327</v>
          </cell>
          <cell r="I16">
            <v>-19142</v>
          </cell>
          <cell r="J16">
            <v>-23732</v>
          </cell>
          <cell r="K16">
            <v>-21770</v>
          </cell>
          <cell r="L16">
            <v>-22991</v>
          </cell>
          <cell r="M16">
            <v>-24819.442125000001</v>
          </cell>
          <cell r="N16">
            <v>-24276.176815999999</v>
          </cell>
          <cell r="O16">
            <v>-28149.149001999998</v>
          </cell>
          <cell r="P16">
            <v>-26716.991666999998</v>
          </cell>
          <cell r="Q16">
            <v>-29413.030374999998</v>
          </cell>
          <cell r="R16">
            <v>-28456.857719</v>
          </cell>
          <cell r="S16">
            <v>-33787.800045000004</v>
          </cell>
          <cell r="T16">
            <v>-35345.046553</v>
          </cell>
          <cell r="U16">
            <v>-29285.484992000002</v>
          </cell>
          <cell r="V16">
            <v>-31407.281465</v>
          </cell>
          <cell r="W16">
            <v>-62043.091129</v>
          </cell>
          <cell r="X16">
            <v>-51081.727290000003</v>
          </cell>
          <cell r="Y16">
            <v>-62251.401951</v>
          </cell>
          <cell r="Z16">
            <v>-70663.808770999996</v>
          </cell>
          <cell r="AA16">
            <v>-81721.256383</v>
          </cell>
          <cell r="AB16">
            <v>-90022</v>
          </cell>
          <cell r="AC16"/>
          <cell r="AD16"/>
        </row>
        <row r="17">
          <cell r="A17" t="str">
            <v>YNN</v>
          </cell>
          <cell r="B17" t="str">
            <v>88. Gross national product at current market prices</v>
          </cell>
          <cell r="C17">
            <v>48819.216892997487</v>
          </cell>
          <cell r="D17">
            <v>53608.74183663429</v>
          </cell>
          <cell r="E17">
            <v>61331.020041522119</v>
          </cell>
          <cell r="F17">
            <v>70810.381920473388</v>
          </cell>
          <cell r="G17">
            <v>79390.406585725475</v>
          </cell>
          <cell r="H17">
            <v>93073.243010950711</v>
          </cell>
          <cell r="I17">
            <v>102867.92656357351</v>
          </cell>
          <cell r="J17">
            <v>112224.04691630881</v>
          </cell>
          <cell r="K17">
            <v>123764.0489454247</v>
          </cell>
          <cell r="L17">
            <v>133198.093466805</v>
          </cell>
          <cell r="M17">
            <v>145411.44761718504</v>
          </cell>
          <cell r="N17">
            <v>160637.96418706502</v>
          </cell>
          <cell r="O17">
            <v>168980.38961450101</v>
          </cell>
          <cell r="P17">
            <v>160902.50857236987</v>
          </cell>
          <cell r="Q17">
            <v>140372.7354835083</v>
          </cell>
          <cell r="R17">
            <v>139216.86705444433</v>
          </cell>
          <cell r="S17">
            <v>137163.06771321941</v>
          </cell>
          <cell r="T17">
            <v>139758.87055432249</v>
          </cell>
          <cell r="U17">
            <v>150330.81562055196</v>
          </cell>
          <cell r="V17">
            <v>163740.85676579873</v>
          </cell>
          <cell r="W17">
            <v>200810.23579722515</v>
          </cell>
          <cell r="X17">
            <v>219727.74564405263</v>
          </cell>
          <cell r="Y17">
            <v>238135.46189684674</v>
          </cell>
          <cell r="Z17">
            <v>256322.26356874133</v>
          </cell>
          <cell r="AA17">
            <v>274329.91424605332</v>
          </cell>
          <cell r="AB17">
            <v>279743.81569001707</v>
          </cell>
          <cell r="AC17"/>
          <cell r="AD17"/>
        </row>
        <row r="18">
          <cell r="A18" t="str">
            <v>SUN</v>
          </cell>
          <cell r="B18" t="str">
            <v>89. EU subsidies - ESA code (D.3)</v>
          </cell>
          <cell r="C18">
            <v>1582.8341527</v>
          </cell>
          <cell r="D18">
            <v>1995.7408387999999</v>
          </cell>
          <cell r="E18">
            <v>1743.5457879999999</v>
          </cell>
          <cell r="F18">
            <v>1728.9417275999999</v>
          </cell>
          <cell r="G18">
            <v>1614.0858421999999</v>
          </cell>
          <cell r="H18">
            <v>1634.0769544</v>
          </cell>
          <cell r="I18">
            <v>1520.4519266</v>
          </cell>
          <cell r="J18">
            <v>1895.2270736</v>
          </cell>
          <cell r="K18">
            <v>1839.0900707999999</v>
          </cell>
          <cell r="L18">
            <v>1788.3446160000001</v>
          </cell>
          <cell r="M18">
            <v>2239.1917577999998</v>
          </cell>
          <cell r="N18">
            <v>1777.9815908</v>
          </cell>
          <cell r="O18">
            <v>1728.2015836999999</v>
          </cell>
          <cell r="P18">
            <v>1797.2448128000001</v>
          </cell>
          <cell r="Q18">
            <v>1718.6969099999999</v>
          </cell>
          <cell r="R18">
            <v>1493.1150496</v>
          </cell>
          <cell r="S18">
            <v>1698.5057681000001</v>
          </cell>
          <cell r="T18">
            <v>1632.2795364000001</v>
          </cell>
          <cell r="U18">
            <v>1449.9402715000001</v>
          </cell>
          <cell r="V18">
            <v>1318.2451185</v>
          </cell>
          <cell r="W18">
            <v>1570.7485638000001</v>
          </cell>
          <cell r="X18">
            <v>1479.1428562000001</v>
          </cell>
          <cell r="Y18">
            <v>1504.4500786000001</v>
          </cell>
          <cell r="Z18">
            <v>1565.5003099999999</v>
          </cell>
          <cell r="AA18">
            <v>1589.2973778999999</v>
          </cell>
          <cell r="AB18"/>
          <cell r="AC18"/>
          <cell r="AD18"/>
        </row>
        <row r="19">
          <cell r="A19" t="str">
            <v>TAN</v>
          </cell>
          <cell r="B19" t="str">
            <v>90. EU taxes - ESA code (D.2)</v>
          </cell>
          <cell r="C19">
            <v>-262.43770419999998</v>
          </cell>
          <cell r="D19">
            <v>-233.21976599999999</v>
          </cell>
          <cell r="E19">
            <v>-236.71252089999999</v>
          </cell>
          <cell r="F19">
            <v>-218.163669</v>
          </cell>
          <cell r="G19">
            <v>-194</v>
          </cell>
          <cell r="H19">
            <v>-221.09589320000001</v>
          </cell>
          <cell r="I19">
            <v>-175.12666379999999</v>
          </cell>
          <cell r="J19">
            <v>-140.178</v>
          </cell>
          <cell r="K19">
            <v>-141.38800000000001</v>
          </cell>
          <cell r="L19">
            <v>-179.756</v>
          </cell>
          <cell r="M19">
            <v>-233.33099999999999</v>
          </cell>
          <cell r="N19">
            <v>-257.02699999999999</v>
          </cell>
          <cell r="O19">
            <v>-272.53100000000001</v>
          </cell>
          <cell r="P19">
            <v>-246.79900000000001</v>
          </cell>
          <cell r="Q19">
            <v>-208.97222239999999</v>
          </cell>
          <cell r="R19">
            <v>-228.91</v>
          </cell>
          <cell r="S19">
            <v>-239.94</v>
          </cell>
          <cell r="T19">
            <v>-242.12</v>
          </cell>
          <cell r="U19">
            <v>-246.91</v>
          </cell>
          <cell r="V19">
            <v>-274.7</v>
          </cell>
          <cell r="W19">
            <v>-326.67</v>
          </cell>
          <cell r="X19">
            <v>-485.56803489999999</v>
          </cell>
          <cell r="Y19">
            <v>-432.7138635</v>
          </cell>
          <cell r="Z19">
            <v>-432.50500779999999</v>
          </cell>
          <cell r="AA19">
            <v>-456.43162039999999</v>
          </cell>
          <cell r="AB19"/>
          <cell r="AC19"/>
          <cell r="AD19"/>
        </row>
        <row r="20">
          <cell r="A20" t="str">
            <v>YIN</v>
          </cell>
          <cell r="B20" t="str">
            <v>91. Gross national income at current market prices - ESA code (B.5*g)</v>
          </cell>
          <cell r="C20">
            <v>50139.61334149749</v>
          </cell>
          <cell r="D20">
            <v>55371.262909434285</v>
          </cell>
          <cell r="E20">
            <v>62837.853308622121</v>
          </cell>
          <cell r="F20">
            <v>72321.159979073389</v>
          </cell>
          <cell r="G20">
            <v>80810.492427925477</v>
          </cell>
          <cell r="H20">
            <v>94486.224072150711</v>
          </cell>
          <cell r="I20">
            <v>104213.25182637351</v>
          </cell>
          <cell r="J20">
            <v>113979.09598990882</v>
          </cell>
          <cell r="K20">
            <v>125461.75101622469</v>
          </cell>
          <cell r="L20">
            <v>134806.682082805</v>
          </cell>
          <cell r="M20">
            <v>147417.30837498503</v>
          </cell>
          <cell r="N20">
            <v>162158.91877786501</v>
          </cell>
          <cell r="O20">
            <v>170436.06019820101</v>
          </cell>
          <cell r="P20">
            <v>162452.95438516987</v>
          </cell>
          <cell r="Q20">
            <v>141882.46017110828</v>
          </cell>
          <cell r="R20">
            <v>140481.07210404432</v>
          </cell>
          <cell r="S20">
            <v>138621.63348131941</v>
          </cell>
          <cell r="T20">
            <v>141149.03009072249</v>
          </cell>
          <cell r="U20">
            <v>151533.84589205196</v>
          </cell>
          <cell r="V20">
            <v>164784.40188429871</v>
          </cell>
          <cell r="W20">
            <v>202054.31436102514</v>
          </cell>
          <cell r="X20">
            <v>220721.32046535262</v>
          </cell>
          <cell r="Y20">
            <v>239207.19811194675</v>
          </cell>
          <cell r="Z20">
            <v>257455.25887094132</v>
          </cell>
          <cell r="AA20">
            <v>275462.78000355331</v>
          </cell>
          <cell r="AB20"/>
          <cell r="AC20"/>
          <cell r="AD20"/>
        </row>
        <row r="21">
          <cell r="A21"/>
          <cell r="B21"/>
          <cell r="C21"/>
          <cell r="D21"/>
          <cell r="E21"/>
          <cell r="F21"/>
          <cell r="G21"/>
          <cell r="H21"/>
          <cell r="I21"/>
          <cell r="J21"/>
          <cell r="K21"/>
          <cell r="L21"/>
          <cell r="M21"/>
          <cell r="N21"/>
          <cell r="O21"/>
          <cell r="P21"/>
          <cell r="Q21"/>
          <cell r="R21"/>
          <cell r="S21"/>
          <cell r="T21"/>
          <cell r="U21"/>
          <cell r="V21"/>
          <cell r="W21"/>
          <cell r="X21"/>
          <cell r="Y21"/>
          <cell r="Z21"/>
          <cell r="AA21"/>
          <cell r="AB21"/>
          <cell r="AC21"/>
          <cell r="AD21"/>
        </row>
        <row r="22">
          <cell r="A22" t="str">
            <v>MIN</v>
          </cell>
          <cell r="B22" t="str">
            <v>Modified GNI*</v>
          </cell>
          <cell r="C22">
            <v>50124.11334149001</v>
          </cell>
          <cell r="D22">
            <v>55323.943859148538</v>
          </cell>
          <cell r="E22">
            <v>62752.920709810271</v>
          </cell>
          <cell r="F22">
            <v>72185.581269004833</v>
          </cell>
          <cell r="G22">
            <v>80595.720711103437</v>
          </cell>
          <cell r="H22">
            <v>94127.947461896387</v>
          </cell>
          <cell r="I22">
            <v>103547.38360126226</v>
          </cell>
          <cell r="J22">
            <v>112783.23016751956</v>
          </cell>
          <cell r="K22">
            <v>123691.97966059941</v>
          </cell>
          <cell r="L22">
            <v>132491.48707167557</v>
          </cell>
          <cell r="M22">
            <v>144060.37667111927</v>
          </cell>
          <cell r="N22">
            <v>157816.21448753891</v>
          </cell>
          <cell r="O22">
            <v>165487.70492707001</v>
          </cell>
          <cell r="P22">
            <v>156756.1926136096</v>
          </cell>
          <cell r="Q22">
            <v>134525.74532077869</v>
          </cell>
          <cell r="R22">
            <v>128901.12597404349</v>
          </cell>
          <cell r="S22">
            <v>126467.38236072731</v>
          </cell>
          <cell r="T22">
            <v>126476.74357084927</v>
          </cell>
          <cell r="U22">
            <v>136906.07076652118</v>
          </cell>
          <cell r="V22">
            <v>149057.98422477194</v>
          </cell>
          <cell r="W22">
            <v>162656.72335207241</v>
          </cell>
          <cell r="X22">
            <v>174731.87675705299</v>
          </cell>
          <cell r="Y22">
            <v>186217.2343591527</v>
          </cell>
          <cell r="Z22">
            <v>198701.52949981941</v>
          </cell>
          <cell r="AA22">
            <v>213708.00543831341</v>
          </cell>
          <cell r="AB22"/>
          <cell r="AC22"/>
          <cell r="AD22"/>
        </row>
        <row r="23">
          <cell r="A23" t="str">
            <v>MIR</v>
          </cell>
          <cell r="B23" t="str">
            <v>Modified Real GNI*</v>
          </cell>
          <cell r="C23">
            <v>92728.734232000003</v>
          </cell>
          <cell r="D23">
            <v>99807.571174600002</v>
          </cell>
          <cell r="E23">
            <v>108654.48136029999</v>
          </cell>
          <cell r="F23">
            <v>116505.91931129999</v>
          </cell>
          <cell r="G23">
            <v>125431.8553425</v>
          </cell>
          <cell r="H23">
            <v>136511.11468950001</v>
          </cell>
          <cell r="I23">
            <v>138405.140721</v>
          </cell>
          <cell r="J23">
            <v>141358.21726400001</v>
          </cell>
          <cell r="K23">
            <v>147175.7713313</v>
          </cell>
          <cell r="L23">
            <v>156878.18105869999</v>
          </cell>
          <cell r="M23">
            <v>164743.57064039999</v>
          </cell>
          <cell r="N23">
            <v>172497.17807669999</v>
          </cell>
          <cell r="O23">
            <v>178414.59641540001</v>
          </cell>
          <cell r="P23">
            <v>170855.65547689999</v>
          </cell>
          <cell r="Q23">
            <v>154344.96361460001</v>
          </cell>
          <cell r="R23">
            <v>154292.244615</v>
          </cell>
          <cell r="S23">
            <v>148181.1809291</v>
          </cell>
          <cell r="T23">
            <v>145582.6439731</v>
          </cell>
          <cell r="U23">
            <v>154713.39010590001</v>
          </cell>
          <cell r="V23">
            <v>168396.38559049999</v>
          </cell>
          <cell r="W23">
            <v>167884.05182389999</v>
          </cell>
          <cell r="X23">
            <v>177845.0173642</v>
          </cell>
          <cell r="Y23">
            <v>186113.56188640001</v>
          </cell>
          <cell r="Z23">
            <v>198701.5294998</v>
          </cell>
          <cell r="AA23">
            <v>202095.2385644</v>
          </cell>
          <cell r="AB23"/>
          <cell r="AC23"/>
        </row>
        <row r="24">
          <cell r="A24"/>
          <cell r="B24"/>
          <cell r="C24"/>
          <cell r="D24"/>
          <cell r="E24"/>
          <cell r="F24"/>
          <cell r="G24"/>
          <cell r="H24"/>
          <cell r="I24"/>
          <cell r="J24"/>
          <cell r="K24"/>
          <cell r="L24"/>
          <cell r="M24"/>
          <cell r="N24"/>
          <cell r="O24"/>
          <cell r="P24"/>
          <cell r="Q24"/>
          <cell r="R24"/>
          <cell r="S24"/>
          <cell r="T24"/>
          <cell r="U24"/>
          <cell r="V24"/>
          <cell r="W24"/>
          <cell r="X24"/>
          <cell r="Y24"/>
          <cell r="Z24"/>
          <cell r="AA24"/>
          <cell r="AB24"/>
          <cell r="AC24"/>
          <cell r="AD24"/>
        </row>
        <row r="25">
          <cell r="A25"/>
          <cell r="B25" t="str">
            <v>T06 Expenditure on Gross National Income at Constant Market Prices</v>
          </cell>
          <cell r="C25"/>
          <cell r="D25">
            <v>6.9707093800660536</v>
          </cell>
          <cell r="E25">
            <v>7.0856260555555828</v>
          </cell>
          <cell r="F25">
            <v>8.3189685407799363</v>
          </cell>
          <cell r="G25">
            <v>9.3330102395953176</v>
          </cell>
          <cell r="H25">
            <v>10.531661735940423</v>
          </cell>
          <cell r="I25">
            <v>4.9158043391689832</v>
          </cell>
          <cell r="J25">
            <v>3.9710125032251575</v>
          </cell>
          <cell r="K25">
            <v>2.8308898584969988</v>
          </cell>
          <cell r="L25">
            <v>3.9793051760860676</v>
          </cell>
          <cell r="M25">
            <v>7.1619548668560462</v>
          </cell>
          <cell r="N25">
            <v>6.4138486996411448</v>
          </cell>
          <cell r="O25">
            <v>6.7801771676523792</v>
          </cell>
          <cell r="P25">
            <v>0.43039995700338007</v>
          </cell>
          <cell r="Q25">
            <v>-4.891203441675362</v>
          </cell>
          <cell r="R25">
            <v>0.81240574503267382</v>
          </cell>
          <cell r="S25">
            <v>-1.3870030399499855</v>
          </cell>
          <cell r="T25">
            <v>-0.45255637732031229</v>
          </cell>
          <cell r="U25">
            <v>-9.2780797158253936E-2</v>
          </cell>
          <cell r="V25">
            <v>2.3665287698753978</v>
          </cell>
          <cell r="W25">
            <v>3.1821253560968099</v>
          </cell>
          <cell r="X25">
            <v>4.9629591957740748</v>
          </cell>
          <cell r="Y25">
            <v>2.3815373590366562</v>
          </cell>
          <cell r="Z25">
            <v>2.7745630034929691</v>
          </cell>
          <cell r="AA25"/>
          <cell r="AB25"/>
          <cell r="AC25"/>
          <cell r="AD25"/>
        </row>
        <row r="26">
          <cell r="A26" t="str">
            <v>PCR</v>
          </cell>
          <cell r="B26" t="str">
            <v>92. Personal consumption of goods and services - ESA code (P.3)</v>
          </cell>
          <cell r="C26">
            <v>45020.886426199999</v>
          </cell>
          <cell r="D26">
            <v>48159.161579300002</v>
          </cell>
          <cell r="E26">
            <v>51571.539680299997</v>
          </cell>
          <cell r="F26">
            <v>55861.759842299994</v>
          </cell>
          <cell r="G26">
            <v>61075.343608399999</v>
          </cell>
          <cell r="H26">
            <v>67507.592201299994</v>
          </cell>
          <cell r="I26">
            <v>70826.133348000003</v>
          </cell>
          <cell r="J26">
            <v>73638.647958800007</v>
          </cell>
          <cell r="K26">
            <v>75723.276975799992</v>
          </cell>
          <cell r="L26">
            <v>78736.537255999996</v>
          </cell>
          <cell r="M26">
            <v>84375.612518000009</v>
          </cell>
          <cell r="N26">
            <v>89787.336644299998</v>
          </cell>
          <cell r="O26">
            <v>95875.077142900001</v>
          </cell>
          <cell r="P26">
            <v>96287.723433699997</v>
          </cell>
          <cell r="Q26">
            <v>91578.094991200007</v>
          </cell>
          <cell r="R26">
            <v>92322.080696099991</v>
          </cell>
          <cell r="S26">
            <v>91041.570630300004</v>
          </cell>
          <cell r="T26">
            <v>90629.556196400008</v>
          </cell>
          <cell r="U26">
            <v>90545.469371700005</v>
          </cell>
          <cell r="V26">
            <v>92688.253954200001</v>
          </cell>
          <cell r="W26">
            <v>95637.710385400002</v>
          </cell>
          <cell r="X26">
            <v>100384.17092759999</v>
          </cell>
          <cell r="Y26">
            <v>102774.85746080001</v>
          </cell>
          <cell r="Z26">
            <v>105626.41063279999</v>
          </cell>
          <cell r="AA26">
            <v>108985.9717428</v>
          </cell>
          <cell r="AB26">
            <v>102277.179177029</v>
          </cell>
          <cell r="AC26"/>
          <cell r="AD26" t="str">
            <v/>
          </cell>
        </row>
        <row r="27">
          <cell r="A27" t="str">
            <v>PHR</v>
          </cell>
          <cell r="B27" t="str">
            <v>92a Final consumption expenditure of Households and NPISHs</v>
          </cell>
          <cell r="C27">
            <v>43230.476324399999</v>
          </cell>
          <cell r="D27">
            <v>46204.032443899996</v>
          </cell>
          <cell r="E27">
            <v>49383.952791199998</v>
          </cell>
          <cell r="F27">
            <v>53307.419911799996</v>
          </cell>
          <cell r="G27">
            <v>58344.386847199996</v>
          </cell>
          <cell r="H27">
            <v>64435.907996000002</v>
          </cell>
          <cell r="I27">
            <v>67488.866701699997</v>
          </cell>
          <cell r="J27">
            <v>69944.454591500005</v>
          </cell>
          <cell r="K27">
            <v>71898.788848000011</v>
          </cell>
          <cell r="L27">
            <v>74645.304050899998</v>
          </cell>
          <cell r="M27">
            <v>79890.301851900003</v>
          </cell>
          <cell r="N27">
            <v>84994.990149599995</v>
          </cell>
          <cell r="O27">
            <v>90669.186620499997</v>
          </cell>
          <cell r="P27">
            <v>90842.451289100005</v>
          </cell>
          <cell r="Q27">
            <v>86005.654814700014</v>
          </cell>
          <cell r="R27">
            <v>86267.302550500011</v>
          </cell>
          <cell r="S27">
            <v>85069.396334599995</v>
          </cell>
          <cell r="T27">
            <v>84361.755514300006</v>
          </cell>
          <cell r="U27">
            <v>84662.714535300009</v>
          </cell>
          <cell r="V27">
            <v>86752.808462699992</v>
          </cell>
          <cell r="W27">
            <v>89455.836500499994</v>
          </cell>
          <cell r="X27">
            <v>94005.3232211</v>
          </cell>
          <cell r="Y27">
            <v>96112.377207099998</v>
          </cell>
          <cell r="Z27">
            <v>98615.28291329999</v>
          </cell>
          <cell r="AA27">
            <v>101754.63527519999</v>
          </cell>
          <cell r="AB27"/>
          <cell r="AC27"/>
          <cell r="AD27"/>
        </row>
        <row r="28">
          <cell r="A28"/>
          <cell r="B28" t="str">
            <v>92b Final consumption expenditure of government</v>
          </cell>
          <cell r="C28">
            <v>1489.9970204000001</v>
          </cell>
          <cell r="D28">
            <v>1647.9116544000001</v>
          </cell>
          <cell r="E28">
            <v>1895.2049624000001</v>
          </cell>
          <cell r="F28">
            <v>2315.9987661999999</v>
          </cell>
          <cell r="G28">
            <v>2444.9957561000001</v>
          </cell>
          <cell r="H28">
            <v>2777.5198816000002</v>
          </cell>
          <cell r="I28">
            <v>3071.6500255000001</v>
          </cell>
          <cell r="J28">
            <v>3497.2666324000002</v>
          </cell>
          <cell r="K28">
            <v>3629.9009335999999</v>
          </cell>
          <cell r="L28">
            <v>3919.3253498999998</v>
          </cell>
          <cell r="M28">
            <v>4325.6781606000004</v>
          </cell>
          <cell r="N28">
            <v>4626.7024652999999</v>
          </cell>
          <cell r="O28">
            <v>5046.8119985999992</v>
          </cell>
          <cell r="P28">
            <v>5330.7706014000005</v>
          </cell>
          <cell r="Q28">
            <v>5530.8757660000001</v>
          </cell>
          <cell r="R28">
            <v>6063.6047674000001</v>
          </cell>
          <cell r="S28">
            <v>5981.0501584000003</v>
          </cell>
          <cell r="T28">
            <v>6308.9137111</v>
          </cell>
          <cell r="U28">
            <v>5886.3530036000002</v>
          </cell>
          <cell r="V28">
            <v>5931.4467380999995</v>
          </cell>
          <cell r="W28">
            <v>6182.3280816999995</v>
          </cell>
          <cell r="X28">
            <v>6371.8793532</v>
          </cell>
          <cell r="Y28">
            <v>6660.8746930999996</v>
          </cell>
          <cell r="Z28">
            <v>7011.1277194999993</v>
          </cell>
          <cell r="AA28">
            <v>7231.3364676000001</v>
          </cell>
          <cell r="AB28"/>
          <cell r="AC28"/>
          <cell r="AD28"/>
        </row>
        <row r="29">
          <cell r="A29" t="str">
            <v>GCR</v>
          </cell>
          <cell r="B29" t="str">
            <v>93. Net expenditure by central and local government on current goods and services - ESA code (P.3)</v>
          </cell>
          <cell r="C29">
            <v>16664.118726699999</v>
          </cell>
          <cell r="D29">
            <v>17144.276984700002</v>
          </cell>
          <cell r="E29">
            <v>18168.040475500002</v>
          </cell>
          <cell r="F29">
            <v>19240.9358493</v>
          </cell>
          <cell r="G29">
            <v>20325.9795792</v>
          </cell>
          <cell r="H29">
            <v>21931.034734199999</v>
          </cell>
          <cell r="I29">
            <v>24142.2127053</v>
          </cell>
          <cell r="J29">
            <v>25589.6481098</v>
          </cell>
          <cell r="K29">
            <v>26309.187982700001</v>
          </cell>
          <cell r="L29">
            <v>26533.9955797</v>
          </cell>
          <cell r="M29">
            <v>27499.3008472</v>
          </cell>
          <cell r="N29">
            <v>28797.8913445</v>
          </cell>
          <cell r="O29">
            <v>30644.577970999999</v>
          </cell>
          <cell r="P29">
            <v>30882.9943456</v>
          </cell>
          <cell r="Q29">
            <v>29810.2897997</v>
          </cell>
          <cell r="R29">
            <v>27821.027920500001</v>
          </cell>
          <cell r="S29">
            <v>27490.503294800001</v>
          </cell>
          <cell r="T29">
            <v>26607.348981200001</v>
          </cell>
          <cell r="U29">
            <v>26430.517610399998</v>
          </cell>
          <cell r="V29">
            <v>27468.236749299998</v>
          </cell>
          <cell r="W29">
            <v>28111.475248999999</v>
          </cell>
          <cell r="X29">
            <v>29357.606244999999</v>
          </cell>
          <cell r="Y29">
            <v>30465.749464299999</v>
          </cell>
          <cell r="Z29">
            <v>32226.704979499998</v>
          </cell>
          <cell r="AA29">
            <v>34265.297236600003</v>
          </cell>
          <cell r="AB29">
            <v>37640</v>
          </cell>
          <cell r="AC29"/>
          <cell r="AD29" t="str">
            <v/>
          </cell>
        </row>
        <row r="30">
          <cell r="A30" t="str">
            <v>IR</v>
          </cell>
          <cell r="B30" t="str">
            <v>94. Gross domestic fixed capital formation - ESA code (P.51 &amp; P.53)</v>
          </cell>
          <cell r="C30">
            <v>17399.147655221903</v>
          </cell>
          <cell r="D30">
            <v>20205.349985812001</v>
          </cell>
          <cell r="E30">
            <v>23427.443642489001</v>
          </cell>
          <cell r="F30">
            <v>26711.499825382198</v>
          </cell>
          <cell r="G30">
            <v>30536.197720186901</v>
          </cell>
          <cell r="H30">
            <v>32025.678404833398</v>
          </cell>
          <cell r="I30">
            <v>33885.6890646514</v>
          </cell>
          <cell r="J30">
            <v>35778.067734292497</v>
          </cell>
          <cell r="K30">
            <v>38597.448515977303</v>
          </cell>
          <cell r="L30">
            <v>42368.123797719498</v>
          </cell>
          <cell r="M30">
            <v>49535.634765547496</v>
          </cell>
          <cell r="N30">
            <v>53131.0098506473</v>
          </cell>
          <cell r="O30">
            <v>53132.644855817802</v>
          </cell>
          <cell r="P30">
            <v>46947.2465591211</v>
          </cell>
          <cell r="Q30">
            <v>39036.502508690995</v>
          </cell>
          <cell r="R30">
            <v>33201.548068087999</v>
          </cell>
          <cell r="S30">
            <v>33081.357271276902</v>
          </cell>
          <cell r="T30">
            <v>38328.851536645103</v>
          </cell>
          <cell r="U30">
            <v>36858.434299326196</v>
          </cell>
          <cell r="V30">
            <v>43651.917895940402</v>
          </cell>
          <cell r="W30">
            <v>65548.597730265697</v>
          </cell>
          <cell r="X30">
            <v>98883.144009493</v>
          </cell>
          <cell r="Y30">
            <v>98858.617042724509</v>
          </cell>
          <cell r="Z30">
            <v>92748.77693742371</v>
          </cell>
          <cell r="AA30">
            <v>162134.48688567002</v>
          </cell>
          <cell r="AB30">
            <v>109701</v>
          </cell>
          <cell r="AC30"/>
          <cell r="AD30" t="str">
            <v/>
          </cell>
        </row>
        <row r="31">
          <cell r="A31" t="str">
            <v>SCR</v>
          </cell>
          <cell r="B31" t="str">
            <v>95. Value of physical changes in stocks - ESA code (P.51 &amp; P.52)</v>
          </cell>
          <cell r="C31">
            <v>544.10581282119995</v>
          </cell>
          <cell r="D31">
            <v>623.98308676370004</v>
          </cell>
          <cell r="E31">
            <v>1100.1651301186</v>
          </cell>
          <cell r="F31">
            <v>1534.0071204184999</v>
          </cell>
          <cell r="G31">
            <v>539.46480239350001</v>
          </cell>
          <cell r="H31">
            <v>1143.8090431595001</v>
          </cell>
          <cell r="I31">
            <v>442.23085581570001</v>
          </cell>
          <cell r="J31">
            <v>636.02372415320008</v>
          </cell>
          <cell r="K31">
            <v>1203.7439687604999</v>
          </cell>
          <cell r="L31">
            <v>427.98753914470001</v>
          </cell>
          <cell r="M31">
            <v>849.96911588269995</v>
          </cell>
          <cell r="N31">
            <v>1717.4708082960999</v>
          </cell>
          <cell r="O31">
            <v>1026.5260948686</v>
          </cell>
          <cell r="P31">
            <v>-217.06818445870002</v>
          </cell>
          <cell r="Q31">
            <v>-974.55173977319998</v>
          </cell>
          <cell r="R31">
            <v>-422.67809446080003</v>
          </cell>
          <cell r="S31">
            <v>612.07877635310001</v>
          </cell>
          <cell r="T31">
            <v>870.09206382249999</v>
          </cell>
          <cell r="U31">
            <v>274.55577080990003</v>
          </cell>
          <cell r="V31">
            <v>2849.1873324886997</v>
          </cell>
          <cell r="W31">
            <v>4167.1075088878997</v>
          </cell>
          <cell r="X31">
            <v>4734.7459781532998</v>
          </cell>
          <cell r="Y31">
            <v>4164.2304901069001</v>
          </cell>
          <cell r="Z31">
            <v>1351.7236338176001</v>
          </cell>
          <cell r="AA31">
            <v>1736.2876727752</v>
          </cell>
          <cell r="AB31">
            <v>5213</v>
          </cell>
          <cell r="AC31"/>
          <cell r="AD31" t="str">
            <v/>
          </cell>
        </row>
        <row r="32">
          <cell r="A32"/>
          <cell r="B32" t="str">
            <v>95a Net additions to the breeding stocks</v>
          </cell>
          <cell r="C32">
            <v>-40.6041903992</v>
          </cell>
          <cell r="D32">
            <v>-63.501114813699999</v>
          </cell>
          <cell r="E32">
            <v>-65.812054040899994</v>
          </cell>
          <cell r="F32">
            <v>7.1800189088000002</v>
          </cell>
          <cell r="G32">
            <v>82.195795561199986</v>
          </cell>
          <cell r="H32">
            <v>35.893684621699997</v>
          </cell>
          <cell r="I32">
            <v>-2.4411492508000001</v>
          </cell>
          <cell r="J32">
            <v>-25.403381642200003</v>
          </cell>
          <cell r="K32">
            <v>2.4968913633000001</v>
          </cell>
          <cell r="L32">
            <v>-14.178043772100001</v>
          </cell>
          <cell r="M32">
            <v>-35.203237164799994</v>
          </cell>
          <cell r="N32">
            <v>-73.3841943181</v>
          </cell>
          <cell r="O32">
            <v>-35.850672614600001</v>
          </cell>
          <cell r="P32">
            <v>1.3742896897999999</v>
          </cell>
          <cell r="Q32">
            <v>-29.638522606599999</v>
          </cell>
          <cell r="R32">
            <v>-36.352421210300001</v>
          </cell>
          <cell r="S32">
            <v>12.094158179699999</v>
          </cell>
          <cell r="T32">
            <v>45.431630235299998</v>
          </cell>
          <cell r="U32">
            <v>-10.416180985299999</v>
          </cell>
          <cell r="V32">
            <v>2.2598953619</v>
          </cell>
          <cell r="W32">
            <v>104.69651224260001</v>
          </cell>
          <cell r="X32">
            <v>34.8851394235</v>
          </cell>
          <cell r="Y32">
            <v>51.841990920500002</v>
          </cell>
          <cell r="Z32">
            <v>-21.549705529200001</v>
          </cell>
          <cell r="AA32">
            <v>34.762378318000003</v>
          </cell>
          <cell r="AB32"/>
          <cell r="AC32"/>
          <cell r="AD32"/>
        </row>
        <row r="33">
          <cell r="A33" t="str">
            <v>XTR</v>
          </cell>
          <cell r="B33" t="str">
            <v>96. Exports of goods and services (excluding factor income flows) - ESA code (P.6)</v>
          </cell>
          <cell r="C33">
            <v>50036.536615066107</v>
          </cell>
          <cell r="D33">
            <v>56251.864527930105</v>
          </cell>
          <cell r="E33">
            <v>66123.198126536809</v>
          </cell>
          <cell r="F33">
            <v>81179.67959912341</v>
          </cell>
          <cell r="G33">
            <v>93983.173040359499</v>
          </cell>
          <cell r="H33">
            <v>113896.12471947201</v>
          </cell>
          <cell r="I33">
            <v>129850.85860897499</v>
          </cell>
          <cell r="J33">
            <v>138259.79847543698</v>
          </cell>
          <cell r="K33">
            <v>135912.43059228302</v>
          </cell>
          <cell r="L33">
            <v>144774.43058243699</v>
          </cell>
          <cell r="M33">
            <v>152707.938459558</v>
          </cell>
          <cell r="N33">
            <v>161948.63364057001</v>
          </cell>
          <cell r="O33">
            <v>176364.42185245699</v>
          </cell>
          <cell r="P33">
            <v>169656.498498631</v>
          </cell>
          <cell r="Q33">
            <v>177543.01201842999</v>
          </cell>
          <cell r="R33">
            <v>188213.31134230102</v>
          </cell>
          <cell r="S33">
            <v>194234.52934822801</v>
          </cell>
          <cell r="T33">
            <v>192541.37522848201</v>
          </cell>
          <cell r="U33">
            <v>198173.86539654402</v>
          </cell>
          <cell r="V33">
            <v>227170.94087594</v>
          </cell>
          <cell r="W33">
            <v>316330.43739663</v>
          </cell>
          <cell r="X33">
            <v>329478.99157568201</v>
          </cell>
          <cell r="Y33">
            <v>359873.309610956</v>
          </cell>
          <cell r="Z33">
            <v>399897.47603399999</v>
          </cell>
          <cell r="AA33">
            <v>442084.42992454703</v>
          </cell>
          <cell r="AB33">
            <v>469547</v>
          </cell>
          <cell r="AC33"/>
          <cell r="AD33" t="str">
            <v/>
          </cell>
        </row>
        <row r="34">
          <cell r="A34" t="str">
            <v>MTR</v>
          </cell>
          <cell r="B34" t="str">
            <v>97. Imports of goods and services (excluding factor income flows) - ESA code (P.7)</v>
          </cell>
          <cell r="C34">
            <v>-44575.587510940997</v>
          </cell>
          <cell r="D34">
            <v>-50300.751028293998</v>
          </cell>
          <cell r="E34">
            <v>-58672.787372020997</v>
          </cell>
          <cell r="F34">
            <v>-74969.608772241991</v>
          </cell>
          <cell r="G34">
            <v>-84427.779909040008</v>
          </cell>
          <cell r="H34">
            <v>-102737.24013666</v>
          </cell>
          <cell r="I34">
            <v>-116197.15076067</v>
          </cell>
          <cell r="J34">
            <v>-122400.27131243999</v>
          </cell>
          <cell r="K34">
            <v>-119441.29602748001</v>
          </cell>
          <cell r="L34">
            <v>-121715.40728489</v>
          </cell>
          <cell r="M34">
            <v>-137201.46965979002</v>
          </cell>
          <cell r="N34">
            <v>-149963.62236239002</v>
          </cell>
          <cell r="O34">
            <v>-163987.12666492001</v>
          </cell>
          <cell r="P34">
            <v>-159418.46928980999</v>
          </cell>
          <cell r="Q34">
            <v>-156704.15238209997</v>
          </cell>
          <cell r="R34">
            <v>-157407.85064270999</v>
          </cell>
          <cell r="S34">
            <v>-161682.76962867001</v>
          </cell>
          <cell r="T34">
            <v>-160044.74561199002</v>
          </cell>
          <cell r="U34">
            <v>-161719.01816714002</v>
          </cell>
          <cell r="V34">
            <v>-185481.69616513999</v>
          </cell>
          <cell r="W34">
            <v>-245660.68072820999</v>
          </cell>
          <cell r="X34">
            <v>-291994.65928794997</v>
          </cell>
          <cell r="Y34">
            <v>-295276.26755598001</v>
          </cell>
          <cell r="Z34">
            <v>-307110.02461299999</v>
          </cell>
          <cell r="AA34">
            <v>-406544.12142233003</v>
          </cell>
          <cell r="AB34">
            <v>-360585</v>
          </cell>
          <cell r="AC34"/>
          <cell r="AD34" t="str">
            <v/>
          </cell>
        </row>
        <row r="35">
          <cell r="A35"/>
          <cell r="B35" t="str">
            <v>98. Statistical discrepancy</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v>2245.0047349000001</v>
          </cell>
          <cell r="AA35">
            <v>2521.1533708000002</v>
          </cell>
          <cell r="AB35">
            <v>0</v>
          </cell>
          <cell r="AC35"/>
          <cell r="AD35" t="str">
            <v/>
          </cell>
        </row>
        <row r="36">
          <cell r="A36" t="str">
            <v>YER</v>
          </cell>
          <cell r="B36" t="str">
            <v>99. Gross domestic product at constant market prices - ESA code (B.1*g)</v>
          </cell>
          <cell r="C36">
            <v>94101.365946699996</v>
          </cell>
          <cell r="D36">
            <v>101037.4823418</v>
          </cell>
          <cell r="E36">
            <v>112166.10909509999</v>
          </cell>
          <cell r="F36">
            <v>121955.2697895</v>
          </cell>
          <cell r="G36">
            <v>134768.4150442</v>
          </cell>
          <cell r="H36">
            <v>147455.12912309999</v>
          </cell>
          <cell r="I36">
            <v>155285.2821332</v>
          </cell>
          <cell r="J36">
            <v>164446.72395720001</v>
          </cell>
          <cell r="K36">
            <v>169381.21210860001</v>
          </cell>
          <cell r="L36">
            <v>180869.54717599999</v>
          </cell>
          <cell r="M36">
            <v>191245.65295630001</v>
          </cell>
          <cell r="N36">
            <v>200792.249277</v>
          </cell>
          <cell r="O36">
            <v>211471.7699861</v>
          </cell>
          <cell r="P36">
            <v>202085.73897460001</v>
          </cell>
          <cell r="Q36">
            <v>191830.50158549999</v>
          </cell>
          <cell r="R36">
            <v>195232.10050460001</v>
          </cell>
          <cell r="S36">
            <v>196405.62259320001</v>
          </cell>
          <cell r="T36">
            <v>196656.64367809999</v>
          </cell>
          <cell r="U36">
            <v>199069.3327078</v>
          </cell>
          <cell r="V36">
            <v>216269.8105053</v>
          </cell>
          <cell r="W36">
            <v>270718.7676437</v>
          </cell>
          <cell r="X36">
            <v>276116.25089959998</v>
          </cell>
          <cell r="Y36">
            <v>301324.11839870003</v>
          </cell>
          <cell r="Z36">
            <v>326986.07233970001</v>
          </cell>
          <cell r="AA36">
            <v>345183.50541089999</v>
          </cell>
          <cell r="AB36">
            <v>360132.179177029</v>
          </cell>
          <cell r="AC36"/>
          <cell r="AD36" t="str">
            <v/>
          </cell>
        </row>
        <row r="37">
          <cell r="A37" t="str">
            <v>FIR</v>
          </cell>
          <cell r="B37" t="str">
            <v>100. Net factor income from the rest of the world - ESA code (D.1 &amp; D.4) (net to abroad)</v>
          </cell>
          <cell r="C37">
            <v>-6913.1254578999997</v>
          </cell>
          <cell r="D37">
            <v>-7639.9078638999999</v>
          </cell>
          <cell r="E37">
            <v>-9305.7897833000006</v>
          </cell>
          <cell r="F37">
            <v>-10972.3307245</v>
          </cell>
          <cell r="G37">
            <v>-14107.319834600001</v>
          </cell>
          <cell r="H37">
            <v>-15599.0868429</v>
          </cell>
          <cell r="I37">
            <v>-19705.252833800001</v>
          </cell>
          <cell r="J37">
            <v>-24607.0283709</v>
          </cell>
          <cell r="K37">
            <v>-23348.066514099999</v>
          </cell>
          <cell r="L37">
            <v>-24553.248074800002</v>
          </cell>
          <cell r="M37">
            <v>-26391.186158500001</v>
          </cell>
          <cell r="N37">
            <v>-26642.8552327</v>
          </cell>
          <cell r="O37">
            <v>-30873.452679000002</v>
          </cell>
          <cell r="P37">
            <v>-28481.1926126</v>
          </cell>
          <cell r="Q37">
            <v>-32689.955107999998</v>
          </cell>
          <cell r="R37">
            <v>-30747.2251564</v>
          </cell>
          <cell r="S37">
            <v>-36717.574010299999</v>
          </cell>
          <cell r="T37">
            <v>-37064.733806700002</v>
          </cell>
          <cell r="U37">
            <v>-31036.666742400001</v>
          </cell>
          <cell r="V37">
            <v>-33180.6490978</v>
          </cell>
          <cell r="W37">
            <v>-61368.122461400002</v>
          </cell>
          <cell r="X37">
            <v>-51413.307942599997</v>
          </cell>
          <cell r="Y37">
            <v>-62424.100152300001</v>
          </cell>
          <cell r="Z37">
            <v>-70663.808770999996</v>
          </cell>
          <cell r="AA37">
            <v>-80148.884386999998</v>
          </cell>
          <cell r="AB37">
            <v>-90336</v>
          </cell>
          <cell r="AC37"/>
          <cell r="AD37" t="str">
            <v/>
          </cell>
        </row>
        <row r="38">
          <cell r="A38" t="str">
            <v>YNR</v>
          </cell>
          <cell r="B38" t="str">
            <v>101. Gross national product at constant market prices</v>
          </cell>
          <cell r="C38">
            <v>90060.0447824</v>
          </cell>
          <cell r="D38">
            <v>96353.492112199994</v>
          </cell>
          <cell r="E38">
            <v>105698.69270100001</v>
          </cell>
          <cell r="F38">
            <v>113651.2541757</v>
          </cell>
          <cell r="G38">
            <v>122822.5797951</v>
          </cell>
          <cell r="H38">
            <v>134146.30700639999</v>
          </cell>
          <cell r="I38">
            <v>136627.81716909999</v>
          </cell>
          <cell r="J38">
            <v>139864.0978162</v>
          </cell>
          <cell r="K38">
            <v>146461.6921624</v>
          </cell>
          <cell r="L38">
            <v>156813.04333019999</v>
          </cell>
          <cell r="M38">
            <v>165335.7473972</v>
          </cell>
          <cell r="N38">
            <v>174728.55845059999</v>
          </cell>
          <cell r="O38">
            <v>181233.340669</v>
          </cell>
          <cell r="P38">
            <v>174188.77029750001</v>
          </cell>
          <cell r="Q38">
            <v>159607.3944968</v>
          </cell>
          <cell r="R38">
            <v>165018.1360121</v>
          </cell>
          <cell r="S38">
            <v>159663.1105707</v>
          </cell>
          <cell r="T38">
            <v>159545.5762289</v>
          </cell>
          <cell r="U38">
            <v>168560.21651329999</v>
          </cell>
          <cell r="V38">
            <v>183693.48102549999</v>
          </cell>
          <cell r="W38">
            <v>208879.47087580001</v>
          </cell>
          <cell r="X38">
            <v>224799.4459811</v>
          </cell>
          <cell r="Y38">
            <v>238901.20399899999</v>
          </cell>
          <cell r="Z38">
            <v>256322.2635687</v>
          </cell>
          <cell r="AA38">
            <v>265034.62102399999</v>
          </cell>
          <cell r="AB38">
            <v>269796.179177029</v>
          </cell>
          <cell r="AC38"/>
          <cell r="AD38" t="str">
            <v/>
          </cell>
        </row>
        <row r="39">
          <cell r="A39" t="str">
            <v>SUR</v>
          </cell>
          <cell r="B39" t="str">
            <v>102. EU subsidies - ESA code (D.3)</v>
          </cell>
          <cell r="C39">
            <v>2426.8827700000002</v>
          </cell>
          <cell r="D39">
            <v>3066.6143390000002</v>
          </cell>
          <cell r="E39">
            <v>2669.1510469999998</v>
          </cell>
          <cell r="F39">
            <v>2581.527102</v>
          </cell>
          <cell r="G39">
            <v>2366.5086686</v>
          </cell>
          <cell r="H39">
            <v>2267.4777359999998</v>
          </cell>
          <cell r="I39">
            <v>2005.8959712999999</v>
          </cell>
          <cell r="J39">
            <v>2377.3013286999999</v>
          </cell>
          <cell r="K39">
            <v>2226.3555397</v>
          </cell>
          <cell r="L39">
            <v>2115.1321453999999</v>
          </cell>
          <cell r="M39">
            <v>2576.4266253999999</v>
          </cell>
          <cell r="N39">
            <v>1951.4442741</v>
          </cell>
          <cell r="O39">
            <v>1788.2024673999999</v>
          </cell>
          <cell r="P39">
            <v>1786.8168739</v>
          </cell>
          <cell r="Q39">
            <v>1805.7786724</v>
          </cell>
          <cell r="R39">
            <v>1576.0450444000001</v>
          </cell>
          <cell r="S39">
            <v>1739.5072643000001</v>
          </cell>
          <cell r="T39">
            <v>1642.3026941999999</v>
          </cell>
          <cell r="U39">
            <v>1453.3449857000001</v>
          </cell>
          <cell r="V39">
            <v>1322.7734161000001</v>
          </cell>
          <cell r="W39">
            <v>1580.9037487999999</v>
          </cell>
          <cell r="X39">
            <v>1491.3272354999999</v>
          </cell>
          <cell r="Y39">
            <v>1513.1945261999999</v>
          </cell>
          <cell r="Z39">
            <v>1565.5003099999999</v>
          </cell>
          <cell r="AA39">
            <v>1571.7833820999999</v>
          </cell>
          <cell r="AB39"/>
          <cell r="AC39"/>
        </row>
        <row r="40">
          <cell r="A40" t="str">
            <v>TAR</v>
          </cell>
          <cell r="B40" t="str">
            <v>103. EU taxes - ESA code (D.2)</v>
          </cell>
          <cell r="C40">
            <v>-388.00933429999998</v>
          </cell>
          <cell r="D40">
            <v>-345.67150379999998</v>
          </cell>
          <cell r="E40">
            <v>-349.84754140000001</v>
          </cell>
          <cell r="F40">
            <v>-314.71747529999999</v>
          </cell>
          <cell r="G40">
            <v>-275.35132060000001</v>
          </cell>
          <cell r="H40">
            <v>-297.74041579999999</v>
          </cell>
          <cell r="I40">
            <v>-225.28159769999999</v>
          </cell>
          <cell r="J40">
            <v>-172.55631650000001</v>
          </cell>
          <cell r="K40">
            <v>-168.2036746</v>
          </cell>
          <cell r="L40">
            <v>-209.14484100000001</v>
          </cell>
          <cell r="M40">
            <v>-264.84528949999998</v>
          </cell>
          <cell r="N40">
            <v>-280.67243430000002</v>
          </cell>
          <cell r="O40">
            <v>-283.6179879</v>
          </cell>
          <cell r="P40">
            <v>-246.93779989999999</v>
          </cell>
          <cell r="Q40">
            <v>-218.95492719999999</v>
          </cell>
          <cell r="R40">
            <v>-241.97261209999999</v>
          </cell>
          <cell r="S40">
            <v>-247.3385926</v>
          </cell>
          <cell r="T40">
            <v>-245.3756075</v>
          </cell>
          <cell r="U40">
            <v>-248.99207720000001</v>
          </cell>
          <cell r="V40">
            <v>-276.517653</v>
          </cell>
          <cell r="W40">
            <v>-329.76875860000001</v>
          </cell>
          <cell r="X40">
            <v>-490.1825809</v>
          </cell>
          <cell r="Y40">
            <v>-434.93148989999997</v>
          </cell>
          <cell r="Z40">
            <v>-432.50500779999999</v>
          </cell>
          <cell r="AA40">
            <v>-451.81628799999999</v>
          </cell>
          <cell r="AB40"/>
          <cell r="AC40"/>
        </row>
        <row r="41">
          <cell r="A41" t="str">
            <v>YIR</v>
          </cell>
          <cell r="B41" t="str">
            <v>104. Gross national income at constant market prices - ESA code (B.5*g)</v>
          </cell>
          <cell r="C41">
            <v>92163.760029199999</v>
          </cell>
          <cell r="D41">
            <v>99254.191650299996</v>
          </cell>
          <cell r="E41">
            <v>108105.58763530001</v>
          </cell>
          <cell r="F41">
            <v>115986.6181637</v>
          </cell>
          <cell r="G41">
            <v>124963.6893649</v>
          </cell>
          <cell r="H41">
            <v>136153.51428</v>
          </cell>
          <cell r="I41">
            <v>138440.3823505</v>
          </cell>
          <cell r="J41">
            <v>142105.69620010001</v>
          </cell>
          <cell r="K41">
            <v>148560.18848750001</v>
          </cell>
          <cell r="L41">
            <v>158768.23398640001</v>
          </cell>
          <cell r="M41">
            <v>167697.20354660001</v>
          </cell>
          <cell r="N41">
            <v>176460.77708170001</v>
          </cell>
          <cell r="O41">
            <v>182803.646118</v>
          </cell>
          <cell r="P41">
            <v>175795.09338569999</v>
          </cell>
          <cell r="Q41">
            <v>161270.60241980001</v>
          </cell>
          <cell r="R41">
            <v>166406.0491149</v>
          </cell>
          <cell r="S41">
            <v>161232.00670950001</v>
          </cell>
          <cell r="T41">
            <v>161006.38657949999</v>
          </cell>
          <cell r="U41">
            <v>169795.6725251</v>
          </cell>
          <cell r="V41">
            <v>184742.2825948</v>
          </cell>
          <cell r="W41">
            <v>210140.75903660001</v>
          </cell>
          <cell r="X41">
            <v>225800.42193320001</v>
          </cell>
          <cell r="Y41">
            <v>239979.38810149999</v>
          </cell>
          <cell r="Z41">
            <v>257455.2588709</v>
          </cell>
          <cell r="AA41">
            <v>266154.58811820002</v>
          </cell>
          <cell r="AB41"/>
          <cell r="AC41"/>
        </row>
        <row r="42">
          <cell r="A42"/>
          <cell r="B42"/>
          <cell r="C42"/>
          <cell r="D42"/>
          <cell r="E42"/>
          <cell r="F42"/>
          <cell r="G42"/>
          <cell r="H42"/>
          <cell r="I42"/>
          <cell r="J42"/>
          <cell r="K42"/>
          <cell r="L42"/>
          <cell r="M42"/>
          <cell r="N42"/>
          <cell r="O42"/>
          <cell r="P42"/>
          <cell r="Q42"/>
          <cell r="R42"/>
          <cell r="S42"/>
          <cell r="T42"/>
          <cell r="U42"/>
          <cell r="V42"/>
          <cell r="W42"/>
          <cell r="X42"/>
          <cell r="Y42"/>
          <cell r="Z42"/>
          <cell r="AA42"/>
          <cell r="AB42"/>
          <cell r="AC42"/>
        </row>
        <row r="43">
          <cell r="A43" t="str">
            <v>Statr</v>
          </cell>
          <cell r="B43" t="str">
            <v>98. Statistical discrepancy</v>
          </cell>
          <cell r="C43">
            <v>9012.1582216317911</v>
          </cell>
          <cell r="D43">
            <v>8953.5972055881866</v>
          </cell>
          <cell r="E43">
            <v>10448.509412176587</v>
          </cell>
          <cell r="F43">
            <v>12396.996325217915</v>
          </cell>
          <cell r="G43">
            <v>12736.036202700096</v>
          </cell>
          <cell r="H43">
            <v>13688.130156795087</v>
          </cell>
          <cell r="I43">
            <v>12335.308311127912</v>
          </cell>
          <cell r="J43">
            <v>12944.809267157339</v>
          </cell>
          <cell r="K43">
            <v>11076.42010055916</v>
          </cell>
          <cell r="L43">
            <v>9743.8797058887722</v>
          </cell>
          <cell r="M43">
            <v>13478.666909901804</v>
          </cell>
          <cell r="N43">
            <v>15373.529351076577</v>
          </cell>
          <cell r="O43">
            <v>18415.648733976617</v>
          </cell>
          <cell r="P43">
            <v>17946.813611816586</v>
          </cell>
          <cell r="Q43">
            <v>11541.30638935219</v>
          </cell>
          <cell r="R43">
            <v>11504.66121478178</v>
          </cell>
          <cell r="S43">
            <v>11628.352900911996</v>
          </cell>
          <cell r="T43">
            <v>7724.1652835403802</v>
          </cell>
          <cell r="U43">
            <v>8505.5084261598822</v>
          </cell>
          <cell r="V43">
            <v>7922.9698625708988</v>
          </cell>
          <cell r="W43">
            <v>6584.1201017263811</v>
          </cell>
          <cell r="X43">
            <v>5272.2514516215888</v>
          </cell>
          <cell r="Y43">
            <v>463.62188579270151</v>
          </cell>
          <cell r="Z43">
            <v>2245.0047349000001</v>
          </cell>
          <cell r="AA43">
            <v>2521.1533708000002</v>
          </cell>
          <cell r="AB43">
            <v>-3661.0000000000582</v>
          </cell>
          <cell r="AC43"/>
        </row>
        <row r="44">
          <cell r="A44"/>
          <cell r="B44"/>
          <cell r="C44"/>
          <cell r="D44"/>
          <cell r="E44"/>
          <cell r="F44"/>
          <cell r="G44"/>
          <cell r="H44"/>
          <cell r="I44"/>
          <cell r="J44"/>
          <cell r="K44"/>
          <cell r="L44"/>
          <cell r="M44"/>
          <cell r="N44"/>
          <cell r="O44"/>
          <cell r="P44"/>
          <cell r="Q44"/>
          <cell r="R44"/>
          <cell r="S44"/>
          <cell r="T44"/>
          <cell r="U44"/>
          <cell r="V44"/>
          <cell r="W44"/>
          <cell r="X44"/>
          <cell r="Y44"/>
          <cell r="Z44"/>
          <cell r="AA44"/>
          <cell r="AB44"/>
          <cell r="AD44"/>
        </row>
        <row r="45">
          <cell r="A45"/>
          <cell r="B45" t="str">
            <v>NIE - MNC and other Split (chain linked)</v>
          </cell>
          <cell r="C45"/>
          <cell r="D45"/>
          <cell r="E45"/>
          <cell r="F45"/>
          <cell r="G45"/>
          <cell r="H45"/>
          <cell r="I45"/>
          <cell r="J45"/>
          <cell r="K45"/>
          <cell r="L45"/>
          <cell r="M45"/>
          <cell r="N45"/>
          <cell r="O45"/>
          <cell r="P45"/>
          <cell r="Q45"/>
          <cell r="R45"/>
          <cell r="S45"/>
          <cell r="T45"/>
          <cell r="U45"/>
          <cell r="V45"/>
          <cell r="W45"/>
          <cell r="X45"/>
          <cell r="Y45"/>
          <cell r="Z45"/>
          <cell r="AA45"/>
          <cell r="AB45"/>
          <cell r="AD45"/>
        </row>
        <row r="46">
          <cell r="A46" t="str">
            <v>MGVA</v>
          </cell>
          <cell r="B46" t="str">
            <v>MNC GVA</v>
          </cell>
          <cell r="C46">
            <v>14467</v>
          </cell>
          <cell r="D46">
            <v>15610</v>
          </cell>
          <cell r="E46">
            <v>19466</v>
          </cell>
          <cell r="F46">
            <v>23241</v>
          </cell>
          <cell r="G46">
            <v>27275</v>
          </cell>
          <cell r="H46">
            <v>30914</v>
          </cell>
          <cell r="I46">
            <v>32717</v>
          </cell>
          <cell r="J46">
            <v>37716</v>
          </cell>
          <cell r="K46">
            <v>36123</v>
          </cell>
          <cell r="L46">
            <v>37223</v>
          </cell>
          <cell r="M46">
            <v>40760</v>
          </cell>
          <cell r="N46">
            <v>42929</v>
          </cell>
          <cell r="O46">
            <v>47623</v>
          </cell>
          <cell r="P46">
            <v>45949</v>
          </cell>
          <cell r="Q46">
            <v>47350</v>
          </cell>
          <cell r="R46">
            <v>50206</v>
          </cell>
          <cell r="S46">
            <v>50129</v>
          </cell>
          <cell r="T46">
            <v>50042</v>
          </cell>
          <cell r="U46">
            <v>49476</v>
          </cell>
          <cell r="V46">
            <v>55615</v>
          </cell>
          <cell r="W46">
            <v>102083</v>
          </cell>
          <cell r="X46">
            <v>102661</v>
          </cell>
          <cell r="Y46">
            <v>113098</v>
          </cell>
          <cell r="Z46">
            <v>131826</v>
          </cell>
          <cell r="AA46">
            <v>140903</v>
          </cell>
          <cell r="AB46">
            <v>166510</v>
          </cell>
          <cell r="AC46"/>
          <cell r="AD46"/>
        </row>
        <row r="47">
          <cell r="A47" t="str">
            <v>DGVA</v>
          </cell>
          <cell r="B47" t="str">
            <v>Domestic GVA</v>
          </cell>
          <cell r="C47">
            <v>84035</v>
          </cell>
          <cell r="D47">
            <v>88672</v>
          </cell>
          <cell r="E47">
            <v>94740</v>
          </cell>
          <cell r="F47">
            <v>100220</v>
          </cell>
          <cell r="G47">
            <v>105657</v>
          </cell>
          <cell r="H47">
            <v>112316</v>
          </cell>
          <cell r="I47">
            <v>115796</v>
          </cell>
          <cell r="J47">
            <v>118838</v>
          </cell>
          <cell r="K47">
            <v>122973</v>
          </cell>
          <cell r="L47">
            <v>130207</v>
          </cell>
          <cell r="M47">
            <v>136806</v>
          </cell>
          <cell r="N47">
            <v>142775</v>
          </cell>
          <cell r="O47">
            <v>152809</v>
          </cell>
          <cell r="P47">
            <v>149829</v>
          </cell>
          <cell r="Q47">
            <v>136651</v>
          </cell>
          <cell r="R47">
            <v>137308</v>
          </cell>
          <cell r="S47">
            <v>138977</v>
          </cell>
          <cell r="T47">
            <v>135122</v>
          </cell>
          <cell r="U47">
            <v>138250</v>
          </cell>
          <cell r="V47">
            <v>146640</v>
          </cell>
          <cell r="W47">
            <v>155520</v>
          </cell>
          <cell r="X47">
            <v>158854</v>
          </cell>
          <cell r="Y47">
            <v>167924</v>
          </cell>
          <cell r="Z47">
            <v>175953</v>
          </cell>
          <cell r="AA47">
            <v>183836</v>
          </cell>
          <cell r="AB47">
            <v>166368</v>
          </cell>
          <cell r="AC47"/>
          <cell r="AD47"/>
        </row>
        <row r="48">
          <cell r="A48"/>
          <cell r="B48"/>
          <cell r="C48"/>
          <cell r="D48"/>
          <cell r="E48"/>
          <cell r="F48"/>
          <cell r="G48"/>
          <cell r="H48"/>
          <cell r="I48"/>
          <cell r="J48"/>
          <cell r="K48"/>
          <cell r="L48"/>
          <cell r="M48"/>
          <cell r="N48"/>
          <cell r="O48"/>
          <cell r="P48"/>
          <cell r="Q48"/>
          <cell r="R48"/>
          <cell r="S48"/>
          <cell r="T48"/>
          <cell r="U48"/>
          <cell r="V48"/>
          <cell r="W48"/>
          <cell r="X48"/>
          <cell r="Y48"/>
          <cell r="Z48"/>
          <cell r="AA48"/>
          <cell r="AB48"/>
          <cell r="AD48"/>
        </row>
        <row r="49">
          <cell r="A49"/>
          <cell r="B49" t="str">
            <v>QNA - GFCF Breakdown</v>
          </cell>
          <cell r="C49"/>
          <cell r="D49"/>
          <cell r="E49"/>
          <cell r="F49"/>
          <cell r="G49"/>
          <cell r="H49"/>
          <cell r="I49"/>
          <cell r="J49"/>
          <cell r="K49"/>
          <cell r="L49"/>
          <cell r="M49"/>
          <cell r="N49"/>
          <cell r="O49"/>
          <cell r="P49"/>
          <cell r="Q49"/>
          <cell r="R49"/>
          <cell r="S49"/>
          <cell r="T49"/>
          <cell r="U49"/>
          <cell r="V49"/>
          <cell r="W49"/>
          <cell r="X49"/>
          <cell r="Y49"/>
          <cell r="Z49"/>
          <cell r="AA49"/>
          <cell r="AB49"/>
          <cell r="AD49"/>
        </row>
        <row r="50">
          <cell r="A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D50"/>
          <cell r="AE50"/>
        </row>
        <row r="51">
          <cell r="A51"/>
          <cell r="B51" t="str">
            <v>Current Prices</v>
          </cell>
          <cell r="C51"/>
          <cell r="D51"/>
          <cell r="E51"/>
          <cell r="F51"/>
          <cell r="G51"/>
          <cell r="H51"/>
          <cell r="I51"/>
          <cell r="J51"/>
          <cell r="K51"/>
          <cell r="L51"/>
          <cell r="M51"/>
          <cell r="N51"/>
          <cell r="O51"/>
          <cell r="P51"/>
          <cell r="Q51"/>
          <cell r="R51"/>
          <cell r="S51"/>
          <cell r="T51"/>
          <cell r="U51"/>
          <cell r="V51"/>
          <cell r="W51"/>
          <cell r="X51"/>
          <cell r="Y51"/>
          <cell r="Z51"/>
          <cell r="AA51"/>
          <cell r="AB51"/>
          <cell r="AD51"/>
          <cell r="AE51"/>
        </row>
        <row r="52">
          <cell r="A52" t="str">
            <v>IN</v>
          </cell>
          <cell r="B52" t="str">
            <v>Gross Fixed Capital Formation</v>
          </cell>
          <cell r="C52">
            <v>9839</v>
          </cell>
          <cell r="D52">
            <v>11834</v>
          </cell>
          <cell r="E52">
            <v>14538</v>
          </cell>
          <cell r="F52">
            <v>18120</v>
          </cell>
          <cell r="G52">
            <v>22468</v>
          </cell>
          <cell r="H52">
            <v>25771</v>
          </cell>
          <cell r="I52">
            <v>29235</v>
          </cell>
          <cell r="J52">
            <v>32106</v>
          </cell>
          <cell r="K52">
            <v>36257</v>
          </cell>
          <cell r="L52">
            <v>42108</v>
          </cell>
          <cell r="M52">
            <v>50828</v>
          </cell>
          <cell r="N52">
            <v>57356</v>
          </cell>
          <cell r="O52">
            <v>56614</v>
          </cell>
          <cell r="P52">
            <v>46528</v>
          </cell>
          <cell r="Q52">
            <v>35908</v>
          </cell>
          <cell r="R52">
            <v>29482</v>
          </cell>
          <cell r="S52">
            <v>28648</v>
          </cell>
          <cell r="T52">
            <v>34271</v>
          </cell>
          <cell r="U52">
            <v>33383</v>
          </cell>
          <cell r="V52">
            <v>40247</v>
          </cell>
          <cell r="W52">
            <v>63175</v>
          </cell>
          <cell r="X52">
            <v>97015</v>
          </cell>
          <cell r="Y52">
            <v>99516</v>
          </cell>
          <cell r="Z52">
            <v>92750</v>
          </cell>
          <cell r="AA52">
            <v>162362</v>
          </cell>
          <cell r="AB52">
            <v>109584</v>
          </cell>
          <cell r="AC52"/>
          <cell r="AD52"/>
          <cell r="AE52"/>
        </row>
        <row r="53">
          <cell r="A53" t="str">
            <v>DWN</v>
          </cell>
          <cell r="B53" t="str">
            <v>Dwellings</v>
          </cell>
          <cell r="C53">
            <v>1989</v>
          </cell>
          <cell r="D53">
            <v>2412</v>
          </cell>
          <cell r="E53">
            <v>3151</v>
          </cell>
          <cell r="F53">
            <v>4139</v>
          </cell>
          <cell r="G53">
            <v>5244</v>
          </cell>
          <cell r="H53">
            <v>6365</v>
          </cell>
          <cell r="I53">
            <v>7341</v>
          </cell>
          <cell r="J53">
            <v>8763</v>
          </cell>
          <cell r="K53">
            <v>11855</v>
          </cell>
          <cell r="L53">
            <v>14696</v>
          </cell>
          <cell r="M53">
            <v>17653</v>
          </cell>
          <cell r="N53">
            <v>19508</v>
          </cell>
          <cell r="O53">
            <v>16592</v>
          </cell>
          <cell r="P53">
            <v>10626</v>
          </cell>
          <cell r="Q53">
            <v>4571</v>
          </cell>
          <cell r="R53">
            <v>2581</v>
          </cell>
          <cell r="S53">
            <v>1308</v>
          </cell>
          <cell r="T53">
            <v>933</v>
          </cell>
          <cell r="U53">
            <v>890</v>
          </cell>
          <cell r="V53">
            <v>1097</v>
          </cell>
          <cell r="W53">
            <v>1492</v>
          </cell>
          <cell r="X53">
            <v>2036</v>
          </cell>
          <cell r="Y53">
            <v>3060</v>
          </cell>
          <cell r="Z53">
            <v>3654</v>
          </cell>
          <cell r="AA53">
            <v>4377</v>
          </cell>
          <cell r="AB53">
            <v>4357</v>
          </cell>
          <cell r="AC53"/>
          <cell r="AD53"/>
          <cell r="AE53"/>
        </row>
        <row r="54">
          <cell r="A54" t="str">
            <v>IMPN</v>
          </cell>
          <cell r="B54" t="str">
            <v>Improvements</v>
          </cell>
          <cell r="C54">
            <v>645</v>
          </cell>
          <cell r="D54">
            <v>919</v>
          </cell>
          <cell r="E54">
            <v>1114</v>
          </cell>
          <cell r="F54">
            <v>1176</v>
          </cell>
          <cell r="G54">
            <v>1499</v>
          </cell>
          <cell r="H54">
            <v>1792</v>
          </cell>
          <cell r="I54">
            <v>2200</v>
          </cell>
          <cell r="J54">
            <v>2041</v>
          </cell>
          <cell r="K54">
            <v>1928</v>
          </cell>
          <cell r="L54">
            <v>2262</v>
          </cell>
          <cell r="M54">
            <v>2855</v>
          </cell>
          <cell r="N54">
            <v>3119</v>
          </cell>
          <cell r="O54">
            <v>3463</v>
          </cell>
          <cell r="P54">
            <v>3882</v>
          </cell>
          <cell r="Q54">
            <v>3023</v>
          </cell>
          <cell r="R54">
            <v>2226</v>
          </cell>
          <cell r="S54">
            <v>1940</v>
          </cell>
          <cell r="T54">
            <v>1485</v>
          </cell>
          <cell r="U54">
            <v>1678</v>
          </cell>
          <cell r="V54">
            <v>1922</v>
          </cell>
          <cell r="W54">
            <v>1857</v>
          </cell>
          <cell r="X54">
            <v>2195</v>
          </cell>
          <cell r="Y54">
            <v>2590</v>
          </cell>
          <cell r="Z54">
            <v>3223</v>
          </cell>
          <cell r="AA54">
            <v>2952</v>
          </cell>
          <cell r="AB54">
            <v>2601</v>
          </cell>
          <cell r="AC54"/>
          <cell r="AD54"/>
          <cell r="AE54"/>
        </row>
        <row r="55">
          <cell r="A55" t="str">
            <v>RCN</v>
          </cell>
          <cell r="B55" t="str">
            <v>Other Building and Construction</v>
          </cell>
          <cell r="C55">
            <v>2218</v>
          </cell>
          <cell r="D55">
            <v>2810</v>
          </cell>
          <cell r="E55">
            <v>3672</v>
          </cell>
          <cell r="F55">
            <v>4513</v>
          </cell>
          <cell r="G55">
            <v>5560</v>
          </cell>
          <cell r="H55">
            <v>6516</v>
          </cell>
          <cell r="I55">
            <v>7427</v>
          </cell>
          <cell r="J55">
            <v>7912</v>
          </cell>
          <cell r="K55">
            <v>7804</v>
          </cell>
          <cell r="L55">
            <v>8918</v>
          </cell>
          <cell r="M55">
            <v>9734</v>
          </cell>
          <cell r="N55">
            <v>10956</v>
          </cell>
          <cell r="O55">
            <v>13086</v>
          </cell>
          <cell r="P55">
            <v>12841</v>
          </cell>
          <cell r="Q55">
            <v>8842</v>
          </cell>
          <cell r="R55">
            <v>5972</v>
          </cell>
          <cell r="S55">
            <v>5740</v>
          </cell>
          <cell r="T55">
            <v>6597</v>
          </cell>
          <cell r="U55">
            <v>7755</v>
          </cell>
          <cell r="V55">
            <v>8694</v>
          </cell>
          <cell r="W55">
            <v>9917</v>
          </cell>
          <cell r="X55">
            <v>11550</v>
          </cell>
          <cell r="Y55">
            <v>13583</v>
          </cell>
          <cell r="Z55">
            <v>16136</v>
          </cell>
          <cell r="AA55">
            <v>19273</v>
          </cell>
          <cell r="AB55">
            <v>17698</v>
          </cell>
          <cell r="AC55"/>
          <cell r="AD55"/>
          <cell r="AE55"/>
        </row>
        <row r="56">
          <cell r="A56" t="str">
            <v>TCN</v>
          </cell>
          <cell r="B56" t="str">
            <v>Transfer Costs</v>
          </cell>
          <cell r="C56">
            <v>359</v>
          </cell>
          <cell r="D56">
            <v>461</v>
          </cell>
          <cell r="E56">
            <v>578</v>
          </cell>
          <cell r="F56">
            <v>762</v>
          </cell>
          <cell r="G56">
            <v>1013</v>
          </cell>
          <cell r="H56">
            <v>1239</v>
          </cell>
          <cell r="I56">
            <v>1199</v>
          </cell>
          <cell r="J56">
            <v>1416</v>
          </cell>
          <cell r="K56">
            <v>2026</v>
          </cell>
          <cell r="L56">
            <v>2436</v>
          </cell>
          <cell r="M56">
            <v>3277</v>
          </cell>
          <cell r="N56">
            <v>4547</v>
          </cell>
          <cell r="O56">
            <v>3583</v>
          </cell>
          <cell r="P56">
            <v>1836</v>
          </cell>
          <cell r="Q56">
            <v>636</v>
          </cell>
          <cell r="R56">
            <v>444</v>
          </cell>
          <cell r="S56">
            <v>335</v>
          </cell>
          <cell r="T56">
            <v>343</v>
          </cell>
          <cell r="U56">
            <v>486</v>
          </cell>
          <cell r="V56">
            <v>833</v>
          </cell>
          <cell r="W56">
            <v>911</v>
          </cell>
          <cell r="X56">
            <v>1146</v>
          </cell>
          <cell r="Y56">
            <v>1105</v>
          </cell>
          <cell r="Z56">
            <v>1386</v>
          </cell>
          <cell r="AA56">
            <v>1486</v>
          </cell>
          <cell r="AB56">
            <v>1229</v>
          </cell>
          <cell r="AC56"/>
          <cell r="AD56"/>
          <cell r="AE56"/>
        </row>
        <row r="57">
          <cell r="A57" t="str">
            <v>MNE_TOTN</v>
          </cell>
          <cell r="B57" t="str">
            <v>Machinery and Equipment</v>
          </cell>
          <cell r="C57">
            <v>3688</v>
          </cell>
          <cell r="D57">
            <v>4113</v>
          </cell>
          <cell r="E57">
            <v>4643</v>
          </cell>
          <cell r="F57">
            <v>5949</v>
          </cell>
          <cell r="G57">
            <v>7110</v>
          </cell>
          <cell r="H57">
            <v>7760</v>
          </cell>
          <cell r="I57">
            <v>7214</v>
          </cell>
          <cell r="J57">
            <v>7360</v>
          </cell>
          <cell r="K57">
            <v>7955</v>
          </cell>
          <cell r="L57">
            <v>8330</v>
          </cell>
          <cell r="M57">
            <v>10695</v>
          </cell>
          <cell r="N57">
            <v>12320</v>
          </cell>
          <cell r="O57">
            <v>12726</v>
          </cell>
          <cell r="P57">
            <v>10173</v>
          </cell>
          <cell r="Q57">
            <v>10273</v>
          </cell>
          <cell r="R57">
            <v>9611</v>
          </cell>
          <cell r="S57">
            <v>11274</v>
          </cell>
          <cell r="T57">
            <v>13633</v>
          </cell>
          <cell r="U57">
            <v>12861</v>
          </cell>
          <cell r="V57">
            <v>15868</v>
          </cell>
          <cell r="W57">
            <v>15639</v>
          </cell>
          <cell r="X57">
            <v>19626</v>
          </cell>
          <cell r="Y57">
            <v>22174</v>
          </cell>
          <cell r="Z57">
            <v>25714</v>
          </cell>
          <cell r="AA57">
            <v>25487</v>
          </cell>
          <cell r="AB57">
            <v>18909</v>
          </cell>
          <cell r="AC57"/>
          <cell r="AD57"/>
          <cell r="AE57"/>
        </row>
        <row r="58">
          <cell r="A58" t="str">
            <v>PlanesN</v>
          </cell>
          <cell r="B58" t="str">
            <v>"Other" Transport Equipment, mainly planes</v>
          </cell>
          <cell r="C58">
            <v>302</v>
          </cell>
          <cell r="D58">
            <v>111</v>
          </cell>
          <cell r="E58">
            <v>204</v>
          </cell>
          <cell r="F58">
            <v>292</v>
          </cell>
          <cell r="G58">
            <v>1065</v>
          </cell>
          <cell r="H58">
            <v>522</v>
          </cell>
          <cell r="I58">
            <v>816</v>
          </cell>
          <cell r="J58">
            <v>1391</v>
          </cell>
          <cell r="K58">
            <v>1641</v>
          </cell>
          <cell r="L58">
            <v>2080</v>
          </cell>
          <cell r="M58">
            <v>3456</v>
          </cell>
          <cell r="N58">
            <v>4640</v>
          </cell>
          <cell r="O58">
            <v>4559</v>
          </cell>
          <cell r="P58">
            <v>3152</v>
          </cell>
          <cell r="Q58">
            <v>5905</v>
          </cell>
          <cell r="R58">
            <v>5525</v>
          </cell>
          <cell r="S58">
            <v>6110</v>
          </cell>
          <cell r="T58">
            <v>8860</v>
          </cell>
          <cell r="U58">
            <v>6106</v>
          </cell>
          <cell r="V58">
            <v>7670</v>
          </cell>
          <cell r="W58">
            <v>6376</v>
          </cell>
          <cell r="X58">
            <v>10484</v>
          </cell>
          <cell r="Y58">
            <v>14370</v>
          </cell>
          <cell r="Z58">
            <v>16622</v>
          </cell>
          <cell r="AA58">
            <v>16852</v>
          </cell>
          <cell r="AB58">
            <v>10438</v>
          </cell>
          <cell r="AC58"/>
          <cell r="AD58"/>
          <cell r="AE58"/>
        </row>
        <row r="59">
          <cell r="A59" t="str">
            <v>IntangiblesN</v>
          </cell>
          <cell r="B59" t="str">
            <v>Intangible Assets</v>
          </cell>
          <cell r="C59">
            <v>941</v>
          </cell>
          <cell r="D59">
            <v>1119</v>
          </cell>
          <cell r="E59">
            <v>1378</v>
          </cell>
          <cell r="F59">
            <v>1582</v>
          </cell>
          <cell r="G59">
            <v>2043</v>
          </cell>
          <cell r="H59">
            <v>2100</v>
          </cell>
          <cell r="I59">
            <v>3856</v>
          </cell>
          <cell r="J59">
            <v>4615</v>
          </cell>
          <cell r="K59">
            <v>4688</v>
          </cell>
          <cell r="L59">
            <v>5466</v>
          </cell>
          <cell r="M59">
            <v>6614</v>
          </cell>
          <cell r="N59">
            <v>6908</v>
          </cell>
          <cell r="O59">
            <v>7163</v>
          </cell>
          <cell r="P59">
            <v>7169</v>
          </cell>
          <cell r="Q59">
            <v>8560</v>
          </cell>
          <cell r="R59">
            <v>8649</v>
          </cell>
          <cell r="S59">
            <v>8051</v>
          </cell>
          <cell r="T59">
            <v>11282</v>
          </cell>
          <cell r="U59">
            <v>9715</v>
          </cell>
          <cell r="V59">
            <v>11834</v>
          </cell>
          <cell r="W59">
            <v>33360</v>
          </cell>
          <cell r="X59">
            <v>60461</v>
          </cell>
          <cell r="Y59">
            <v>57005</v>
          </cell>
          <cell r="Z59">
            <v>42637</v>
          </cell>
          <cell r="AA59">
            <v>108785</v>
          </cell>
          <cell r="AB59">
            <v>64788</v>
          </cell>
          <cell r="AC59"/>
          <cell r="AD59"/>
          <cell r="AE59"/>
        </row>
        <row r="60">
          <cell r="A60" t="str">
            <v>UIN</v>
          </cell>
          <cell r="B60" t="str">
            <v>GFCF less Other transport equipment and Intangible Assets</v>
          </cell>
          <cell r="C60">
            <v>8596</v>
          </cell>
          <cell r="D60">
            <v>10604</v>
          </cell>
          <cell r="E60">
            <v>12956</v>
          </cell>
          <cell r="F60">
            <v>16246</v>
          </cell>
          <cell r="G60">
            <v>19360</v>
          </cell>
          <cell r="H60">
            <v>23149</v>
          </cell>
          <cell r="I60">
            <v>24563</v>
          </cell>
          <cell r="J60">
            <v>26100</v>
          </cell>
          <cell r="K60">
            <v>29928</v>
          </cell>
          <cell r="L60">
            <v>34562</v>
          </cell>
          <cell r="M60">
            <v>40758</v>
          </cell>
          <cell r="N60">
            <v>45808</v>
          </cell>
          <cell r="O60">
            <v>44892</v>
          </cell>
          <cell r="P60">
            <v>36207</v>
          </cell>
          <cell r="Q60">
            <v>21443</v>
          </cell>
          <cell r="R60">
            <v>15308</v>
          </cell>
          <cell r="S60">
            <v>14487</v>
          </cell>
          <cell r="T60">
            <v>14129</v>
          </cell>
          <cell r="U60">
            <v>17562</v>
          </cell>
          <cell r="V60">
            <v>20743</v>
          </cell>
          <cell r="W60">
            <v>23439</v>
          </cell>
          <cell r="X60">
            <v>26070</v>
          </cell>
          <cell r="Y60">
            <v>28141</v>
          </cell>
          <cell r="Z60">
            <v>33491</v>
          </cell>
          <cell r="AA60">
            <v>36725</v>
          </cell>
          <cell r="AB60">
            <v>34358</v>
          </cell>
          <cell r="AC60"/>
          <cell r="AD60"/>
          <cell r="AE60">
            <v>6.4188103833817678</v>
          </cell>
        </row>
        <row r="61">
          <cell r="A61" t="str">
            <v>UMN</v>
          </cell>
          <cell r="B61" t="str">
            <v>Underlying Machinery and Equipment</v>
          </cell>
          <cell r="C61">
            <v>3386</v>
          </cell>
          <cell r="D61">
            <v>4002</v>
          </cell>
          <cell r="E61">
            <v>4439</v>
          </cell>
          <cell r="F61">
            <v>5657</v>
          </cell>
          <cell r="G61">
            <v>6045</v>
          </cell>
          <cell r="H61">
            <v>7238</v>
          </cell>
          <cell r="I61">
            <v>6398</v>
          </cell>
          <cell r="J61">
            <v>5969</v>
          </cell>
          <cell r="K61">
            <v>6314</v>
          </cell>
          <cell r="L61">
            <v>6250</v>
          </cell>
          <cell r="M61">
            <v>7239</v>
          </cell>
          <cell r="N61">
            <v>7680</v>
          </cell>
          <cell r="O61">
            <v>8167</v>
          </cell>
          <cell r="P61">
            <v>7021</v>
          </cell>
          <cell r="Q61">
            <v>4368</v>
          </cell>
          <cell r="R61">
            <v>4086</v>
          </cell>
          <cell r="S61">
            <v>5164</v>
          </cell>
          <cell r="T61">
            <v>4773</v>
          </cell>
          <cell r="U61">
            <v>6755</v>
          </cell>
          <cell r="V61">
            <v>8198</v>
          </cell>
          <cell r="W61">
            <v>9263</v>
          </cell>
          <cell r="X61">
            <v>9142</v>
          </cell>
          <cell r="Y61">
            <v>7804</v>
          </cell>
          <cell r="Z61">
            <v>9092</v>
          </cell>
          <cell r="AA61">
            <v>8635</v>
          </cell>
          <cell r="AB61">
            <v>8471</v>
          </cell>
          <cell r="AC61"/>
          <cell r="AD61"/>
          <cell r="AE61"/>
        </row>
        <row r="62">
          <cell r="A62"/>
          <cell r="B62"/>
          <cell r="C62"/>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row>
        <row r="63">
          <cell r="A63"/>
          <cell r="B63" t="str">
            <v>Chain Linked</v>
          </cell>
          <cell r="C63"/>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row>
        <row r="64">
          <cell r="A64" t="str">
            <v>IR</v>
          </cell>
          <cell r="B64" t="str">
            <v>Gross Fixed Capital Formation</v>
          </cell>
          <cell r="C64">
            <v>17400</v>
          </cell>
          <cell r="D64">
            <v>20206</v>
          </cell>
          <cell r="E64">
            <v>23428</v>
          </cell>
          <cell r="F64">
            <v>26712</v>
          </cell>
          <cell r="G64">
            <v>30535</v>
          </cell>
          <cell r="H64">
            <v>32026</v>
          </cell>
          <cell r="I64">
            <v>33885</v>
          </cell>
          <cell r="J64">
            <v>35778</v>
          </cell>
          <cell r="K64">
            <v>38597</v>
          </cell>
          <cell r="L64">
            <v>42368</v>
          </cell>
          <cell r="M64">
            <v>49536</v>
          </cell>
          <cell r="N64">
            <v>53131</v>
          </cell>
          <cell r="O64">
            <v>53132</v>
          </cell>
          <cell r="P64">
            <v>46948</v>
          </cell>
          <cell r="Q64">
            <v>39038</v>
          </cell>
          <cell r="R64">
            <v>33201</v>
          </cell>
          <cell r="S64">
            <v>33082</v>
          </cell>
          <cell r="T64">
            <v>38328</v>
          </cell>
          <cell r="U64">
            <v>36859</v>
          </cell>
          <cell r="V64">
            <v>43652</v>
          </cell>
          <cell r="W64">
            <v>65548</v>
          </cell>
          <cell r="X64">
            <v>98883</v>
          </cell>
          <cell r="Y64">
            <v>98859</v>
          </cell>
          <cell r="Z64">
            <v>92750</v>
          </cell>
          <cell r="AA64">
            <v>162135</v>
          </cell>
          <cell r="AB64">
            <v>109701</v>
          </cell>
          <cell r="AC64"/>
          <cell r="AD64"/>
          <cell r="AE64"/>
        </row>
        <row r="65">
          <cell r="A65" t="str">
            <v>DWR</v>
          </cell>
          <cell r="B65" t="str">
            <v>Dwellings</v>
          </cell>
          <cell r="C65">
            <v>4076</v>
          </cell>
          <cell r="D65">
            <v>4617</v>
          </cell>
          <cell r="E65">
            <v>5418</v>
          </cell>
          <cell r="F65">
            <v>5822</v>
          </cell>
          <cell r="G65">
            <v>6550</v>
          </cell>
          <cell r="H65">
            <v>7239</v>
          </cell>
          <cell r="I65">
            <v>7604</v>
          </cell>
          <cell r="J65">
            <v>8172</v>
          </cell>
          <cell r="K65">
            <v>9594</v>
          </cell>
          <cell r="L65">
            <v>10598</v>
          </cell>
          <cell r="M65">
            <v>12312</v>
          </cell>
          <cell r="N65">
            <v>12607</v>
          </cell>
          <cell r="O65">
            <v>11459</v>
          </cell>
          <cell r="P65">
            <v>9280</v>
          </cell>
          <cell r="Q65">
            <v>5225</v>
          </cell>
          <cell r="R65">
            <v>3020</v>
          </cell>
          <cell r="S65">
            <v>1512</v>
          </cell>
          <cell r="T65">
            <v>1058</v>
          </cell>
          <cell r="U65">
            <v>983</v>
          </cell>
          <cell r="V65">
            <v>1132</v>
          </cell>
          <cell r="W65">
            <v>1521</v>
          </cell>
          <cell r="X65">
            <v>2038</v>
          </cell>
          <cell r="Y65">
            <v>2951</v>
          </cell>
          <cell r="Z65">
            <v>3654</v>
          </cell>
          <cell r="AA65">
            <v>4103</v>
          </cell>
          <cell r="AB65">
            <v>4009</v>
          </cell>
          <cell r="AC65"/>
          <cell r="AD65"/>
          <cell r="AE65"/>
        </row>
        <row r="66">
          <cell r="A66" t="str">
            <v>IMPR</v>
          </cell>
          <cell r="B66" t="str">
            <v>Improvements</v>
          </cell>
          <cell r="C66">
            <v>1764</v>
          </cell>
          <cell r="D66">
            <v>2371</v>
          </cell>
          <cell r="E66">
            <v>2566</v>
          </cell>
          <cell r="F66">
            <v>2418</v>
          </cell>
          <cell r="G66">
            <v>2659</v>
          </cell>
          <cell r="H66">
            <v>2763</v>
          </cell>
          <cell r="I66">
            <v>3056</v>
          </cell>
          <cell r="J66">
            <v>2753</v>
          </cell>
          <cell r="K66">
            <v>2552</v>
          </cell>
          <cell r="L66">
            <v>2933</v>
          </cell>
          <cell r="M66">
            <v>3494</v>
          </cell>
          <cell r="N66">
            <v>3633</v>
          </cell>
          <cell r="O66">
            <v>4035</v>
          </cell>
          <cell r="P66">
            <v>4639</v>
          </cell>
          <cell r="Q66">
            <v>3928</v>
          </cell>
          <cell r="R66">
            <v>3141</v>
          </cell>
          <cell r="S66">
            <v>2742</v>
          </cell>
          <cell r="T66">
            <v>2040</v>
          </cell>
          <cell r="U66">
            <v>2240</v>
          </cell>
          <cell r="V66">
            <v>2453</v>
          </cell>
          <cell r="W66">
            <v>2245</v>
          </cell>
          <cell r="X66">
            <v>2501</v>
          </cell>
          <cell r="Y66">
            <v>2784</v>
          </cell>
          <cell r="Z66">
            <v>3222</v>
          </cell>
          <cell r="AA66">
            <v>2768</v>
          </cell>
          <cell r="AB66">
            <v>2437</v>
          </cell>
          <cell r="AC66"/>
          <cell r="AD66"/>
        </row>
        <row r="67">
          <cell r="A67" t="str">
            <v>RCR</v>
          </cell>
          <cell r="B67" t="str">
            <v>Other Building and Construction</v>
          </cell>
          <cell r="C67">
            <v>4415</v>
          </cell>
          <cell r="D67">
            <v>5353</v>
          </cell>
          <cell r="E67">
            <v>6554</v>
          </cell>
          <cell r="F67">
            <v>7552</v>
          </cell>
          <cell r="G67">
            <v>8472</v>
          </cell>
          <cell r="H67">
            <v>8879</v>
          </cell>
          <cell r="I67">
            <v>9291</v>
          </cell>
          <cell r="J67">
            <v>9613</v>
          </cell>
          <cell r="K67">
            <v>9390</v>
          </cell>
          <cell r="L67">
            <v>10343</v>
          </cell>
          <cell r="M67">
            <v>10860</v>
          </cell>
          <cell r="N67">
            <v>11774</v>
          </cell>
          <cell r="O67">
            <v>13898</v>
          </cell>
          <cell r="P67">
            <v>14845</v>
          </cell>
          <cell r="Q67">
            <v>11509</v>
          </cell>
          <cell r="R67">
            <v>8446</v>
          </cell>
          <cell r="S67">
            <v>8128</v>
          </cell>
          <cell r="T67">
            <v>9079</v>
          </cell>
          <cell r="U67">
            <v>10373</v>
          </cell>
          <cell r="V67">
            <v>11108</v>
          </cell>
          <cell r="W67">
            <v>12011</v>
          </cell>
          <cell r="X67">
            <v>13164</v>
          </cell>
          <cell r="Y67">
            <v>14605</v>
          </cell>
          <cell r="Z67">
            <v>16136</v>
          </cell>
          <cell r="AA67">
            <v>18065</v>
          </cell>
          <cell r="AB67">
            <v>16344</v>
          </cell>
          <cell r="AC67"/>
          <cell r="AD67"/>
        </row>
        <row r="68">
          <cell r="A68" t="str">
            <v>TCR</v>
          </cell>
          <cell r="B68" t="str">
            <v>Transfer Costs</v>
          </cell>
          <cell r="C68">
            <v>1277</v>
          </cell>
          <cell r="D68">
            <v>1432</v>
          </cell>
          <cell r="E68">
            <v>1519</v>
          </cell>
          <cell r="F68">
            <v>1533</v>
          </cell>
          <cell r="G68">
            <v>1684</v>
          </cell>
          <cell r="H68">
            <v>1775</v>
          </cell>
          <cell r="I68">
            <v>1593</v>
          </cell>
          <cell r="J68">
            <v>1702</v>
          </cell>
          <cell r="K68">
            <v>2109</v>
          </cell>
          <cell r="L68">
            <v>2278</v>
          </cell>
          <cell r="M68">
            <v>2749</v>
          </cell>
          <cell r="N68">
            <v>3246</v>
          </cell>
          <cell r="O68">
            <v>2470</v>
          </cell>
          <cell r="P68">
            <v>1100</v>
          </cell>
          <cell r="Q68">
            <v>437</v>
          </cell>
          <cell r="R68">
            <v>335</v>
          </cell>
          <cell r="S68">
            <v>419</v>
          </cell>
          <cell r="T68">
            <v>549</v>
          </cell>
          <cell r="U68">
            <v>767</v>
          </cell>
          <cell r="V68">
            <v>1165</v>
          </cell>
          <cell r="W68">
            <v>1163</v>
          </cell>
          <cell r="X68">
            <v>1370</v>
          </cell>
          <cell r="Y68">
            <v>1207</v>
          </cell>
          <cell r="Z68">
            <v>1385</v>
          </cell>
          <cell r="AA68">
            <v>1413</v>
          </cell>
          <cell r="AB68">
            <v>1164</v>
          </cell>
          <cell r="AC68"/>
          <cell r="AD68"/>
        </row>
        <row r="69">
          <cell r="A69" t="str">
            <v>MNE_TOTR</v>
          </cell>
          <cell r="B69" t="str">
            <v>Machinery and Equipment</v>
          </cell>
          <cell r="C69">
            <v>3971</v>
          </cell>
          <cell r="D69">
            <v>4434</v>
          </cell>
          <cell r="E69">
            <v>5007</v>
          </cell>
          <cell r="F69">
            <v>6245</v>
          </cell>
          <cell r="G69">
            <v>7277</v>
          </cell>
          <cell r="H69">
            <v>7555</v>
          </cell>
          <cell r="I69">
            <v>6841</v>
          </cell>
          <cell r="J69">
            <v>6980</v>
          </cell>
          <cell r="K69">
            <v>8000</v>
          </cell>
          <cell r="L69">
            <v>8519</v>
          </cell>
          <cell r="M69">
            <v>11063</v>
          </cell>
          <cell r="N69">
            <v>12682</v>
          </cell>
          <cell r="O69">
            <v>13379</v>
          </cell>
          <cell r="P69">
            <v>10791</v>
          </cell>
          <cell r="Q69">
            <v>10722</v>
          </cell>
          <cell r="R69">
            <v>10178</v>
          </cell>
          <cell r="S69">
            <v>12113</v>
          </cell>
          <cell r="T69">
            <v>14398</v>
          </cell>
          <cell r="U69">
            <v>13503</v>
          </cell>
          <cell r="V69">
            <v>16368</v>
          </cell>
          <cell r="W69">
            <v>15832</v>
          </cell>
          <cell r="X69">
            <v>19966</v>
          </cell>
          <cell r="Y69">
            <v>22256</v>
          </cell>
          <cell r="Z69">
            <v>25714</v>
          </cell>
          <cell r="AA69">
            <v>25403</v>
          </cell>
          <cell r="AB69">
            <v>19014</v>
          </cell>
          <cell r="AC69"/>
          <cell r="AD69"/>
        </row>
        <row r="70">
          <cell r="A70" t="str">
            <v>PlanesR</v>
          </cell>
          <cell r="B70" t="str">
            <v>Other Transport Equipment, mainly planes</v>
          </cell>
          <cell r="C70">
            <v>356</v>
          </cell>
          <cell r="D70">
            <v>132</v>
          </cell>
          <cell r="E70">
            <v>241</v>
          </cell>
          <cell r="F70">
            <v>343</v>
          </cell>
          <cell r="G70">
            <v>1227</v>
          </cell>
          <cell r="H70">
            <v>589</v>
          </cell>
          <cell r="I70">
            <v>901</v>
          </cell>
          <cell r="J70">
            <v>1510</v>
          </cell>
          <cell r="K70">
            <v>1773</v>
          </cell>
          <cell r="L70">
            <v>2238</v>
          </cell>
          <cell r="M70">
            <v>3695</v>
          </cell>
          <cell r="N70">
            <v>4914</v>
          </cell>
          <cell r="O70">
            <v>4818</v>
          </cell>
          <cell r="P70">
            <v>3327</v>
          </cell>
          <cell r="Q70">
            <v>6175</v>
          </cell>
          <cell r="R70">
            <v>5890</v>
          </cell>
          <cell r="S70">
            <v>6625</v>
          </cell>
          <cell r="T70">
            <v>9481</v>
          </cell>
          <cell r="U70">
            <v>6446</v>
          </cell>
          <cell r="V70">
            <v>8090</v>
          </cell>
          <cell r="W70">
            <v>6603</v>
          </cell>
          <cell r="X70">
            <v>10740</v>
          </cell>
          <cell r="Y70">
            <v>14518</v>
          </cell>
          <cell r="Z70">
            <v>16620</v>
          </cell>
          <cell r="AA70">
            <v>16676</v>
          </cell>
          <cell r="AB70">
            <v>10234</v>
          </cell>
          <cell r="AC70"/>
          <cell r="AD70"/>
        </row>
        <row r="71">
          <cell r="A71" t="str">
            <v>IntangiblesR</v>
          </cell>
          <cell r="B71" t="str">
            <v>Intangible Assets</v>
          </cell>
          <cell r="C71">
            <v>1635</v>
          </cell>
          <cell r="D71">
            <v>1909</v>
          </cell>
          <cell r="E71">
            <v>2258</v>
          </cell>
          <cell r="F71">
            <v>2507</v>
          </cell>
          <cell r="G71">
            <v>3064</v>
          </cell>
          <cell r="H71">
            <v>2905</v>
          </cell>
          <cell r="I71">
            <v>5041</v>
          </cell>
          <cell r="J71">
            <v>6107</v>
          </cell>
          <cell r="K71">
            <v>6009</v>
          </cell>
          <cell r="L71">
            <v>6703</v>
          </cell>
          <cell r="M71">
            <v>7782</v>
          </cell>
          <cell r="N71">
            <v>7988</v>
          </cell>
          <cell r="O71">
            <v>7829</v>
          </cell>
          <cell r="P71">
            <v>7399</v>
          </cell>
          <cell r="Q71">
            <v>8902</v>
          </cell>
          <cell r="R71">
            <v>9100</v>
          </cell>
          <cell r="S71">
            <v>8837</v>
          </cell>
          <cell r="T71">
            <v>11615</v>
          </cell>
          <cell r="U71">
            <v>9944</v>
          </cell>
          <cell r="V71">
            <v>12328</v>
          </cell>
          <cell r="W71">
            <v>32947</v>
          </cell>
          <cell r="X71">
            <v>58831</v>
          </cell>
          <cell r="Y71">
            <v>54391</v>
          </cell>
          <cell r="Z71">
            <v>42636</v>
          </cell>
          <cell r="AA71">
            <v>110382</v>
          </cell>
          <cell r="AB71">
            <v>66733</v>
          </cell>
          <cell r="AC71"/>
          <cell r="AD71"/>
        </row>
        <row r="72">
          <cell r="A72" t="str">
            <v>UIR</v>
          </cell>
          <cell r="B72" t="str">
            <v>GFCF less Other transport equipment and Intangible Assets</v>
          </cell>
          <cell r="C72">
            <v>15409</v>
          </cell>
          <cell r="D72">
            <v>18165</v>
          </cell>
          <cell r="E72">
            <v>20929</v>
          </cell>
          <cell r="F72">
            <v>23862</v>
          </cell>
          <cell r="G72">
            <v>26244</v>
          </cell>
          <cell r="H72">
            <v>28532</v>
          </cell>
          <cell r="I72">
            <v>27943</v>
          </cell>
          <cell r="J72">
            <v>28161</v>
          </cell>
          <cell r="K72">
            <v>30815</v>
          </cell>
          <cell r="L72">
            <v>33427</v>
          </cell>
          <cell r="M72">
            <v>38059</v>
          </cell>
          <cell r="N72">
            <v>40229</v>
          </cell>
          <cell r="O72">
            <v>40485</v>
          </cell>
          <cell r="P72">
            <v>36222</v>
          </cell>
          <cell r="Q72">
            <v>23961</v>
          </cell>
          <cell r="R72">
            <v>18211</v>
          </cell>
          <cell r="S72">
            <v>17620</v>
          </cell>
          <cell r="T72">
            <v>17232</v>
          </cell>
          <cell r="U72">
            <v>20469</v>
          </cell>
          <cell r="V72">
            <v>23234</v>
          </cell>
          <cell r="W72">
            <v>25998</v>
          </cell>
          <cell r="X72">
            <v>29312</v>
          </cell>
          <cell r="Y72">
            <v>29950</v>
          </cell>
          <cell r="Z72">
            <v>33494</v>
          </cell>
          <cell r="AA72">
            <v>35077</v>
          </cell>
          <cell r="AB72">
            <v>32734</v>
          </cell>
          <cell r="AC72"/>
          <cell r="AD72"/>
        </row>
        <row r="73">
          <cell r="A73" t="str">
            <v>UMR</v>
          </cell>
          <cell r="B73" t="str">
            <v>Underlying Machinery and Equipment</v>
          </cell>
          <cell r="C73">
            <v>3615</v>
          </cell>
          <cell r="D73">
            <v>4302</v>
          </cell>
          <cell r="E73">
            <v>4766</v>
          </cell>
          <cell r="F73">
            <v>5902</v>
          </cell>
          <cell r="G73">
            <v>6050</v>
          </cell>
          <cell r="H73">
            <v>6966</v>
          </cell>
          <cell r="I73">
            <v>5940</v>
          </cell>
          <cell r="J73">
            <v>5470</v>
          </cell>
          <cell r="K73">
            <v>6227</v>
          </cell>
          <cell r="L73">
            <v>6281</v>
          </cell>
          <cell r="M73">
            <v>7368</v>
          </cell>
          <cell r="N73">
            <v>7768</v>
          </cell>
          <cell r="O73">
            <v>8561</v>
          </cell>
          <cell r="P73">
            <v>7464</v>
          </cell>
          <cell r="Q73">
            <v>4547</v>
          </cell>
          <cell r="R73">
            <v>4288</v>
          </cell>
          <cell r="S73">
            <v>5488</v>
          </cell>
          <cell r="T73">
            <v>4917</v>
          </cell>
          <cell r="U73">
            <v>7057</v>
          </cell>
          <cell r="V73">
            <v>8278</v>
          </cell>
          <cell r="W73">
            <v>9229</v>
          </cell>
          <cell r="X73">
            <v>9226</v>
          </cell>
          <cell r="Y73">
            <v>7738</v>
          </cell>
          <cell r="Z73">
            <v>9094</v>
          </cell>
          <cell r="AA73">
            <v>8727</v>
          </cell>
          <cell r="AB73">
            <v>8780</v>
          </cell>
          <cell r="AC73"/>
          <cell r="AD73"/>
        </row>
        <row r="74">
          <cell r="A74"/>
          <cell r="B74"/>
          <cell r="C74"/>
          <cell r="D74"/>
          <cell r="E74"/>
          <cell r="F74"/>
          <cell r="G74"/>
          <cell r="H74"/>
          <cell r="I74"/>
          <cell r="J74"/>
          <cell r="K74"/>
          <cell r="L74"/>
          <cell r="M74"/>
          <cell r="N74"/>
          <cell r="O74"/>
          <cell r="P74"/>
          <cell r="Q74"/>
          <cell r="R74"/>
          <cell r="S74"/>
          <cell r="T74"/>
          <cell r="U74"/>
          <cell r="V74"/>
          <cell r="W74"/>
          <cell r="X74"/>
          <cell r="Y74"/>
          <cell r="Z74"/>
          <cell r="AA74"/>
          <cell r="AB74"/>
          <cell r="AD74"/>
        </row>
        <row r="75">
          <cell r="A75"/>
          <cell r="B75" t="str">
            <v>QNA - Trade Split</v>
          </cell>
          <cell r="C75"/>
          <cell r="D75"/>
          <cell r="E75"/>
          <cell r="F75"/>
          <cell r="G75"/>
          <cell r="H75"/>
          <cell r="I75"/>
          <cell r="J75"/>
          <cell r="K75"/>
          <cell r="L75"/>
          <cell r="M75"/>
          <cell r="N75"/>
          <cell r="O75"/>
          <cell r="P75"/>
          <cell r="Q75"/>
          <cell r="R75"/>
          <cell r="S75"/>
          <cell r="T75"/>
          <cell r="U75"/>
          <cell r="V75"/>
          <cell r="W75"/>
          <cell r="X75"/>
          <cell r="Y75"/>
          <cell r="Z75"/>
          <cell r="AA75"/>
          <cell r="AB75"/>
          <cell r="AD75"/>
        </row>
        <row r="76">
          <cell r="A76"/>
          <cell r="B76" t="str">
            <v>S:\Eddie\Macro\Trade\QNA to Annual Exports.xlsx</v>
          </cell>
          <cell r="C76"/>
          <cell r="D76"/>
          <cell r="E76"/>
          <cell r="F76"/>
          <cell r="G76"/>
          <cell r="H76"/>
          <cell r="I76"/>
          <cell r="J76"/>
          <cell r="K76"/>
          <cell r="L76"/>
          <cell r="M76"/>
          <cell r="N76"/>
          <cell r="O76"/>
          <cell r="P76"/>
          <cell r="Q76"/>
          <cell r="R76"/>
          <cell r="S76"/>
          <cell r="T76"/>
          <cell r="U76"/>
          <cell r="V76"/>
          <cell r="W76"/>
          <cell r="X76"/>
          <cell r="Y76"/>
          <cell r="Z76"/>
          <cell r="AA76"/>
          <cell r="AB76"/>
          <cell r="AD76"/>
        </row>
        <row r="77">
          <cell r="A77" t="str">
            <v>XTN</v>
          </cell>
          <cell r="B77" t="str">
            <v>Exports of Goods and Services (excluding Factor Income Flows)</v>
          </cell>
          <cell r="C77">
            <v>40259</v>
          </cell>
          <cell r="D77">
            <v>45055</v>
          </cell>
          <cell r="E77">
            <v>53525</v>
          </cell>
          <cell r="F77">
            <v>67823</v>
          </cell>
          <cell r="G77">
            <v>80226</v>
          </cell>
          <cell r="H77">
            <v>102408</v>
          </cell>
          <cell r="I77">
            <v>116258</v>
          </cell>
          <cell r="J77">
            <v>123009</v>
          </cell>
          <cell r="K77">
            <v>117684</v>
          </cell>
          <cell r="L77">
            <v>125751</v>
          </cell>
          <cell r="M77">
            <v>135441</v>
          </cell>
          <cell r="N77">
            <v>146149</v>
          </cell>
          <cell r="O77">
            <v>159304</v>
          </cell>
          <cell r="P77">
            <v>157942</v>
          </cell>
          <cell r="Q77">
            <v>158597</v>
          </cell>
          <cell r="R77">
            <v>172797</v>
          </cell>
          <cell r="S77">
            <v>177303</v>
          </cell>
          <cell r="T77">
            <v>183012</v>
          </cell>
          <cell r="U77">
            <v>186245</v>
          </cell>
          <cell r="V77">
            <v>214349</v>
          </cell>
          <cell r="W77">
            <v>320565</v>
          </cell>
          <cell r="X77">
            <v>328235</v>
          </cell>
          <cell r="Y77">
            <v>359655</v>
          </cell>
          <cell r="Z77">
            <v>399898</v>
          </cell>
          <cell r="AA77">
            <v>448867</v>
          </cell>
          <cell r="AB77">
            <v>467809</v>
          </cell>
          <cell r="AC77"/>
          <cell r="AD77"/>
        </row>
        <row r="78">
          <cell r="A78" t="str">
            <v>XTR</v>
          </cell>
          <cell r="B78" t="str">
            <v>...real</v>
          </cell>
          <cell r="C78">
            <v>50035</v>
          </cell>
          <cell r="D78">
            <v>56253</v>
          </cell>
          <cell r="E78">
            <v>66123</v>
          </cell>
          <cell r="F78">
            <v>81180</v>
          </cell>
          <cell r="G78">
            <v>93983</v>
          </cell>
          <cell r="H78">
            <v>113895</v>
          </cell>
          <cell r="I78">
            <v>129851</v>
          </cell>
          <cell r="J78">
            <v>138260</v>
          </cell>
          <cell r="K78">
            <v>135913</v>
          </cell>
          <cell r="L78">
            <v>144775</v>
          </cell>
          <cell r="M78">
            <v>152709</v>
          </cell>
          <cell r="N78">
            <v>161949</v>
          </cell>
          <cell r="O78">
            <v>176365</v>
          </cell>
          <cell r="P78">
            <v>169656</v>
          </cell>
          <cell r="Q78">
            <v>177543</v>
          </cell>
          <cell r="R78">
            <v>188214</v>
          </cell>
          <cell r="S78">
            <v>194235</v>
          </cell>
          <cell r="T78">
            <v>192541</v>
          </cell>
          <cell r="U78">
            <v>198174</v>
          </cell>
          <cell r="V78">
            <v>227170</v>
          </cell>
          <cell r="W78">
            <v>316331</v>
          </cell>
          <cell r="X78">
            <v>329479</v>
          </cell>
          <cell r="Y78">
            <v>359873</v>
          </cell>
          <cell r="Z78">
            <v>399898</v>
          </cell>
          <cell r="AA78">
            <v>442085</v>
          </cell>
          <cell r="AB78">
            <v>469547</v>
          </cell>
          <cell r="AC78"/>
          <cell r="AD78"/>
        </row>
        <row r="79">
          <cell r="A79" t="str">
            <v>XGN</v>
          </cell>
          <cell r="B79" t="str">
            <v>Export of Goods (excluding Factor Income Flows)</v>
          </cell>
          <cell r="C79">
            <v>35205</v>
          </cell>
          <cell r="D79">
            <v>39049</v>
          </cell>
          <cell r="E79">
            <v>46203</v>
          </cell>
          <cell r="F79">
            <v>54989</v>
          </cell>
          <cell r="G79">
            <v>64197</v>
          </cell>
          <cell r="H79">
            <v>80068</v>
          </cell>
          <cell r="I79">
            <v>86730</v>
          </cell>
          <cell r="J79">
            <v>90780</v>
          </cell>
          <cell r="K79">
            <v>79618</v>
          </cell>
          <cell r="L79">
            <v>84697</v>
          </cell>
          <cell r="M79">
            <v>89918</v>
          </cell>
          <cell r="N79">
            <v>93354</v>
          </cell>
          <cell r="O79">
            <v>99786</v>
          </cell>
          <cell r="P79">
            <v>96164</v>
          </cell>
          <cell r="Q79">
            <v>97274</v>
          </cell>
          <cell r="R79">
            <v>103255</v>
          </cell>
          <cell r="S79">
            <v>100578</v>
          </cell>
          <cell r="T79">
            <v>101869</v>
          </cell>
          <cell r="U79">
            <v>98732</v>
          </cell>
          <cell r="V79">
            <v>114461</v>
          </cell>
          <cell r="W79">
            <v>200327</v>
          </cell>
          <cell r="X79">
            <v>193160</v>
          </cell>
          <cell r="Y79">
            <v>197824</v>
          </cell>
          <cell r="Z79">
            <v>211444</v>
          </cell>
          <cell r="AA79">
            <v>227497</v>
          </cell>
          <cell r="AB79">
            <v>237813</v>
          </cell>
          <cell r="AC79"/>
          <cell r="AD79"/>
        </row>
        <row r="80">
          <cell r="A80" t="str">
            <v>XGR</v>
          </cell>
          <cell r="B80" t="str">
            <v>...real</v>
          </cell>
          <cell r="C80">
            <v>35744</v>
          </cell>
          <cell r="D80">
            <v>39879</v>
          </cell>
          <cell r="E80">
            <v>46668</v>
          </cell>
          <cell r="F80">
            <v>54053</v>
          </cell>
          <cell r="G80">
            <v>61542</v>
          </cell>
          <cell r="H80">
            <v>72237</v>
          </cell>
          <cell r="I80">
            <v>80733</v>
          </cell>
          <cell r="J80">
            <v>86663</v>
          </cell>
          <cell r="K80">
            <v>80624</v>
          </cell>
          <cell r="L80">
            <v>86265</v>
          </cell>
          <cell r="M80">
            <v>89648</v>
          </cell>
          <cell r="N80">
            <v>92134</v>
          </cell>
          <cell r="O80">
            <v>100221</v>
          </cell>
          <cell r="P80">
            <v>94288</v>
          </cell>
          <cell r="Q80">
            <v>100235</v>
          </cell>
          <cell r="R80">
            <v>102724</v>
          </cell>
          <cell r="S80">
            <v>102072</v>
          </cell>
          <cell r="T80">
            <v>99828</v>
          </cell>
          <cell r="U80">
            <v>99480</v>
          </cell>
          <cell r="V80">
            <v>115700</v>
          </cell>
          <cell r="W80">
            <v>184134</v>
          </cell>
          <cell r="X80">
            <v>184192</v>
          </cell>
          <cell r="Y80">
            <v>190336</v>
          </cell>
          <cell r="Z80">
            <v>211443</v>
          </cell>
          <cell r="AA80">
            <v>228711</v>
          </cell>
          <cell r="AB80">
            <v>255625</v>
          </cell>
          <cell r="AC80"/>
          <cell r="AD80"/>
        </row>
        <row r="81">
          <cell r="A81" t="str">
            <v>XSN</v>
          </cell>
          <cell r="B81" t="str">
            <v>Export of Services (excluding Factor Income Flows)</v>
          </cell>
          <cell r="C81">
            <v>5054</v>
          </cell>
          <cell r="D81">
            <v>6005</v>
          </cell>
          <cell r="E81">
            <v>7322</v>
          </cell>
          <cell r="F81">
            <v>12834</v>
          </cell>
          <cell r="G81">
            <v>16033</v>
          </cell>
          <cell r="H81">
            <v>22341</v>
          </cell>
          <cell r="I81">
            <v>29528</v>
          </cell>
          <cell r="J81">
            <v>32229</v>
          </cell>
          <cell r="K81">
            <v>38066</v>
          </cell>
          <cell r="L81">
            <v>41054</v>
          </cell>
          <cell r="M81">
            <v>45521</v>
          </cell>
          <cell r="N81">
            <v>52795</v>
          </cell>
          <cell r="O81">
            <v>59518</v>
          </cell>
          <cell r="P81">
            <v>61776</v>
          </cell>
          <cell r="Q81">
            <v>61323</v>
          </cell>
          <cell r="R81">
            <v>69543</v>
          </cell>
          <cell r="S81">
            <v>76725</v>
          </cell>
          <cell r="T81">
            <v>81145</v>
          </cell>
          <cell r="U81">
            <v>87511</v>
          </cell>
          <cell r="V81">
            <v>99889</v>
          </cell>
          <cell r="W81">
            <v>120238</v>
          </cell>
          <cell r="X81">
            <v>135076</v>
          </cell>
          <cell r="Y81">
            <v>161831</v>
          </cell>
          <cell r="Z81">
            <v>188454</v>
          </cell>
          <cell r="AA81">
            <v>221370</v>
          </cell>
          <cell r="AB81">
            <v>229996</v>
          </cell>
          <cell r="AC81"/>
          <cell r="AD81"/>
        </row>
        <row r="82">
          <cell r="A82" t="str">
            <v>XSR</v>
          </cell>
          <cell r="B82" t="str">
            <v>...real</v>
          </cell>
          <cell r="C82">
            <v>9073</v>
          </cell>
          <cell r="D82">
            <v>10740</v>
          </cell>
          <cell r="E82">
            <v>12992</v>
          </cell>
          <cell r="F82">
            <v>21644</v>
          </cell>
          <cell r="G82">
            <v>26832</v>
          </cell>
          <cell r="H82">
            <v>36613</v>
          </cell>
          <cell r="I82">
            <v>44690</v>
          </cell>
          <cell r="J82">
            <v>46444</v>
          </cell>
          <cell r="K82">
            <v>52550</v>
          </cell>
          <cell r="L82">
            <v>55453</v>
          </cell>
          <cell r="M82">
            <v>60273</v>
          </cell>
          <cell r="N82">
            <v>67823</v>
          </cell>
          <cell r="O82">
            <v>74009</v>
          </cell>
          <cell r="P82">
            <v>73822</v>
          </cell>
          <cell r="Q82">
            <v>75346</v>
          </cell>
          <cell r="R82">
            <v>84091</v>
          </cell>
          <cell r="S82">
            <v>91568</v>
          </cell>
          <cell r="T82">
            <v>92360</v>
          </cell>
          <cell r="U82">
            <v>98861</v>
          </cell>
          <cell r="V82">
            <v>111459</v>
          </cell>
          <cell r="W82">
            <v>129787</v>
          </cell>
          <cell r="X82">
            <v>144101</v>
          </cell>
          <cell r="Y82">
            <v>169532</v>
          </cell>
          <cell r="Z82">
            <v>188454</v>
          </cell>
          <cell r="AA82">
            <v>213373</v>
          </cell>
          <cell r="AB82">
            <v>213924</v>
          </cell>
          <cell r="AC82"/>
          <cell r="AD82"/>
          <cell r="AE82"/>
          <cell r="AF82"/>
        </row>
        <row r="83">
          <cell r="A83" t="str">
            <v>MTN</v>
          </cell>
          <cell r="B83" t="str">
            <v>Imports of Goods and Services (excluding Factor Income Flows)</v>
          </cell>
          <cell r="C83">
            <v>-34269</v>
          </cell>
          <cell r="D83">
            <v>-38472</v>
          </cell>
          <cell r="E83">
            <v>-45211</v>
          </cell>
          <cell r="F83">
            <v>-59075</v>
          </cell>
          <cell r="G83">
            <v>-68117</v>
          </cell>
          <cell r="H83">
            <v>-87410</v>
          </cell>
          <cell r="I83">
            <v>-97203</v>
          </cell>
          <cell r="J83">
            <v>-99645</v>
          </cell>
          <cell r="K83">
            <v>-95630</v>
          </cell>
          <cell r="L83">
            <v>-103306</v>
          </cell>
          <cell r="M83">
            <v>-116912</v>
          </cell>
          <cell r="N83">
            <v>-131267</v>
          </cell>
          <cell r="O83">
            <v>-142994</v>
          </cell>
          <cell r="P83">
            <v>-141784</v>
          </cell>
          <cell r="Q83">
            <v>-135676</v>
          </cell>
          <cell r="R83">
            <v>-144925</v>
          </cell>
          <cell r="S83">
            <v>-145143</v>
          </cell>
          <cell r="T83">
            <v>-152399</v>
          </cell>
          <cell r="U83">
            <v>-152456</v>
          </cell>
          <cell r="V83">
            <v>-179164</v>
          </cell>
          <cell r="W83">
            <v>-244886</v>
          </cell>
          <cell r="X83">
            <v>-285882</v>
          </cell>
          <cell r="Y83">
            <v>-294028</v>
          </cell>
          <cell r="Z83">
            <v>-307110</v>
          </cell>
          <cell r="AA83">
            <v>-405076</v>
          </cell>
          <cell r="AB83">
            <v>-357981</v>
          </cell>
          <cell r="AC83"/>
          <cell r="AD83"/>
          <cell r="AE83"/>
          <cell r="AF83"/>
        </row>
        <row r="84">
          <cell r="A84" t="str">
            <v>MTR</v>
          </cell>
          <cell r="B84" t="str">
            <v>...real</v>
          </cell>
          <cell r="C84">
            <v>-44576</v>
          </cell>
          <cell r="D84">
            <v>-50300</v>
          </cell>
          <cell r="E84">
            <v>-58673</v>
          </cell>
          <cell r="F84">
            <v>-74970</v>
          </cell>
          <cell r="G84">
            <v>-84428</v>
          </cell>
          <cell r="H84">
            <v>-102737</v>
          </cell>
          <cell r="I84">
            <v>-116198</v>
          </cell>
          <cell r="J84">
            <v>-122400</v>
          </cell>
          <cell r="K84">
            <v>-119441</v>
          </cell>
          <cell r="L84">
            <v>-121716</v>
          </cell>
          <cell r="M84">
            <v>-137201</v>
          </cell>
          <cell r="N84">
            <v>-149963</v>
          </cell>
          <cell r="O84">
            <v>-163987</v>
          </cell>
          <cell r="P84">
            <v>-159419</v>
          </cell>
          <cell r="Q84">
            <v>-156704</v>
          </cell>
          <cell r="R84">
            <v>-157407</v>
          </cell>
          <cell r="S84">
            <v>-161682</v>
          </cell>
          <cell r="T84">
            <v>-160045</v>
          </cell>
          <cell r="U84">
            <v>-161720</v>
          </cell>
          <cell r="V84">
            <v>-185482</v>
          </cell>
          <cell r="W84">
            <v>-245661</v>
          </cell>
          <cell r="X84">
            <v>-291994</v>
          </cell>
          <cell r="Y84">
            <v>-295276</v>
          </cell>
          <cell r="Z84">
            <v>-307110</v>
          </cell>
          <cell r="AA84">
            <v>-406544</v>
          </cell>
          <cell r="AB84">
            <v>-360585</v>
          </cell>
          <cell r="AC84"/>
          <cell r="AD84"/>
          <cell r="AE84"/>
          <cell r="AF84"/>
        </row>
        <row r="85">
          <cell r="A85" t="str">
            <v>MGN</v>
          </cell>
          <cell r="B85" t="str">
            <v>Import of Goods (excluding Factor Income Flows)</v>
          </cell>
          <cell r="C85">
            <v>-25766</v>
          </cell>
          <cell r="D85">
            <v>-28090</v>
          </cell>
          <cell r="E85">
            <v>-32476</v>
          </cell>
          <cell r="F85">
            <v>-39383</v>
          </cell>
          <cell r="G85">
            <v>-43975</v>
          </cell>
          <cell r="H85">
            <v>-51757</v>
          </cell>
          <cell r="I85">
            <v>-55268</v>
          </cell>
          <cell r="J85">
            <v>-53797</v>
          </cell>
          <cell r="K85">
            <v>-46664</v>
          </cell>
          <cell r="L85">
            <v>-50110</v>
          </cell>
          <cell r="M85">
            <v>-57734</v>
          </cell>
          <cell r="N85">
            <v>-66159</v>
          </cell>
          <cell r="O85">
            <v>-71089</v>
          </cell>
          <cell r="P85">
            <v>-63542</v>
          </cell>
          <cell r="Q85">
            <v>-58523</v>
          </cell>
          <cell r="R85">
            <v>-61967</v>
          </cell>
          <cell r="S85">
            <v>-59321</v>
          </cell>
          <cell r="T85">
            <v>-64974</v>
          </cell>
          <cell r="U85">
            <v>-64227</v>
          </cell>
          <cell r="V85">
            <v>-73730</v>
          </cell>
          <cell r="W85">
            <v>-86933</v>
          </cell>
          <cell r="X85">
            <v>-87072</v>
          </cell>
          <cell r="Y85">
            <v>-88705</v>
          </cell>
          <cell r="Z85">
            <v>-102312</v>
          </cell>
          <cell r="AA85">
            <v>-108372</v>
          </cell>
          <cell r="AB85">
            <v>-99050</v>
          </cell>
          <cell r="AC85"/>
          <cell r="AD85"/>
          <cell r="AE85"/>
          <cell r="AF85"/>
        </row>
        <row r="86">
          <cell r="A86" t="str">
            <v>MGR</v>
          </cell>
          <cell r="B86" t="str">
            <v>...real</v>
          </cell>
          <cell r="C86">
            <v>-28099</v>
          </cell>
          <cell r="D86">
            <v>-30981</v>
          </cell>
          <cell r="E86">
            <v>-35630</v>
          </cell>
          <cell r="F86">
            <v>-42206</v>
          </cell>
          <cell r="G86">
            <v>-45736</v>
          </cell>
          <cell r="H86">
            <v>-49642</v>
          </cell>
          <cell r="I86">
            <v>-55245</v>
          </cell>
          <cell r="J86">
            <v>-57814</v>
          </cell>
          <cell r="K86">
            <v>-52589</v>
          </cell>
          <cell r="L86">
            <v>-51261</v>
          </cell>
          <cell r="M86">
            <v>-60265</v>
          </cell>
          <cell r="N86">
            <v>-66594</v>
          </cell>
          <cell r="O86">
            <v>-74336</v>
          </cell>
          <cell r="P86">
            <v>-65842</v>
          </cell>
          <cell r="Q86">
            <v>-64837</v>
          </cell>
          <cell r="R86">
            <v>-61129</v>
          </cell>
          <cell r="S86">
            <v>-63259</v>
          </cell>
          <cell r="T86">
            <v>-66941</v>
          </cell>
          <cell r="U86">
            <v>-68493</v>
          </cell>
          <cell r="V86">
            <v>-74755</v>
          </cell>
          <cell r="W86">
            <v>-86551</v>
          </cell>
          <cell r="X86">
            <v>-92377</v>
          </cell>
          <cell r="Y86">
            <v>-91093</v>
          </cell>
          <cell r="Z86">
            <v>-102312</v>
          </cell>
          <cell r="AA86">
            <v>-111357</v>
          </cell>
          <cell r="AB86">
            <v>-104803</v>
          </cell>
          <cell r="AC86"/>
          <cell r="AD86"/>
          <cell r="AE86"/>
          <cell r="AF86"/>
        </row>
        <row r="87">
          <cell r="A87" t="str">
            <v>MSN</v>
          </cell>
          <cell r="B87" t="str">
            <v>Import of Services (excluding Factor Income Flows)</v>
          </cell>
          <cell r="C87">
            <v>-8503</v>
          </cell>
          <cell r="D87">
            <v>-10379</v>
          </cell>
          <cell r="E87">
            <v>-12735</v>
          </cell>
          <cell r="F87">
            <v>-19692</v>
          </cell>
          <cell r="G87">
            <v>-24142</v>
          </cell>
          <cell r="H87">
            <v>-35653</v>
          </cell>
          <cell r="I87">
            <v>-41935</v>
          </cell>
          <cell r="J87">
            <v>-45848</v>
          </cell>
          <cell r="K87">
            <v>-48966</v>
          </cell>
          <cell r="L87">
            <v>-53196</v>
          </cell>
          <cell r="M87">
            <v>-59178</v>
          </cell>
          <cell r="N87">
            <v>-65106</v>
          </cell>
          <cell r="O87">
            <v>-71905</v>
          </cell>
          <cell r="P87">
            <v>-78242</v>
          </cell>
          <cell r="Q87">
            <v>-77151</v>
          </cell>
          <cell r="R87">
            <v>-82958</v>
          </cell>
          <cell r="S87">
            <v>-85821</v>
          </cell>
          <cell r="T87">
            <v>-87425</v>
          </cell>
          <cell r="U87">
            <v>-88230</v>
          </cell>
          <cell r="V87">
            <v>-105433</v>
          </cell>
          <cell r="W87">
            <v>-157953</v>
          </cell>
          <cell r="X87">
            <v>-198809</v>
          </cell>
          <cell r="Y87">
            <v>-205323</v>
          </cell>
          <cell r="Z87">
            <v>-204799</v>
          </cell>
          <cell r="AA87">
            <v>-296705</v>
          </cell>
          <cell r="AB87">
            <v>-258931</v>
          </cell>
          <cell r="AC87"/>
          <cell r="AD87"/>
          <cell r="AE87"/>
          <cell r="AF87"/>
        </row>
        <row r="88">
          <cell r="A88" t="str">
            <v>MSR</v>
          </cell>
          <cell r="B88" t="str">
            <v>...real</v>
          </cell>
          <cell r="C88">
            <v>-13139</v>
          </cell>
          <cell r="D88">
            <v>-15855</v>
          </cell>
          <cell r="E88">
            <v>-19196</v>
          </cell>
          <cell r="F88">
            <v>-29091</v>
          </cell>
          <cell r="G88">
            <v>-35234</v>
          </cell>
          <cell r="H88">
            <v>-51312</v>
          </cell>
          <cell r="I88">
            <v>-59389</v>
          </cell>
          <cell r="J88">
            <v>-63097</v>
          </cell>
          <cell r="K88">
            <v>-66472</v>
          </cell>
          <cell r="L88">
            <v>-70545</v>
          </cell>
          <cell r="M88">
            <v>-76302</v>
          </cell>
          <cell r="N88">
            <v>-82506</v>
          </cell>
          <cell r="O88">
            <v>-88314</v>
          </cell>
          <cell r="P88">
            <v>-93399</v>
          </cell>
          <cell r="Q88">
            <v>-91675</v>
          </cell>
          <cell r="R88">
            <v>-96376</v>
          </cell>
          <cell r="S88">
            <v>-98439</v>
          </cell>
          <cell r="T88">
            <v>-92792</v>
          </cell>
          <cell r="U88">
            <v>-92886</v>
          </cell>
          <cell r="V88">
            <v>-110288</v>
          </cell>
          <cell r="W88">
            <v>-158922</v>
          </cell>
          <cell r="X88">
            <v>-199506</v>
          </cell>
          <cell r="Y88">
            <v>-203944</v>
          </cell>
          <cell r="Z88">
            <v>-204798</v>
          </cell>
          <cell r="AA88">
            <v>-295187</v>
          </cell>
          <cell r="AB88">
            <v>-255783</v>
          </cell>
          <cell r="AC88"/>
          <cell r="AD88"/>
          <cell r="AE88"/>
          <cell r="AF88"/>
        </row>
        <row r="89">
          <cell r="A89"/>
          <cell r="B89"/>
          <cell r="C89"/>
          <cell r="D89"/>
          <cell r="E89"/>
          <cell r="F89"/>
          <cell r="G89"/>
          <cell r="H89"/>
          <cell r="I89"/>
          <cell r="J89"/>
          <cell r="K89"/>
          <cell r="L89"/>
          <cell r="M89"/>
          <cell r="N89"/>
          <cell r="O89"/>
          <cell r="P89"/>
          <cell r="Q89"/>
          <cell r="R89"/>
          <cell r="S89"/>
          <cell r="T89"/>
          <cell r="U89"/>
          <cell r="V89"/>
          <cell r="W89"/>
          <cell r="X89"/>
          <cell r="Y89"/>
          <cell r="Z89"/>
          <cell r="AA89"/>
          <cell r="AB89"/>
          <cell r="AD89"/>
          <cell r="AE89"/>
          <cell r="AF89"/>
        </row>
        <row r="90">
          <cell r="A90"/>
          <cell r="B90"/>
          <cell r="C90"/>
          <cell r="D90"/>
          <cell r="E90"/>
          <cell r="F90"/>
          <cell r="G90"/>
          <cell r="H90">
            <v>8.2055534649321906</v>
          </cell>
          <cell r="I90">
            <v>7.2847730102839181</v>
          </cell>
          <cell r="J90">
            <v>1.9638035327171233</v>
          </cell>
          <cell r="K90">
            <v>4.6045939028303673</v>
          </cell>
          <cell r="L90">
            <v>6.1151309720072433</v>
          </cell>
          <cell r="M90">
            <v>8.7585507876290603</v>
          </cell>
          <cell r="N90">
            <v>7.0884635568210008</v>
          </cell>
          <cell r="O90">
            <v>6.3200637168294715</v>
          </cell>
          <cell r="P90">
            <v>-0.38399037446189555</v>
          </cell>
          <cell r="Q90">
            <v>-7.2558766542031083</v>
          </cell>
          <cell r="R90">
            <v>-4.7005588172035706</v>
          </cell>
          <cell r="S90">
            <v>-3.5333525585040437</v>
          </cell>
          <cell r="T90">
            <v>-1.2013833904538918</v>
          </cell>
          <cell r="U90">
            <v>1.7587867000766977</v>
          </cell>
          <cell r="V90">
            <v>3.6693578661221693</v>
          </cell>
          <cell r="W90">
            <v>6.1616778763989188</v>
          </cell>
          <cell r="X90">
            <v>6.791227584577908</v>
          </cell>
          <cell r="Y90">
            <v>6.7430112799168107</v>
          </cell>
          <cell r="Z90">
            <v>5.6337530870913533</v>
          </cell>
          <cell r="AA90">
            <v>6.3320639550908719</v>
          </cell>
          <cell r="AB90">
            <v>0.49228425731460135</v>
          </cell>
          <cell r="AC90"/>
          <cell r="AD90"/>
          <cell r="AE90"/>
          <cell r="AF90"/>
        </row>
        <row r="91">
          <cell r="A91"/>
          <cell r="B91" t="str">
            <v>ISA Data - Compensation of Employees</v>
          </cell>
          <cell r="C91"/>
          <cell r="D91"/>
          <cell r="E91"/>
          <cell r="F91"/>
          <cell r="G91"/>
          <cell r="H91">
            <v>13.917427959554329</v>
          </cell>
          <cell r="I91">
            <v>11.562715655712342</v>
          </cell>
          <cell r="J91">
            <v>6.7531248666865773</v>
          </cell>
          <cell r="K91">
            <v>8.8095428388746733</v>
          </cell>
          <cell r="L91">
            <v>8.5553739647795446</v>
          </cell>
          <cell r="M91">
            <v>11.132349956018682</v>
          </cell>
          <cell r="N91">
            <v>9.9624031538730904</v>
          </cell>
          <cell r="O91">
            <v>9.382353755433126</v>
          </cell>
          <cell r="P91">
            <v>2.7233611743862296</v>
          </cell>
          <cell r="Q91">
            <v>-8.825703444537524</v>
          </cell>
          <cell r="R91">
            <v>-6.2358123446113911</v>
          </cell>
          <cell r="S91">
            <v>-2.3633507702506051</v>
          </cell>
          <cell r="T91">
            <v>0.67598482724011699</v>
          </cell>
          <cell r="U91">
            <v>2.2972834293589095</v>
          </cell>
          <cell r="V91">
            <v>3.9811975121098353</v>
          </cell>
          <cell r="W91">
            <v>6.1263024422514967</v>
          </cell>
          <cell r="X91">
            <v>6.5687458604433813</v>
          </cell>
          <cell r="Y91">
            <v>7.0193397433554017</v>
          </cell>
          <cell r="Z91">
            <v>6.390416652432851</v>
          </cell>
          <cell r="AA91">
            <v>7.2641842643234034</v>
          </cell>
          <cell r="AB91">
            <v>3.0932567003927325E-2</v>
          </cell>
          <cell r="AC91"/>
          <cell r="AD91"/>
          <cell r="AE91"/>
          <cell r="AF91"/>
        </row>
        <row r="92">
          <cell r="A92" t="str">
            <v>WAG</v>
          </cell>
          <cell r="B92" t="str">
            <v>Compensation of Employees</v>
          </cell>
          <cell r="C92"/>
          <cell r="D92"/>
          <cell r="E92"/>
          <cell r="F92"/>
          <cell r="G92">
            <v>36889</v>
          </cell>
          <cell r="H92">
            <v>42023</v>
          </cell>
          <cell r="I92">
            <v>46882</v>
          </cell>
          <cell r="J92">
            <v>50048</v>
          </cell>
          <cell r="K92">
            <v>54457</v>
          </cell>
          <cell r="L92">
            <v>59116</v>
          </cell>
          <cell r="M92">
            <v>65697</v>
          </cell>
          <cell r="N92">
            <v>72242</v>
          </cell>
          <cell r="O92">
            <v>79020</v>
          </cell>
          <cell r="P92">
            <v>81172</v>
          </cell>
          <cell r="Q92">
            <v>74008</v>
          </cell>
          <cell r="R92">
            <v>69393</v>
          </cell>
          <cell r="S92">
            <v>67753</v>
          </cell>
          <cell r="T92">
            <v>68211</v>
          </cell>
          <cell r="U92">
            <v>69778</v>
          </cell>
          <cell r="V92">
            <v>72556</v>
          </cell>
          <cell r="W92">
            <v>77001</v>
          </cell>
          <cell r="X92">
            <v>82059</v>
          </cell>
          <cell r="Y92">
            <v>87819</v>
          </cell>
          <cell r="Z92">
            <v>93431</v>
          </cell>
          <cell r="AA92">
            <v>100218</v>
          </cell>
          <cell r="AB92">
            <v>100249</v>
          </cell>
          <cell r="AC92"/>
          <cell r="AD92"/>
          <cell r="AE92"/>
          <cell r="AF92"/>
        </row>
        <row r="93">
          <cell r="A93" t="str">
            <v>PDI</v>
          </cell>
          <cell r="B93" t="str">
            <v>Personal Disposable Income B6g</v>
          </cell>
          <cell r="C93">
            <v>30555</v>
          </cell>
          <cell r="D93">
            <v>33540</v>
          </cell>
          <cell r="E93">
            <v>36453</v>
          </cell>
          <cell r="F93">
            <v>40969</v>
          </cell>
          <cell r="G93">
            <v>45647</v>
          </cell>
          <cell r="H93">
            <v>51206</v>
          </cell>
          <cell r="I93">
            <v>58676</v>
          </cell>
          <cell r="J93">
            <v>62968</v>
          </cell>
          <cell r="K93">
            <v>67970</v>
          </cell>
          <cell r="L93">
            <v>73073</v>
          </cell>
          <cell r="M93">
            <v>80169</v>
          </cell>
          <cell r="N93">
            <v>86345</v>
          </cell>
          <cell r="O93">
            <v>93510</v>
          </cell>
          <cell r="P93">
            <v>99328</v>
          </cell>
          <cell r="Q93">
            <v>92451</v>
          </cell>
          <cell r="R93">
            <v>90394</v>
          </cell>
          <cell r="S93">
            <v>84697</v>
          </cell>
          <cell r="T93">
            <v>87313</v>
          </cell>
          <cell r="U93">
            <v>87115</v>
          </cell>
          <cell r="V93">
            <v>88771</v>
          </cell>
          <cell r="W93">
            <v>92691</v>
          </cell>
          <cell r="X93">
            <v>97224</v>
          </cell>
          <cell r="Y93">
            <v>103949</v>
          </cell>
          <cell r="Z93">
            <v>108900</v>
          </cell>
          <cell r="AA93">
            <v>116823</v>
          </cell>
          <cell r="AB93" t="str">
            <v/>
          </cell>
          <cell r="AC93"/>
          <cell r="AD93"/>
          <cell r="AE93"/>
          <cell r="AF93"/>
        </row>
        <row r="94">
          <cell r="A94" t="str">
            <v>PensionAdj</v>
          </cell>
          <cell r="B94" t="str">
            <v>1.6 Use of disposable income account : Adjustment for the change in pension entitlements (D.8)</v>
          </cell>
          <cell r="C94">
            <v>928</v>
          </cell>
          <cell r="D94">
            <v>1045</v>
          </cell>
          <cell r="E94">
            <v>1238</v>
          </cell>
          <cell r="F94">
            <v>1423</v>
          </cell>
          <cell r="G94">
            <v>1684</v>
          </cell>
          <cell r="H94">
            <v>1764</v>
          </cell>
          <cell r="I94">
            <v>1904</v>
          </cell>
          <cell r="J94">
            <v>1956</v>
          </cell>
          <cell r="K94">
            <v>2456</v>
          </cell>
          <cell r="L94">
            <v>2236</v>
          </cell>
          <cell r="M94">
            <v>2480</v>
          </cell>
          <cell r="N94">
            <v>2666</v>
          </cell>
          <cell r="O94">
            <v>3087</v>
          </cell>
          <cell r="P94">
            <v>3089</v>
          </cell>
          <cell r="Q94">
            <v>2563</v>
          </cell>
          <cell r="R94">
            <v>2272</v>
          </cell>
          <cell r="S94">
            <v>2016</v>
          </cell>
          <cell r="T94">
            <v>2232</v>
          </cell>
          <cell r="U94">
            <v>1943</v>
          </cell>
          <cell r="V94">
            <v>2204</v>
          </cell>
          <cell r="W94">
            <v>2025</v>
          </cell>
          <cell r="X94">
            <v>1662</v>
          </cell>
          <cell r="Y94">
            <v>2345</v>
          </cell>
          <cell r="Z94">
            <v>2609</v>
          </cell>
          <cell r="AA94">
            <v>1787</v>
          </cell>
          <cell r="AB94" t="str">
            <v/>
          </cell>
          <cell r="AC94"/>
          <cell r="AD94"/>
          <cell r="AE94"/>
          <cell r="AF94"/>
        </row>
        <row r="95">
          <cell r="A95"/>
          <cell r="B95"/>
          <cell r="C95"/>
          <cell r="D95"/>
          <cell r="E95"/>
          <cell r="F95"/>
          <cell r="G95"/>
          <cell r="H95"/>
          <cell r="I95"/>
          <cell r="J95"/>
          <cell r="K95"/>
          <cell r="L95"/>
          <cell r="M95"/>
          <cell r="N95"/>
          <cell r="O95"/>
          <cell r="P95"/>
          <cell r="Q95"/>
          <cell r="R95"/>
          <cell r="S95"/>
          <cell r="T95"/>
          <cell r="U95"/>
          <cell r="V95"/>
          <cell r="W95"/>
          <cell r="X95"/>
          <cell r="Y95"/>
          <cell r="Z95"/>
          <cell r="AA95"/>
          <cell r="AB95"/>
          <cell r="AC95"/>
          <cell r="AD95"/>
          <cell r="AE95"/>
          <cell r="AF95"/>
        </row>
        <row r="96">
          <cell r="A96"/>
          <cell r="B96" t="str">
            <v>Population / Labour Market</v>
          </cell>
          <cell r="C96"/>
          <cell r="D96"/>
          <cell r="E96"/>
          <cell r="F96"/>
          <cell r="G96">
            <v>6.5712896293158796</v>
          </cell>
          <cell r="H96">
            <v>4.3864813942533942</v>
          </cell>
          <cell r="I96">
            <v>2.8033165999210574</v>
          </cell>
          <cell r="J96">
            <v>1.4964885328651256</v>
          </cell>
          <cell r="K96">
            <v>1.9271572403540826</v>
          </cell>
          <cell r="L96">
            <v>3.2378250089497573</v>
          </cell>
          <cell r="M96">
            <v>4.6890050473266998</v>
          </cell>
          <cell r="N96">
            <v>4.5317368795544599</v>
          </cell>
          <cell r="O96">
            <v>4.2789409445122439</v>
          </cell>
          <cell r="P96">
            <v>-1.0061449118779042</v>
          </cell>
          <cell r="Q96">
            <v>-8.3606184629376976</v>
          </cell>
          <cell r="R96">
            <v>-4.4450785301342393</v>
          </cell>
          <cell r="S96">
            <v>-1.9266972203108246</v>
          </cell>
          <cell r="T96">
            <v>-0.42494605435603461</v>
          </cell>
          <cell r="U96">
            <v>3.0484724401074415</v>
          </cell>
          <cell r="V96">
            <v>2.6318845067151653</v>
          </cell>
          <cell r="W96">
            <v>3.4481024751417344</v>
          </cell>
          <cell r="X96">
            <v>3.6406056334605141</v>
          </cell>
          <cell r="Y96">
            <v>2.9030366983233691</v>
          </cell>
          <cell r="Z96">
            <v>2.8895016293325471</v>
          </cell>
          <cell r="AA96">
            <v>2.8770126907488036</v>
          </cell>
          <cell r="AB96">
            <v>-13.263918191603874</v>
          </cell>
          <cell r="AC96"/>
          <cell r="AD96"/>
          <cell r="AE96"/>
          <cell r="AF96"/>
        </row>
        <row r="97">
          <cell r="A97" t="str">
            <v>Pop</v>
          </cell>
          <cell r="B97" t="str">
            <v>Population</v>
          </cell>
          <cell r="C97">
            <v>3601.3</v>
          </cell>
          <cell r="D97">
            <v>3626.1</v>
          </cell>
          <cell r="E97">
            <v>3664.3</v>
          </cell>
          <cell r="F97">
            <v>3703.1</v>
          </cell>
          <cell r="G97">
            <v>3741.6</v>
          </cell>
          <cell r="H97">
            <v>3789.5</v>
          </cell>
          <cell r="I97">
            <v>3847.2</v>
          </cell>
          <cell r="J97">
            <v>3917.2</v>
          </cell>
          <cell r="K97">
            <v>3979.9</v>
          </cell>
          <cell r="L97">
            <v>4045.2</v>
          </cell>
          <cell r="M97">
            <v>4133.8</v>
          </cell>
          <cell r="N97">
            <v>4232.8999999999996</v>
          </cell>
          <cell r="O97">
            <v>4375.8</v>
          </cell>
          <cell r="P97">
            <v>4485.1000000000004</v>
          </cell>
          <cell r="Q97">
            <v>4533.3999999999996</v>
          </cell>
          <cell r="R97">
            <v>4554.8</v>
          </cell>
          <cell r="S97">
            <v>4574.8999999999996</v>
          </cell>
          <cell r="T97">
            <v>4593.7</v>
          </cell>
          <cell r="U97">
            <v>4614.7</v>
          </cell>
          <cell r="V97">
            <v>4645.3999999999996</v>
          </cell>
          <cell r="W97">
            <v>4687.8</v>
          </cell>
          <cell r="X97">
            <v>4739.6000000000004</v>
          </cell>
          <cell r="Y97">
            <v>4792.5</v>
          </cell>
          <cell r="Z97">
            <v>4857</v>
          </cell>
          <cell r="AA97">
            <v>4921.5</v>
          </cell>
          <cell r="AB97">
            <v>4921.5</v>
          </cell>
          <cell r="AC97"/>
          <cell r="AD97"/>
          <cell r="AE97"/>
          <cell r="AF97"/>
        </row>
        <row r="98">
          <cell r="A98" t="str">
            <v>EMP</v>
          </cell>
          <cell r="B98" t="str">
            <v>Total Employed</v>
          </cell>
          <cell r="C98" t="str">
            <v/>
          </cell>
          <cell r="D98" t="str">
            <v/>
          </cell>
          <cell r="E98" t="str">
            <v/>
          </cell>
          <cell r="F98">
            <v>1593.6750000000002</v>
          </cell>
          <cell r="G98">
            <v>1698.4</v>
          </cell>
          <cell r="H98">
            <v>1772.8999999999999</v>
          </cell>
          <cell r="I98">
            <v>1822.6000000000001</v>
          </cell>
          <cell r="J98">
            <v>1849.875</v>
          </cell>
          <cell r="K98">
            <v>1885.5250000000001</v>
          </cell>
          <cell r="L98">
            <v>1946.575</v>
          </cell>
          <cell r="M98">
            <v>2037.85</v>
          </cell>
          <cell r="N98">
            <v>2130.2000000000003</v>
          </cell>
          <cell r="O98">
            <v>2221.35</v>
          </cell>
          <cell r="P98">
            <v>2199</v>
          </cell>
          <cell r="Q98">
            <v>2015.15</v>
          </cell>
          <cell r="R98">
            <v>1925.575</v>
          </cell>
          <cell r="S98">
            <v>1888.4749999999999</v>
          </cell>
          <cell r="T98">
            <v>1880.4499999999998</v>
          </cell>
          <cell r="U98">
            <v>1937.7750000000001</v>
          </cell>
          <cell r="V98">
            <v>1988.7749999999999</v>
          </cell>
          <cell r="W98">
            <v>2057.35</v>
          </cell>
          <cell r="X98">
            <v>2132.25</v>
          </cell>
          <cell r="Y98">
            <v>2194.15</v>
          </cell>
          <cell r="Z98">
            <v>2257.5500000000002</v>
          </cell>
          <cell r="AA98">
            <v>2322.5</v>
          </cell>
          <cell r="AB98">
            <v>2014.4455</v>
          </cell>
          <cell r="AC98"/>
        </row>
        <row r="99">
          <cell r="A99"/>
          <cell r="B99" t="str">
            <v>Average of Employees LFS</v>
          </cell>
          <cell r="C99" t="str">
            <v/>
          </cell>
          <cell r="D99" t="str">
            <v/>
          </cell>
          <cell r="E99" t="str">
            <v/>
          </cell>
          <cell r="F99">
            <v>1239.6727526289242</v>
          </cell>
          <cell r="G99">
            <v>1329.7962012096159</v>
          </cell>
          <cell r="H99">
            <v>1401.1597758241442</v>
          </cell>
          <cell r="I99">
            <v>1451.7353819896798</v>
          </cell>
          <cell r="J99">
            <v>1481.573722068294</v>
          </cell>
          <cell r="K99">
            <v>1516.2541377246619</v>
          </cell>
          <cell r="L99">
            <v>1565.2579706660056</v>
          </cell>
          <cell r="M99">
            <v>1652.6688428759142</v>
          </cell>
          <cell r="N99">
            <v>1742.5641308272875</v>
          </cell>
          <cell r="O99">
            <v>1805.4857621570422</v>
          </cell>
          <cell r="P99">
            <v>1781.9091637941608</v>
          </cell>
          <cell r="Q99">
            <v>1629.4978634095985</v>
          </cell>
          <cell r="R99">
            <v>1569.9986415196172</v>
          </cell>
          <cell r="S99">
            <v>1552.1514100707263</v>
          </cell>
          <cell r="T99">
            <v>1548.4754888205996</v>
          </cell>
          <cell r="U99">
            <v>1590.9387170548216</v>
          </cell>
          <cell r="V99">
            <v>1639.2073657461399</v>
          </cell>
          <cell r="W99">
            <v>1700.7093309379143</v>
          </cell>
          <cell r="X99">
            <v>1766.5970504488055</v>
          </cell>
          <cell r="Y99">
            <v>1846.6391377554537</v>
          </cell>
          <cell r="Z99">
            <v>1918.35</v>
          </cell>
          <cell r="AA99">
            <v>1987.9749999999999</v>
          </cell>
          <cell r="AB99">
            <v>1723.617</v>
          </cell>
          <cell r="AC99"/>
        </row>
        <row r="100">
          <cell r="A100" t="str">
            <v>AHW</v>
          </cell>
          <cell r="B100" t="str">
            <v>Average Hours Worked LFS</v>
          </cell>
          <cell r="C100" t="str">
            <v/>
          </cell>
          <cell r="D100" t="str">
            <v/>
          </cell>
          <cell r="E100" t="str">
            <v/>
          </cell>
          <cell r="F100">
            <v>39.305440848214282</v>
          </cell>
          <cell r="G100">
            <v>38.643561662946425</v>
          </cell>
          <cell r="H100">
            <v>38.414449637276782</v>
          </cell>
          <cell r="I100">
            <v>38.261708286830356</v>
          </cell>
          <cell r="J100">
            <v>37.981682477678561</v>
          </cell>
          <cell r="K100">
            <v>37.778027343749997</v>
          </cell>
          <cell r="L100">
            <v>37.650742885044636</v>
          </cell>
          <cell r="M100">
            <v>37.472544642857137</v>
          </cell>
          <cell r="N100">
            <v>37.217975725446422</v>
          </cell>
          <cell r="O100">
            <v>37.039777483258923</v>
          </cell>
          <cell r="P100">
            <v>36.708837890624991</v>
          </cell>
          <cell r="Q100">
            <v>35.843303571428571</v>
          </cell>
          <cell r="R100">
            <v>35.614191545758921</v>
          </cell>
          <cell r="S100">
            <v>35.537820870535711</v>
          </cell>
          <cell r="T100">
            <v>35.665105329241065</v>
          </cell>
          <cell r="U100">
            <v>36.021501813616062</v>
          </cell>
          <cell r="V100">
            <v>36.276070731026778</v>
          </cell>
          <cell r="W100">
            <v>36.505182756696428</v>
          </cell>
          <cell r="X100">
            <v>36.581553431919637</v>
          </cell>
          <cell r="Y100">
            <v>36.603962053571422</v>
          </cell>
          <cell r="Z100">
            <v>36.5</v>
          </cell>
          <cell r="AA100">
            <v>36.475000000000001</v>
          </cell>
          <cell r="AB100">
            <v>38.737337499999995</v>
          </cell>
          <cell r="AC100"/>
        </row>
        <row r="101">
          <cell r="A101"/>
          <cell r="B101" t="str">
            <v>Average of Hrs/yr</v>
          </cell>
          <cell r="C101"/>
          <cell r="D101"/>
          <cell r="E101"/>
          <cell r="F101">
            <v>2540706.8111576703</v>
          </cell>
          <cell r="G101">
            <v>2679520.3496739189</v>
          </cell>
          <cell r="H101">
            <v>2806577.8999133902</v>
          </cell>
          <cell r="I101">
            <v>2896320.6612580237</v>
          </cell>
          <cell r="J101">
            <v>2934217.4111125241</v>
          </cell>
          <cell r="K101">
            <v>2986799.7071983241</v>
          </cell>
          <cell r="L101">
            <v>3072941.5388348666</v>
          </cell>
          <cell r="M101">
            <v>3229191.8647146085</v>
          </cell>
          <cell r="N101">
            <v>3381709.8536035316</v>
          </cell>
          <cell r="O101">
            <v>3487042.6672876403</v>
          </cell>
          <cell r="P101">
            <v>3410758.9056831039</v>
          </cell>
          <cell r="Q101">
            <v>3045486.3006174765</v>
          </cell>
          <cell r="R101">
            <v>2915527.8294523205</v>
          </cell>
          <cell r="S101">
            <v>2876204.107555808</v>
          </cell>
          <cell r="T101">
            <v>2879669.6591593106</v>
          </cell>
          <cell r="U101">
            <v>2988202.9552622749</v>
          </cell>
          <cell r="V101">
            <v>3100622.9792941245</v>
          </cell>
          <cell r="W101">
            <v>3237273.9005423179</v>
          </cell>
          <cell r="X101">
            <v>3369725.0719553689</v>
          </cell>
          <cell r="Y101">
            <v>3524560.3939485392</v>
          </cell>
          <cell r="Z101">
            <v>3651031.1249999995</v>
          </cell>
          <cell r="AA101">
            <v>3780950.9522321424</v>
          </cell>
          <cell r="AB101">
            <v>3481491.6727363123</v>
          </cell>
          <cell r="AC101"/>
        </row>
        <row r="102">
          <cell r="A102" t="str">
            <v>LF</v>
          </cell>
          <cell r="B102" t="str">
            <v>Labour Force</v>
          </cell>
          <cell r="C102" t="str">
            <v/>
          </cell>
          <cell r="D102" t="str">
            <v/>
          </cell>
          <cell r="E102" t="str">
            <v/>
          </cell>
          <cell r="F102">
            <v>1727.3</v>
          </cell>
          <cell r="G102">
            <v>1803.825</v>
          </cell>
          <cell r="H102">
            <v>1856.1000000000001</v>
          </cell>
          <cell r="I102">
            <v>1902.15</v>
          </cell>
          <cell r="J102">
            <v>1941.35</v>
          </cell>
          <cell r="K102">
            <v>1981.3250000000003</v>
          </cell>
          <cell r="L102">
            <v>2043.15</v>
          </cell>
          <cell r="M102">
            <v>2136.6750000000002</v>
          </cell>
          <cell r="N102">
            <v>2236.5250000000001</v>
          </cell>
          <cell r="O102">
            <v>2337.8000000000002</v>
          </cell>
          <cell r="P102">
            <v>2358.8000000000002</v>
          </cell>
          <cell r="Q102">
            <v>2305.9250000000002</v>
          </cell>
          <cell r="R102">
            <v>2253</v>
          </cell>
          <cell r="S102">
            <v>2230.9750000000004</v>
          </cell>
          <cell r="T102">
            <v>2224.1</v>
          </cell>
          <cell r="U102">
            <v>2246.3249999999998</v>
          </cell>
          <cell r="V102">
            <v>2256.3249999999998</v>
          </cell>
          <cell r="W102">
            <v>2283.5749999999998</v>
          </cell>
          <cell r="X102">
            <v>2327.125</v>
          </cell>
          <cell r="Y102">
            <v>2352</v>
          </cell>
          <cell r="Z102">
            <v>2395.0250000000001</v>
          </cell>
          <cell r="AA102">
            <v>2443.4250000000002</v>
          </cell>
          <cell r="AB102">
            <v>2461.1499999999996</v>
          </cell>
          <cell r="AC102"/>
        </row>
        <row r="103">
          <cell r="A103" t="str">
            <v>WAP</v>
          </cell>
          <cell r="B103" t="str">
            <v>Working Age Pop. (15-64)</v>
          </cell>
          <cell r="C103">
            <v>2312.1000000000004</v>
          </cell>
          <cell r="D103">
            <v>2352.8000000000002</v>
          </cell>
          <cell r="E103">
            <v>2402.1</v>
          </cell>
          <cell r="F103">
            <v>2447.1</v>
          </cell>
          <cell r="G103">
            <v>2489.1</v>
          </cell>
          <cell r="H103">
            <v>2536.8000000000002</v>
          </cell>
          <cell r="I103">
            <v>2589.8000000000002</v>
          </cell>
          <cell r="J103">
            <v>2653.8</v>
          </cell>
          <cell r="K103">
            <v>2703.3</v>
          </cell>
          <cell r="L103">
            <v>2751.7</v>
          </cell>
          <cell r="M103">
            <v>2821.4</v>
          </cell>
          <cell r="N103">
            <v>2905.5</v>
          </cell>
          <cell r="O103">
            <v>3020.6</v>
          </cell>
          <cell r="P103">
            <v>3087.9000000000005</v>
          </cell>
          <cell r="Q103">
            <v>3098.1000000000004</v>
          </cell>
          <cell r="R103">
            <v>3081.9</v>
          </cell>
          <cell r="S103">
            <v>3066.6000000000004</v>
          </cell>
          <cell r="T103">
            <v>3055.7</v>
          </cell>
          <cell r="U103">
            <v>3051.6</v>
          </cell>
          <cell r="V103">
            <v>3058.4</v>
          </cell>
          <cell r="W103">
            <v>3075.7999999999997</v>
          </cell>
          <cell r="X103">
            <v>3104.2</v>
          </cell>
          <cell r="Y103">
            <v>3135.6</v>
          </cell>
          <cell r="Z103">
            <v>3175</v>
          </cell>
          <cell r="AA103">
            <v>3216.3</v>
          </cell>
          <cell r="AB103">
            <v>3216.3</v>
          </cell>
          <cell r="AC103"/>
        </row>
        <row r="104">
          <cell r="A104" t="str">
            <v>WAP74</v>
          </cell>
          <cell r="B104" t="str">
            <v xml:space="preserve">Population: 15 to 74 years  </v>
          </cell>
          <cell r="C104">
            <v>2552.0000000000005</v>
          </cell>
          <cell r="D104">
            <v>2592.1000000000004</v>
          </cell>
          <cell r="E104">
            <v>2641.6</v>
          </cell>
          <cell r="F104">
            <v>2686.9999999999995</v>
          </cell>
          <cell r="G104">
            <v>2729</v>
          </cell>
          <cell r="H104">
            <v>2777.4000000000005</v>
          </cell>
          <cell r="I104">
            <v>2832.4000000000005</v>
          </cell>
          <cell r="J104">
            <v>2899.4</v>
          </cell>
          <cell r="K104">
            <v>2952.1000000000004</v>
          </cell>
          <cell r="L104">
            <v>3004.8999999999996</v>
          </cell>
          <cell r="M104">
            <v>3079.6000000000004</v>
          </cell>
          <cell r="N104">
            <v>3164.2</v>
          </cell>
          <cell r="O104">
            <v>3284.2</v>
          </cell>
          <cell r="P104">
            <v>3359.4000000000005</v>
          </cell>
          <cell r="Q104">
            <v>3379.3</v>
          </cell>
          <cell r="R104">
            <v>3373.3</v>
          </cell>
          <cell r="S104">
            <v>3368.8</v>
          </cell>
          <cell r="T104">
            <v>3370.3999999999996</v>
          </cell>
          <cell r="U104">
            <v>3380.2999999999997</v>
          </cell>
          <cell r="V104">
            <v>3400</v>
          </cell>
          <cell r="W104">
            <v>3430.2</v>
          </cell>
          <cell r="X104">
            <v>3472.1</v>
          </cell>
          <cell r="Y104">
            <v>3516.1</v>
          </cell>
          <cell r="Z104">
            <v>3568.5</v>
          </cell>
          <cell r="AA104">
            <v>3620.4000000000005</v>
          </cell>
          <cell r="AB104">
            <v>3620.4000000000005</v>
          </cell>
          <cell r="AC104"/>
        </row>
        <row r="105">
          <cell r="A105" t="str">
            <v>UNEMP</v>
          </cell>
          <cell r="B105" t="str">
            <v>Unemployment</v>
          </cell>
          <cell r="C105" t="str">
            <v/>
          </cell>
          <cell r="D105" t="str">
            <v/>
          </cell>
          <cell r="E105" t="str">
            <v/>
          </cell>
          <cell r="F105">
            <v>133.62500000000006</v>
          </cell>
          <cell r="G105">
            <v>105.42500000000001</v>
          </cell>
          <cell r="H105">
            <v>83.200000000000045</v>
          </cell>
          <cell r="I105">
            <v>79.550000000000011</v>
          </cell>
          <cell r="J105">
            <v>91.475000000000023</v>
          </cell>
          <cell r="K105">
            <v>95.800000000000011</v>
          </cell>
          <cell r="L105">
            <v>96.574999999999989</v>
          </cell>
          <cell r="M105">
            <v>98.825000000000102</v>
          </cell>
          <cell r="N105">
            <v>106.32500000000005</v>
          </cell>
          <cell r="O105">
            <v>116.44999999999993</v>
          </cell>
          <cell r="P105">
            <v>159.79999999999995</v>
          </cell>
          <cell r="Q105">
            <v>290.7750000000002</v>
          </cell>
          <cell r="R105">
            <v>327.42500000000001</v>
          </cell>
          <cell r="S105">
            <v>342.5</v>
          </cell>
          <cell r="T105">
            <v>343.65000000000003</v>
          </cell>
          <cell r="U105">
            <v>308.55000000000007</v>
          </cell>
          <cell r="V105">
            <v>267.5499999999999</v>
          </cell>
          <cell r="W105">
            <v>226.22499999999991</v>
          </cell>
          <cell r="X105">
            <v>194.87499999999989</v>
          </cell>
          <cell r="Y105">
            <v>157.85000000000002</v>
          </cell>
          <cell r="Z105">
            <v>137.47500000000002</v>
          </cell>
          <cell r="AA105">
            <v>120.92500000000007</v>
          </cell>
          <cell r="AB105">
            <v>446.70449999999977</v>
          </cell>
          <cell r="AC105"/>
        </row>
        <row r="106">
          <cell r="A106"/>
          <cell r="B106" t="str">
            <v>BoP (Annual)</v>
          </cell>
          <cell r="C106"/>
          <cell r="D106"/>
          <cell r="E106"/>
          <cell r="F106">
            <v>7.736062062177969</v>
          </cell>
          <cell r="G106">
            <v>5.8445248291824319</v>
          </cell>
          <cell r="H106">
            <v>4.4825171057593902</v>
          </cell>
          <cell r="I106">
            <v>4.1821097179507403</v>
          </cell>
          <cell r="J106">
            <v>4.7119272671079422</v>
          </cell>
          <cell r="K106">
            <v>4.8351481962827902</v>
          </cell>
          <cell r="L106">
            <v>4.7267699385752389</v>
          </cell>
          <cell r="M106">
            <v>4.6251769688885807</v>
          </cell>
          <cell r="N106">
            <v>4.7540268944009139</v>
          </cell>
          <cell r="O106">
            <v>4.9811788861322581</v>
          </cell>
          <cell r="P106">
            <v>6.7746311683907052</v>
          </cell>
          <cell r="Q106">
            <v>12.609907087177605</v>
          </cell>
          <cell r="R106">
            <v>14.532845095428318</v>
          </cell>
          <cell r="S106">
            <v>15.352032183238267</v>
          </cell>
          <cell r="T106">
            <v>15.451193741288613</v>
          </cell>
          <cell r="U106">
            <v>13.735768421755537</v>
          </cell>
          <cell r="V106">
            <v>11.857777580800635</v>
          </cell>
          <cell r="W106">
            <v>9.9066157231533865</v>
          </cell>
          <cell r="X106">
            <v>8.3740667132190971</v>
          </cell>
          <cell r="Y106">
            <v>6.7113095238095246</v>
          </cell>
          <cell r="Z106">
            <v>5.7400235905679491</v>
          </cell>
          <cell r="AA106">
            <v>4.9489957743740876</v>
          </cell>
          <cell r="AB106">
            <v>18.150234646405128</v>
          </cell>
          <cell r="AC106"/>
        </row>
        <row r="107">
          <cell r="A107"/>
          <cell r="B107"/>
          <cell r="C107"/>
          <cell r="D107"/>
          <cell r="E107"/>
          <cell r="F107"/>
          <cell r="G107"/>
          <cell r="H107"/>
          <cell r="I107"/>
          <cell r="J107"/>
          <cell r="K107"/>
          <cell r="L107"/>
          <cell r="M107"/>
          <cell r="N107"/>
          <cell r="O107"/>
          <cell r="P107"/>
          <cell r="Q107"/>
          <cell r="R107"/>
          <cell r="S107"/>
          <cell r="T107"/>
          <cell r="U107"/>
          <cell r="V107"/>
          <cell r="W107"/>
          <cell r="X107"/>
          <cell r="Y107"/>
          <cell r="Z107"/>
          <cell r="AA107"/>
          <cell r="AB107"/>
        </row>
        <row r="108">
          <cell r="A108"/>
          <cell r="B108" t="str">
            <v>Current Account: Primary and Secondary Income BPM6 by Component,</v>
          </cell>
          <cell r="C108"/>
          <cell r="D108"/>
          <cell r="E108"/>
          <cell r="F108"/>
          <cell r="G108"/>
          <cell r="H108"/>
          <cell r="I108"/>
          <cell r="J108"/>
          <cell r="K108"/>
          <cell r="L108"/>
          <cell r="M108"/>
          <cell r="N108"/>
          <cell r="O108"/>
          <cell r="P108"/>
          <cell r="Q108"/>
          <cell r="R108"/>
          <cell r="S108"/>
          <cell r="T108">
            <v>-5934</v>
          </cell>
          <cell r="U108">
            <v>2788</v>
          </cell>
          <cell r="V108">
            <v>2094</v>
          </cell>
          <cell r="W108">
            <v>11556</v>
          </cell>
          <cell r="X108">
            <v>-11372</v>
          </cell>
          <cell r="Y108">
            <v>1458</v>
          </cell>
          <cell r="Z108">
            <v>19616</v>
          </cell>
          <cell r="AA108">
            <v>-40404</v>
          </cell>
          <cell r="AB108">
            <v>16916</v>
          </cell>
          <cell r="AC108"/>
        </row>
        <row r="109">
          <cell r="A109"/>
          <cell r="B109" t="str">
            <v>Statistical Indicator and Year</v>
          </cell>
          <cell r="C109"/>
          <cell r="D109"/>
          <cell r="E109"/>
          <cell r="F109"/>
          <cell r="G109"/>
          <cell r="H109"/>
          <cell r="I109"/>
          <cell r="J109"/>
          <cell r="K109"/>
          <cell r="L109"/>
          <cell r="M109"/>
          <cell r="N109"/>
          <cell r="O109"/>
          <cell r="P109"/>
          <cell r="Q109"/>
          <cell r="R109"/>
          <cell r="S109"/>
          <cell r="T109"/>
          <cell r="U109"/>
          <cell r="V109"/>
          <cell r="W109"/>
          <cell r="X109"/>
          <cell r="Y109"/>
          <cell r="Z109"/>
          <cell r="AA109"/>
          <cell r="AB109"/>
          <cell r="AC109"/>
        </row>
        <row r="110">
          <cell r="A110"/>
          <cell r="B110"/>
          <cell r="C110"/>
          <cell r="D110"/>
          <cell r="E110"/>
          <cell r="F110"/>
          <cell r="G110"/>
          <cell r="H110"/>
          <cell r="I110"/>
          <cell r="J110"/>
          <cell r="K110"/>
          <cell r="L110"/>
          <cell r="M110"/>
          <cell r="N110"/>
          <cell r="O110"/>
          <cell r="P110"/>
          <cell r="Q110"/>
          <cell r="R110"/>
          <cell r="S110"/>
          <cell r="T110">
            <v>2012</v>
          </cell>
          <cell r="U110">
            <v>2013</v>
          </cell>
          <cell r="V110">
            <v>2014</v>
          </cell>
          <cell r="W110">
            <v>2015</v>
          </cell>
          <cell r="X110">
            <v>2016</v>
          </cell>
          <cell r="Y110">
            <v>2017</v>
          </cell>
          <cell r="Z110">
            <v>2018</v>
          </cell>
          <cell r="AA110">
            <v>2019</v>
          </cell>
          <cell r="AB110">
            <v>2020</v>
          </cell>
          <cell r="AC110"/>
        </row>
        <row r="111">
          <cell r="A111"/>
          <cell r="B111" t="str">
            <v>All items</v>
          </cell>
          <cell r="C111"/>
          <cell r="D111"/>
          <cell r="E111"/>
          <cell r="F111"/>
          <cell r="G111"/>
          <cell r="H111"/>
          <cell r="I111"/>
          <cell r="J111"/>
          <cell r="K111"/>
          <cell r="L111"/>
          <cell r="M111"/>
          <cell r="N111"/>
          <cell r="O111"/>
          <cell r="P111"/>
          <cell r="Q111"/>
          <cell r="R111"/>
          <cell r="S111"/>
          <cell r="T111">
            <v>-3.3888448060034015</v>
          </cell>
          <cell r="U111">
            <v>1.5521976516006524</v>
          </cell>
          <cell r="V111">
            <v>1.0730309901924138</v>
          </cell>
          <cell r="W111">
            <v>4.3963681704677127</v>
          </cell>
          <cell r="X111">
            <v>-4.199262262428058</v>
          </cell>
          <cell r="Y111">
            <v>0.48537408770927898</v>
          </cell>
          <cell r="Z111">
            <v>5.9990322705912709</v>
          </cell>
          <cell r="AA111">
            <v>-11.347807094305081</v>
          </cell>
          <cell r="AB111">
            <v>4.5747874146865595</v>
          </cell>
          <cell r="AC111"/>
        </row>
        <row r="112">
          <cell r="A112"/>
          <cell r="B112" t="str">
            <v>Current Account Inflows (Euro Million)</v>
          </cell>
          <cell r="C112"/>
          <cell r="D112"/>
          <cell r="E112"/>
          <cell r="F112"/>
          <cell r="G112"/>
          <cell r="H112"/>
          <cell r="I112"/>
          <cell r="J112"/>
          <cell r="K112"/>
          <cell r="L112"/>
          <cell r="M112"/>
          <cell r="N112"/>
          <cell r="O112"/>
          <cell r="P112"/>
          <cell r="Q112"/>
          <cell r="R112"/>
          <cell r="S112"/>
          <cell r="T112">
            <v>244325</v>
          </cell>
          <cell r="U112">
            <v>245614</v>
          </cell>
          <cell r="V112">
            <v>280016</v>
          </cell>
          <cell r="W112">
            <v>385036</v>
          </cell>
          <cell r="X112">
            <v>403086</v>
          </cell>
          <cell r="Y112">
            <v>444439</v>
          </cell>
          <cell r="Z112">
            <v>492445</v>
          </cell>
          <cell r="AA112">
            <v>562670</v>
          </cell>
          <cell r="AB112">
            <v>566884</v>
          </cell>
          <cell r="AC112"/>
        </row>
        <row r="113">
          <cell r="A113"/>
          <cell r="B113" t="str">
            <v>Current Account Outflows (Euro Million)</v>
          </cell>
          <cell r="C113"/>
          <cell r="D113"/>
          <cell r="E113"/>
          <cell r="F113"/>
          <cell r="G113"/>
          <cell r="H113"/>
          <cell r="I113"/>
          <cell r="J113"/>
          <cell r="K113"/>
          <cell r="L113"/>
          <cell r="M113"/>
          <cell r="N113"/>
          <cell r="O113"/>
          <cell r="P113"/>
          <cell r="Q113"/>
          <cell r="R113"/>
          <cell r="S113"/>
          <cell r="T113">
            <v>250259</v>
          </cell>
          <cell r="U113">
            <v>242826</v>
          </cell>
          <cell r="V113">
            <v>277922</v>
          </cell>
          <cell r="W113">
            <v>373480</v>
          </cell>
          <cell r="X113">
            <v>414458</v>
          </cell>
          <cell r="Y113">
            <v>442981</v>
          </cell>
          <cell r="Z113">
            <v>472829</v>
          </cell>
          <cell r="AA113">
            <v>603074</v>
          </cell>
          <cell r="AB113">
            <v>549968</v>
          </cell>
          <cell r="AC113"/>
        </row>
        <row r="114">
          <cell r="A114"/>
          <cell r="B114" t="str">
            <v>Primary Income</v>
          </cell>
          <cell r="C114"/>
          <cell r="D114"/>
          <cell r="E114"/>
          <cell r="F114"/>
          <cell r="G114"/>
          <cell r="H114"/>
          <cell r="I114"/>
          <cell r="J114"/>
          <cell r="K114"/>
          <cell r="L114"/>
          <cell r="M114"/>
          <cell r="N114"/>
          <cell r="O114"/>
          <cell r="P114"/>
          <cell r="Q114"/>
          <cell r="R114"/>
          <cell r="S114"/>
          <cell r="T114"/>
          <cell r="U114"/>
          <cell r="V114"/>
          <cell r="W114"/>
          <cell r="X114"/>
          <cell r="Y114"/>
          <cell r="Z114"/>
          <cell r="AA114"/>
          <cell r="AB114"/>
        </row>
        <row r="115">
          <cell r="A115"/>
          <cell r="B115" t="str">
            <v>Current Account Inflows (Euro Million)</v>
          </cell>
          <cell r="C115"/>
          <cell r="D115"/>
          <cell r="E115"/>
          <cell r="F115"/>
          <cell r="G115"/>
          <cell r="H115"/>
          <cell r="I115"/>
          <cell r="J115"/>
          <cell r="K115"/>
          <cell r="L115"/>
          <cell r="M115"/>
          <cell r="N115"/>
          <cell r="O115"/>
          <cell r="P115"/>
          <cell r="Q115"/>
          <cell r="R115"/>
          <cell r="S115"/>
          <cell r="T115">
            <v>57394</v>
          </cell>
          <cell r="U115">
            <v>56169</v>
          </cell>
          <cell r="V115">
            <v>62742</v>
          </cell>
          <cell r="W115">
            <v>60483</v>
          </cell>
          <cell r="X115">
            <v>70346</v>
          </cell>
          <cell r="Y115">
            <v>79418</v>
          </cell>
          <cell r="Z115">
            <v>87390</v>
          </cell>
          <cell r="AA115">
            <v>108801</v>
          </cell>
          <cell r="AB115">
            <v>93406</v>
          </cell>
          <cell r="AC115"/>
        </row>
        <row r="116">
          <cell r="A116"/>
          <cell r="B116" t="str">
            <v>Current Account Outflows (Euro Million)</v>
          </cell>
          <cell r="C116"/>
          <cell r="D116"/>
          <cell r="E116"/>
          <cell r="F116"/>
          <cell r="G116"/>
          <cell r="H116"/>
          <cell r="I116"/>
          <cell r="J116"/>
          <cell r="K116"/>
          <cell r="L116"/>
          <cell r="M116"/>
          <cell r="N116"/>
          <cell r="O116"/>
          <cell r="P116"/>
          <cell r="Q116"/>
          <cell r="R116"/>
          <cell r="S116"/>
          <cell r="T116">
            <v>91333</v>
          </cell>
          <cell r="U116">
            <v>84238</v>
          </cell>
          <cell r="V116">
            <v>93083</v>
          </cell>
          <cell r="W116">
            <v>121268</v>
          </cell>
          <cell r="X116">
            <v>120260</v>
          </cell>
          <cell r="Y116">
            <v>140481</v>
          </cell>
          <cell r="Z116">
            <v>156841</v>
          </cell>
          <cell r="AA116">
            <v>189428</v>
          </cell>
          <cell r="AB116">
            <v>182402</v>
          </cell>
          <cell r="AC116"/>
        </row>
        <row r="117">
          <cell r="A117"/>
          <cell r="B117" t="str">
            <v>Compensation of employees</v>
          </cell>
          <cell r="C117"/>
          <cell r="D117"/>
          <cell r="E117"/>
          <cell r="F117"/>
          <cell r="G117"/>
          <cell r="H117"/>
          <cell r="I117"/>
          <cell r="J117"/>
          <cell r="K117"/>
          <cell r="L117"/>
          <cell r="M117"/>
          <cell r="N117"/>
          <cell r="O117"/>
          <cell r="P117"/>
          <cell r="Q117"/>
          <cell r="R117"/>
          <cell r="S117"/>
          <cell r="T117"/>
          <cell r="U117"/>
          <cell r="V117"/>
          <cell r="W117"/>
          <cell r="X117"/>
          <cell r="Y117"/>
          <cell r="Z117"/>
          <cell r="AA117"/>
          <cell r="AB117"/>
        </row>
        <row r="118">
          <cell r="A118" t="str">
            <v>CompIn</v>
          </cell>
          <cell r="B118" t="str">
            <v>Current Account Inflows (Euro Million)</v>
          </cell>
          <cell r="C118"/>
          <cell r="D118"/>
          <cell r="E118"/>
          <cell r="F118"/>
          <cell r="G118"/>
          <cell r="H118"/>
          <cell r="I118"/>
          <cell r="J118"/>
          <cell r="K118"/>
          <cell r="L118"/>
          <cell r="M118"/>
          <cell r="N118"/>
          <cell r="O118"/>
          <cell r="P118"/>
          <cell r="Q118"/>
          <cell r="R118"/>
          <cell r="S118"/>
          <cell r="T118">
            <v>541</v>
          </cell>
          <cell r="U118">
            <v>544</v>
          </cell>
          <cell r="V118">
            <v>546</v>
          </cell>
          <cell r="W118">
            <v>544</v>
          </cell>
          <cell r="X118">
            <v>520</v>
          </cell>
          <cell r="Y118">
            <v>528</v>
          </cell>
          <cell r="Z118">
            <v>528</v>
          </cell>
          <cell r="AA118">
            <v>524</v>
          </cell>
          <cell r="AB118">
            <v>242</v>
          </cell>
          <cell r="AC118"/>
        </row>
        <row r="119">
          <cell r="A119" t="str">
            <v>CompOut</v>
          </cell>
          <cell r="B119" t="str">
            <v>Current Account Outflows (Euro Million)</v>
          </cell>
          <cell r="C119"/>
          <cell r="D119"/>
          <cell r="E119"/>
          <cell r="F119"/>
          <cell r="G119"/>
          <cell r="H119"/>
          <cell r="I119"/>
          <cell r="J119"/>
          <cell r="K119"/>
          <cell r="L119"/>
          <cell r="M119"/>
          <cell r="N119"/>
          <cell r="O119"/>
          <cell r="P119"/>
          <cell r="Q119"/>
          <cell r="R119"/>
          <cell r="S119"/>
          <cell r="T119">
            <v>743</v>
          </cell>
          <cell r="U119">
            <v>685</v>
          </cell>
          <cell r="V119">
            <v>703</v>
          </cell>
          <cell r="W119">
            <v>634</v>
          </cell>
          <cell r="X119">
            <v>627</v>
          </cell>
          <cell r="Y119">
            <v>643</v>
          </cell>
          <cell r="Z119">
            <v>614</v>
          </cell>
          <cell r="AA119">
            <v>674</v>
          </cell>
          <cell r="AB119">
            <v>536</v>
          </cell>
          <cell r="AC119"/>
        </row>
        <row r="120">
          <cell r="A120"/>
          <cell r="B120" t="str">
            <v>Investment income</v>
          </cell>
          <cell r="C120"/>
          <cell r="D120"/>
          <cell r="E120"/>
          <cell r="F120"/>
          <cell r="G120"/>
          <cell r="H120"/>
          <cell r="I120"/>
          <cell r="J120"/>
          <cell r="K120"/>
          <cell r="L120"/>
          <cell r="M120"/>
          <cell r="N120"/>
          <cell r="O120"/>
          <cell r="P120"/>
          <cell r="Q120"/>
          <cell r="R120"/>
          <cell r="S120"/>
          <cell r="T120"/>
          <cell r="U120"/>
          <cell r="V120"/>
          <cell r="W120"/>
          <cell r="X120"/>
          <cell r="Y120"/>
          <cell r="Z120"/>
          <cell r="AA120"/>
          <cell r="AB120"/>
        </row>
        <row r="121">
          <cell r="A121" t="str">
            <v>IIIn</v>
          </cell>
          <cell r="B121" t="str">
            <v>Current Account Inflows (Euro Million)</v>
          </cell>
          <cell r="C121"/>
          <cell r="D121"/>
          <cell r="E121"/>
          <cell r="F121"/>
          <cell r="G121"/>
          <cell r="H121"/>
          <cell r="I121"/>
          <cell r="J121"/>
          <cell r="K121"/>
          <cell r="L121"/>
          <cell r="M121"/>
          <cell r="N121"/>
          <cell r="O121"/>
          <cell r="P121"/>
          <cell r="Q121"/>
          <cell r="R121"/>
          <cell r="S121"/>
          <cell r="T121">
            <v>55220</v>
          </cell>
          <cell r="U121">
            <v>54173</v>
          </cell>
          <cell r="V121">
            <v>60878</v>
          </cell>
          <cell r="W121">
            <v>58369</v>
          </cell>
          <cell r="X121">
            <v>68346</v>
          </cell>
          <cell r="Y121">
            <v>77385</v>
          </cell>
          <cell r="Z121">
            <v>85297</v>
          </cell>
          <cell r="AA121">
            <v>106686</v>
          </cell>
          <cell r="AB121">
            <v>91653</v>
          </cell>
          <cell r="AC121"/>
        </row>
        <row r="122">
          <cell r="A122" t="str">
            <v>IIOut</v>
          </cell>
          <cell r="B122" t="str">
            <v>Current Account Outflows (Euro Million)</v>
          </cell>
          <cell r="C122"/>
          <cell r="D122"/>
          <cell r="E122"/>
          <cell r="F122"/>
          <cell r="G122"/>
          <cell r="H122"/>
          <cell r="I122"/>
          <cell r="J122"/>
          <cell r="K122"/>
          <cell r="L122"/>
          <cell r="M122"/>
          <cell r="N122"/>
          <cell r="O122"/>
          <cell r="P122"/>
          <cell r="Q122"/>
          <cell r="R122"/>
          <cell r="S122"/>
          <cell r="T122">
            <v>90363</v>
          </cell>
          <cell r="U122">
            <v>83320</v>
          </cell>
          <cell r="V122">
            <v>92129</v>
          </cell>
          <cell r="W122">
            <v>120323</v>
          </cell>
          <cell r="X122">
            <v>119322</v>
          </cell>
          <cell r="Y122">
            <v>139522</v>
          </cell>
          <cell r="Z122">
            <v>155874</v>
          </cell>
          <cell r="AA122">
            <v>188260</v>
          </cell>
          <cell r="AB122">
            <v>181380</v>
          </cell>
          <cell r="AC122"/>
        </row>
        <row r="123">
          <cell r="A123"/>
          <cell r="B123" t="str">
            <v>Direct investment income</v>
          </cell>
          <cell r="C123"/>
          <cell r="D123"/>
          <cell r="E123"/>
          <cell r="F123"/>
          <cell r="G123"/>
          <cell r="H123"/>
          <cell r="I123"/>
          <cell r="J123"/>
          <cell r="K123"/>
          <cell r="L123"/>
          <cell r="M123"/>
          <cell r="N123"/>
          <cell r="O123"/>
          <cell r="P123"/>
          <cell r="Q123"/>
          <cell r="R123"/>
          <cell r="S123"/>
          <cell r="T123"/>
          <cell r="U123"/>
          <cell r="V123"/>
          <cell r="W123"/>
          <cell r="X123"/>
          <cell r="Y123"/>
          <cell r="Z123"/>
          <cell r="AA123"/>
          <cell r="AB123"/>
        </row>
        <row r="124">
          <cell r="A124" t="str">
            <v>DIIIn</v>
          </cell>
          <cell r="B124" t="str">
            <v>Current Account Inflows (Euro Million)</v>
          </cell>
          <cell r="C124"/>
          <cell r="D124"/>
          <cell r="E124"/>
          <cell r="F124"/>
          <cell r="G124"/>
          <cell r="H124"/>
          <cell r="I124"/>
          <cell r="J124"/>
          <cell r="K124"/>
          <cell r="L124"/>
          <cell r="M124"/>
          <cell r="N124"/>
          <cell r="O124"/>
          <cell r="P124"/>
          <cell r="Q124"/>
          <cell r="R124"/>
          <cell r="S124"/>
          <cell r="T124">
            <v>17791</v>
          </cell>
          <cell r="U124">
            <v>18766</v>
          </cell>
          <cell r="V124">
            <v>19849</v>
          </cell>
          <cell r="W124">
            <v>15606</v>
          </cell>
          <cell r="X124">
            <v>18383</v>
          </cell>
          <cell r="Y124">
            <v>20821</v>
          </cell>
          <cell r="Z124">
            <v>21454</v>
          </cell>
          <cell r="AA124">
            <v>20710</v>
          </cell>
          <cell r="AB124">
            <v>17036</v>
          </cell>
          <cell r="AC124"/>
        </row>
        <row r="125">
          <cell r="A125" t="str">
            <v>DIIOut</v>
          </cell>
          <cell r="B125" t="str">
            <v>Current Account Outflows (Euro Million)</v>
          </cell>
          <cell r="C125"/>
          <cell r="D125"/>
          <cell r="E125"/>
          <cell r="F125"/>
          <cell r="G125"/>
          <cell r="H125"/>
          <cell r="I125"/>
          <cell r="J125"/>
          <cell r="K125"/>
          <cell r="L125"/>
          <cell r="M125"/>
          <cell r="N125"/>
          <cell r="O125"/>
          <cell r="P125"/>
          <cell r="Q125"/>
          <cell r="R125"/>
          <cell r="S125"/>
          <cell r="T125">
            <v>46168</v>
          </cell>
          <cell r="U125">
            <v>43720</v>
          </cell>
          <cell r="V125">
            <v>45464</v>
          </cell>
          <cell r="W125">
            <v>69533</v>
          </cell>
          <cell r="X125">
            <v>61056</v>
          </cell>
          <cell r="Y125">
            <v>72631</v>
          </cell>
          <cell r="Z125">
            <v>79569</v>
          </cell>
          <cell r="AA125">
            <v>91785</v>
          </cell>
          <cell r="AB125">
            <v>97442</v>
          </cell>
          <cell r="AC125"/>
        </row>
        <row r="126">
          <cell r="A126"/>
          <cell r="B126" t="str">
            <v>Direct investment income: Income on equity</v>
          </cell>
          <cell r="C126"/>
          <cell r="D126"/>
          <cell r="E126"/>
          <cell r="F126"/>
          <cell r="G126"/>
          <cell r="H126"/>
          <cell r="I126"/>
          <cell r="J126"/>
          <cell r="K126"/>
          <cell r="L126"/>
          <cell r="M126"/>
          <cell r="N126"/>
          <cell r="O126"/>
          <cell r="P126"/>
          <cell r="Q126"/>
          <cell r="R126"/>
          <cell r="S126"/>
          <cell r="T126"/>
          <cell r="U126"/>
          <cell r="V126"/>
          <cell r="W126"/>
          <cell r="X126"/>
          <cell r="Y126"/>
          <cell r="Z126"/>
          <cell r="AA126"/>
          <cell r="AB126"/>
        </row>
        <row r="127">
          <cell r="A127"/>
          <cell r="B127" t="str">
            <v>Current Account Inflows (Euro Million)</v>
          </cell>
          <cell r="C127"/>
          <cell r="D127"/>
          <cell r="E127"/>
          <cell r="F127"/>
          <cell r="G127"/>
          <cell r="H127"/>
          <cell r="I127"/>
          <cell r="J127"/>
          <cell r="K127"/>
          <cell r="L127"/>
          <cell r="M127"/>
          <cell r="N127"/>
          <cell r="O127"/>
          <cell r="P127"/>
          <cell r="Q127"/>
          <cell r="R127"/>
          <cell r="S127"/>
          <cell r="T127">
            <v>14092</v>
          </cell>
          <cell r="U127">
            <v>15542</v>
          </cell>
          <cell r="V127">
            <v>16647</v>
          </cell>
          <cell r="W127">
            <v>12015</v>
          </cell>
          <cell r="X127">
            <v>15193</v>
          </cell>
          <cell r="Y127">
            <v>18201</v>
          </cell>
          <cell r="Z127">
            <v>17057</v>
          </cell>
          <cell r="AA127">
            <v>17032</v>
          </cell>
          <cell r="AB127">
            <v>15431</v>
          </cell>
          <cell r="AC127"/>
        </row>
        <row r="128">
          <cell r="A128"/>
          <cell r="B128" t="str">
            <v>Current Account Outflows (Euro Million)</v>
          </cell>
          <cell r="C128"/>
          <cell r="D128"/>
          <cell r="E128"/>
          <cell r="F128"/>
          <cell r="G128"/>
          <cell r="H128"/>
          <cell r="I128"/>
          <cell r="J128"/>
          <cell r="K128"/>
          <cell r="L128"/>
          <cell r="M128"/>
          <cell r="N128"/>
          <cell r="O128"/>
          <cell r="P128"/>
          <cell r="Q128"/>
          <cell r="R128"/>
          <cell r="S128"/>
          <cell r="T128">
            <v>41621</v>
          </cell>
          <cell r="U128">
            <v>38461</v>
          </cell>
          <cell r="V128">
            <v>40296</v>
          </cell>
          <cell r="W128">
            <v>63689</v>
          </cell>
          <cell r="X128">
            <v>55285</v>
          </cell>
          <cell r="Y128">
            <v>66821</v>
          </cell>
          <cell r="Z128">
            <v>70664</v>
          </cell>
          <cell r="AA128">
            <v>82325</v>
          </cell>
          <cell r="AB128">
            <v>88139</v>
          </cell>
          <cell r="AC128"/>
        </row>
        <row r="129">
          <cell r="A129"/>
          <cell r="B129" t="str">
            <v>Direct investment income: Income on debt</v>
          </cell>
          <cell r="C129"/>
          <cell r="D129"/>
          <cell r="E129"/>
          <cell r="F129"/>
          <cell r="G129"/>
          <cell r="H129"/>
          <cell r="I129"/>
          <cell r="J129"/>
          <cell r="K129"/>
          <cell r="L129"/>
          <cell r="M129"/>
          <cell r="N129"/>
          <cell r="O129"/>
          <cell r="P129"/>
          <cell r="Q129"/>
          <cell r="R129"/>
          <cell r="S129"/>
          <cell r="T129"/>
          <cell r="U129"/>
          <cell r="V129"/>
          <cell r="W129"/>
          <cell r="X129"/>
          <cell r="Y129"/>
          <cell r="Z129"/>
          <cell r="AA129"/>
          <cell r="AB129"/>
        </row>
        <row r="130">
          <cell r="A130" t="str">
            <v>IoDIn</v>
          </cell>
          <cell r="B130" t="str">
            <v>Current Account Inflows (Euro Million)</v>
          </cell>
          <cell r="C130"/>
          <cell r="D130"/>
          <cell r="E130"/>
          <cell r="F130"/>
          <cell r="G130"/>
          <cell r="H130"/>
          <cell r="I130"/>
          <cell r="J130"/>
          <cell r="K130"/>
          <cell r="L130"/>
          <cell r="M130"/>
          <cell r="N130"/>
          <cell r="O130"/>
          <cell r="P130"/>
          <cell r="Q130"/>
          <cell r="R130"/>
          <cell r="S130"/>
          <cell r="T130">
            <v>3697</v>
          </cell>
          <cell r="U130">
            <v>3226</v>
          </cell>
          <cell r="V130">
            <v>3203</v>
          </cell>
          <cell r="W130">
            <v>3590</v>
          </cell>
          <cell r="X130">
            <v>3190</v>
          </cell>
          <cell r="Y130">
            <v>2619</v>
          </cell>
          <cell r="Z130">
            <v>4396</v>
          </cell>
          <cell r="AA130">
            <v>3678</v>
          </cell>
          <cell r="AB130">
            <v>1605</v>
          </cell>
          <cell r="AC130"/>
        </row>
        <row r="131">
          <cell r="A131" t="str">
            <v>IoDOut</v>
          </cell>
          <cell r="B131" t="str">
            <v>Current Account Outflows (Euro Million)</v>
          </cell>
          <cell r="C131"/>
          <cell r="D131"/>
          <cell r="E131"/>
          <cell r="F131"/>
          <cell r="G131"/>
          <cell r="H131"/>
          <cell r="I131"/>
          <cell r="J131"/>
          <cell r="K131"/>
          <cell r="L131"/>
          <cell r="M131"/>
          <cell r="N131"/>
          <cell r="O131"/>
          <cell r="P131"/>
          <cell r="Q131"/>
          <cell r="R131"/>
          <cell r="S131"/>
          <cell r="T131">
            <v>4546</v>
          </cell>
          <cell r="U131">
            <v>5258</v>
          </cell>
          <cell r="V131">
            <v>5167</v>
          </cell>
          <cell r="W131">
            <v>5843</v>
          </cell>
          <cell r="X131">
            <v>5771</v>
          </cell>
          <cell r="Y131">
            <v>5809</v>
          </cell>
          <cell r="Z131">
            <v>8904</v>
          </cell>
          <cell r="AA131">
            <v>9460</v>
          </cell>
          <cell r="AB131">
            <v>9305</v>
          </cell>
          <cell r="AC131"/>
        </row>
        <row r="132">
          <cell r="A132"/>
          <cell r="B132" t="str">
            <v>Portfolio investment income</v>
          </cell>
          <cell r="C132"/>
          <cell r="D132"/>
          <cell r="E132"/>
          <cell r="F132"/>
          <cell r="G132"/>
          <cell r="H132"/>
          <cell r="I132"/>
          <cell r="J132"/>
          <cell r="K132"/>
          <cell r="L132"/>
          <cell r="M132"/>
          <cell r="N132"/>
          <cell r="O132"/>
          <cell r="P132"/>
          <cell r="Q132"/>
          <cell r="R132"/>
          <cell r="S132"/>
          <cell r="T132"/>
          <cell r="U132"/>
          <cell r="V132"/>
          <cell r="W132"/>
          <cell r="X132"/>
          <cell r="Y132"/>
          <cell r="Z132"/>
          <cell r="AA132"/>
          <cell r="AB132"/>
        </row>
        <row r="133">
          <cell r="A133" t="str">
            <v>PIIIn</v>
          </cell>
          <cell r="B133" t="str">
            <v>Current Account Inflows (Euro Million)</v>
          </cell>
          <cell r="C133"/>
          <cell r="D133"/>
          <cell r="E133"/>
          <cell r="F133"/>
          <cell r="G133"/>
          <cell r="H133"/>
          <cell r="I133"/>
          <cell r="J133"/>
          <cell r="K133"/>
          <cell r="L133"/>
          <cell r="M133"/>
          <cell r="N133"/>
          <cell r="O133"/>
          <cell r="P133"/>
          <cell r="Q133"/>
          <cell r="R133"/>
          <cell r="S133"/>
          <cell r="T133">
            <v>24935</v>
          </cell>
          <cell r="U133">
            <v>25620</v>
          </cell>
          <cell r="V133">
            <v>32912</v>
          </cell>
          <cell r="W133">
            <v>35801</v>
          </cell>
          <cell r="X133">
            <v>40784</v>
          </cell>
          <cell r="Y133">
            <v>46263</v>
          </cell>
          <cell r="Z133">
            <v>51689</v>
          </cell>
          <cell r="AA133">
            <v>65041</v>
          </cell>
          <cell r="AB133">
            <v>57941</v>
          </cell>
          <cell r="AC133"/>
        </row>
        <row r="134">
          <cell r="A134" t="str">
            <v>PIIOut</v>
          </cell>
          <cell r="B134" t="str">
            <v>Current Account Outflows (Euro Million)</v>
          </cell>
          <cell r="C134"/>
          <cell r="D134"/>
          <cell r="E134"/>
          <cell r="F134"/>
          <cell r="G134"/>
          <cell r="H134"/>
          <cell r="I134"/>
          <cell r="J134"/>
          <cell r="K134"/>
          <cell r="L134"/>
          <cell r="M134"/>
          <cell r="N134"/>
          <cell r="O134"/>
          <cell r="P134"/>
          <cell r="Q134"/>
          <cell r="R134"/>
          <cell r="S134"/>
          <cell r="T134">
            <v>31805</v>
          </cell>
          <cell r="U134">
            <v>30252</v>
          </cell>
          <cell r="V134">
            <v>37482</v>
          </cell>
          <cell r="W134">
            <v>41978</v>
          </cell>
          <cell r="X134">
            <v>48036</v>
          </cell>
          <cell r="Y134">
            <v>56704</v>
          </cell>
          <cell r="Z134">
            <v>64483</v>
          </cell>
          <cell r="AA134">
            <v>80694</v>
          </cell>
          <cell r="AB134">
            <v>70603</v>
          </cell>
          <cell r="AC134"/>
        </row>
        <row r="135">
          <cell r="A135"/>
          <cell r="B135" t="str">
            <v>Portfolio investment income: Income on equity</v>
          </cell>
          <cell r="C135"/>
          <cell r="D135"/>
          <cell r="E135"/>
          <cell r="F135"/>
          <cell r="G135"/>
          <cell r="H135"/>
          <cell r="I135"/>
          <cell r="J135"/>
          <cell r="K135"/>
          <cell r="L135"/>
          <cell r="M135"/>
          <cell r="N135"/>
          <cell r="O135"/>
          <cell r="P135"/>
          <cell r="Q135"/>
          <cell r="R135"/>
          <cell r="S135"/>
          <cell r="T135"/>
          <cell r="U135"/>
          <cell r="V135"/>
          <cell r="W135"/>
          <cell r="X135"/>
          <cell r="Y135"/>
          <cell r="Z135"/>
          <cell r="AA135"/>
          <cell r="AB135"/>
        </row>
        <row r="136">
          <cell r="A136"/>
          <cell r="B136" t="str">
            <v>Current Account Inflows (Euro Million)</v>
          </cell>
          <cell r="C136"/>
          <cell r="D136"/>
          <cell r="E136"/>
          <cell r="F136"/>
          <cell r="G136"/>
          <cell r="H136"/>
          <cell r="I136"/>
          <cell r="J136"/>
          <cell r="K136"/>
          <cell r="L136"/>
          <cell r="M136"/>
          <cell r="N136"/>
          <cell r="O136"/>
          <cell r="P136"/>
          <cell r="Q136"/>
          <cell r="R136"/>
          <cell r="S136"/>
          <cell r="T136">
            <v>6364</v>
          </cell>
          <cell r="U136">
            <v>6970</v>
          </cell>
          <cell r="V136">
            <v>8998</v>
          </cell>
          <cell r="W136">
            <v>10324</v>
          </cell>
          <cell r="X136">
            <v>12834</v>
          </cell>
          <cell r="Y136">
            <v>14867</v>
          </cell>
          <cell r="Z136">
            <v>16737</v>
          </cell>
          <cell r="AA136">
            <v>21116</v>
          </cell>
          <cell r="AB136">
            <v>17610</v>
          </cell>
          <cell r="AC136"/>
        </row>
        <row r="137">
          <cell r="A137"/>
          <cell r="B137" t="str">
            <v>Current Account Outflows (Euro Million)</v>
          </cell>
          <cell r="C137"/>
          <cell r="D137"/>
          <cell r="E137"/>
          <cell r="F137"/>
          <cell r="G137"/>
          <cell r="H137"/>
          <cell r="I137"/>
          <cell r="J137"/>
          <cell r="K137"/>
          <cell r="L137"/>
          <cell r="M137"/>
          <cell r="N137"/>
          <cell r="O137"/>
          <cell r="P137"/>
          <cell r="Q137"/>
          <cell r="R137"/>
          <cell r="S137"/>
          <cell r="T137">
            <v>18745</v>
          </cell>
          <cell r="U137">
            <v>20215</v>
          </cell>
          <cell r="V137">
            <v>28802</v>
          </cell>
          <cell r="W137">
            <v>35647</v>
          </cell>
          <cell r="X137">
            <v>40541</v>
          </cell>
          <cell r="Y137">
            <v>47981</v>
          </cell>
          <cell r="Z137">
            <v>55946</v>
          </cell>
          <cell r="AA137">
            <v>63532</v>
          </cell>
          <cell r="AB137">
            <v>54134</v>
          </cell>
          <cell r="AC137"/>
        </row>
        <row r="138">
          <cell r="A138"/>
          <cell r="B138" t="str">
            <v>Portfolio investment income: Income on debt</v>
          </cell>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row>
        <row r="139">
          <cell r="A139"/>
          <cell r="B139" t="str">
            <v>Current Account Inflows (Euro Million)</v>
          </cell>
          <cell r="C139"/>
          <cell r="D139"/>
          <cell r="E139"/>
          <cell r="F139"/>
          <cell r="G139"/>
          <cell r="H139"/>
          <cell r="I139"/>
          <cell r="J139"/>
          <cell r="K139"/>
          <cell r="L139"/>
          <cell r="M139"/>
          <cell r="N139"/>
          <cell r="O139"/>
          <cell r="P139"/>
          <cell r="Q139"/>
          <cell r="R139"/>
          <cell r="S139"/>
          <cell r="T139">
            <v>18570</v>
          </cell>
          <cell r="U139">
            <v>18649</v>
          </cell>
          <cell r="V139">
            <v>23914</v>
          </cell>
          <cell r="W139">
            <v>25477</v>
          </cell>
          <cell r="X139">
            <v>27948</v>
          </cell>
          <cell r="Y139">
            <v>31396</v>
          </cell>
          <cell r="Z139">
            <v>34952</v>
          </cell>
          <cell r="AA139">
            <v>43926</v>
          </cell>
          <cell r="AB139">
            <v>40330</v>
          </cell>
          <cell r="AC139"/>
        </row>
        <row r="140">
          <cell r="A140"/>
          <cell r="B140" t="str">
            <v>Current Account Outflows (Euro Million)</v>
          </cell>
          <cell r="C140"/>
          <cell r="D140"/>
          <cell r="E140"/>
          <cell r="F140"/>
          <cell r="G140"/>
          <cell r="H140"/>
          <cell r="I140"/>
          <cell r="J140"/>
          <cell r="K140"/>
          <cell r="L140"/>
          <cell r="M140"/>
          <cell r="N140"/>
          <cell r="O140"/>
          <cell r="P140"/>
          <cell r="Q140"/>
          <cell r="R140"/>
          <cell r="S140"/>
          <cell r="T140">
            <v>13061</v>
          </cell>
          <cell r="U140">
            <v>10037</v>
          </cell>
          <cell r="V140">
            <v>8679</v>
          </cell>
          <cell r="W140">
            <v>6332</v>
          </cell>
          <cell r="X140">
            <v>7494</v>
          </cell>
          <cell r="Y140">
            <v>8723</v>
          </cell>
          <cell r="Z140">
            <v>8538</v>
          </cell>
          <cell r="AA140">
            <v>17162</v>
          </cell>
          <cell r="AB140">
            <v>16470</v>
          </cell>
          <cell r="AC140"/>
        </row>
        <row r="141">
          <cell r="A141"/>
          <cell r="B141" t="str">
            <v>Other investment income</v>
          </cell>
          <cell r="C141"/>
          <cell r="D141"/>
          <cell r="E141"/>
          <cell r="F141"/>
          <cell r="G141"/>
          <cell r="H141"/>
          <cell r="I141"/>
          <cell r="J141"/>
          <cell r="K141"/>
          <cell r="L141"/>
          <cell r="M141"/>
          <cell r="N141"/>
          <cell r="O141"/>
          <cell r="P141"/>
          <cell r="Q141"/>
          <cell r="R141"/>
          <cell r="S141"/>
          <cell r="T141"/>
          <cell r="U141"/>
          <cell r="V141"/>
          <cell r="W141"/>
          <cell r="X141"/>
          <cell r="Y141"/>
          <cell r="Z141"/>
          <cell r="AA141"/>
          <cell r="AB141"/>
        </row>
        <row r="142">
          <cell r="A142" t="str">
            <v>OIIIn</v>
          </cell>
          <cell r="B142" t="str">
            <v>Current Account Inflows (Euro Million)</v>
          </cell>
          <cell r="C142"/>
          <cell r="D142"/>
          <cell r="E142"/>
          <cell r="F142"/>
          <cell r="G142"/>
          <cell r="H142"/>
          <cell r="I142"/>
          <cell r="J142"/>
          <cell r="K142"/>
          <cell r="L142"/>
          <cell r="M142"/>
          <cell r="N142"/>
          <cell r="O142"/>
          <cell r="P142"/>
          <cell r="Q142"/>
          <cell r="R142"/>
          <cell r="S142"/>
          <cell r="T142">
            <v>12494</v>
          </cell>
          <cell r="U142">
            <v>9787</v>
          </cell>
          <cell r="V142">
            <v>8117</v>
          </cell>
          <cell r="W142">
            <v>6962</v>
          </cell>
          <cell r="X142">
            <v>9177</v>
          </cell>
          <cell r="Y142">
            <v>10301</v>
          </cell>
          <cell r="Z142">
            <v>12154</v>
          </cell>
          <cell r="AA142">
            <v>20935</v>
          </cell>
          <cell r="AB142">
            <v>16676</v>
          </cell>
          <cell r="AC142"/>
        </row>
        <row r="143">
          <cell r="A143" t="str">
            <v>OIIOut</v>
          </cell>
          <cell r="B143" t="str">
            <v>Current Account Outflows (Euro Million)</v>
          </cell>
          <cell r="C143"/>
          <cell r="D143"/>
          <cell r="E143"/>
          <cell r="F143"/>
          <cell r="G143"/>
          <cell r="H143"/>
          <cell r="I143"/>
          <cell r="J143"/>
          <cell r="K143"/>
          <cell r="L143"/>
          <cell r="M143"/>
          <cell r="N143"/>
          <cell r="O143"/>
          <cell r="P143"/>
          <cell r="Q143"/>
          <cell r="R143"/>
          <cell r="S143"/>
          <cell r="T143">
            <v>12390</v>
          </cell>
          <cell r="U143">
            <v>9348</v>
          </cell>
          <cell r="V143">
            <v>9183</v>
          </cell>
          <cell r="W143">
            <v>8810</v>
          </cell>
          <cell r="X143">
            <v>10231</v>
          </cell>
          <cell r="Y143">
            <v>10188</v>
          </cell>
          <cell r="Z143">
            <v>11821</v>
          </cell>
          <cell r="AA143">
            <v>15782</v>
          </cell>
          <cell r="AB143">
            <v>13334</v>
          </cell>
          <cell r="AC143"/>
        </row>
        <row r="144">
          <cell r="A144"/>
          <cell r="B144" t="str">
            <v>Other primary income</v>
          </cell>
          <cell r="C144"/>
          <cell r="D144"/>
          <cell r="E144"/>
          <cell r="F144"/>
          <cell r="G144"/>
          <cell r="H144"/>
          <cell r="I144"/>
          <cell r="J144"/>
          <cell r="K144"/>
          <cell r="L144"/>
          <cell r="M144"/>
          <cell r="N144"/>
          <cell r="O144"/>
          <cell r="P144"/>
          <cell r="Q144"/>
          <cell r="R144"/>
          <cell r="S144"/>
          <cell r="T144"/>
          <cell r="U144"/>
          <cell r="V144"/>
          <cell r="W144"/>
          <cell r="X144"/>
          <cell r="Y144"/>
          <cell r="Z144"/>
          <cell r="AA144"/>
          <cell r="AB144"/>
        </row>
        <row r="145">
          <cell r="A145" t="str">
            <v>OPIIn</v>
          </cell>
          <cell r="B145" t="str">
            <v>Current Account Inflows (Euro Million)</v>
          </cell>
          <cell r="C145"/>
          <cell r="D145"/>
          <cell r="E145"/>
          <cell r="F145"/>
          <cell r="G145"/>
          <cell r="H145"/>
          <cell r="I145"/>
          <cell r="J145"/>
          <cell r="K145"/>
          <cell r="L145"/>
          <cell r="M145"/>
          <cell r="N145"/>
          <cell r="O145"/>
          <cell r="P145"/>
          <cell r="Q145"/>
          <cell r="R145"/>
          <cell r="S145"/>
          <cell r="T145">
            <v>1633</v>
          </cell>
          <cell r="U145">
            <v>1451</v>
          </cell>
          <cell r="V145">
            <v>1318</v>
          </cell>
          <cell r="W145">
            <v>1571</v>
          </cell>
          <cell r="X145">
            <v>1480</v>
          </cell>
          <cell r="Y145">
            <v>1504</v>
          </cell>
          <cell r="Z145">
            <v>1566</v>
          </cell>
          <cell r="AA145">
            <v>1588</v>
          </cell>
          <cell r="AB145">
            <v>1511</v>
          </cell>
          <cell r="AC145"/>
        </row>
        <row r="146">
          <cell r="A146" t="str">
            <v>OPIOut</v>
          </cell>
          <cell r="B146" t="str">
            <v>Current Account Outflows (Euro Million)</v>
          </cell>
          <cell r="C146"/>
          <cell r="D146"/>
          <cell r="E146"/>
          <cell r="F146"/>
          <cell r="G146"/>
          <cell r="H146"/>
          <cell r="I146"/>
          <cell r="J146"/>
          <cell r="K146"/>
          <cell r="L146"/>
          <cell r="M146"/>
          <cell r="N146"/>
          <cell r="O146"/>
          <cell r="P146"/>
          <cell r="Q146"/>
          <cell r="R146"/>
          <cell r="S146"/>
          <cell r="T146">
            <v>227</v>
          </cell>
          <cell r="U146">
            <v>234</v>
          </cell>
          <cell r="V146">
            <v>253</v>
          </cell>
          <cell r="W146">
            <v>312</v>
          </cell>
          <cell r="X146">
            <v>310</v>
          </cell>
          <cell r="Y146">
            <v>317</v>
          </cell>
          <cell r="Z146">
            <v>353</v>
          </cell>
          <cell r="AA146">
            <v>493</v>
          </cell>
          <cell r="AB146">
            <v>485</v>
          </cell>
          <cell r="AC146"/>
        </row>
        <row r="147">
          <cell r="A147"/>
          <cell r="B147" t="str">
            <v>Dividends and distributed branch profits</v>
          </cell>
          <cell r="C147"/>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row>
        <row r="148">
          <cell r="A148" t="str">
            <v>DPIn</v>
          </cell>
          <cell r="B148" t="str">
            <v>Current Account Inflows (Euro Million)</v>
          </cell>
          <cell r="C148"/>
          <cell r="D148"/>
          <cell r="E148"/>
          <cell r="F148"/>
          <cell r="G148"/>
          <cell r="H148"/>
          <cell r="I148"/>
          <cell r="J148"/>
          <cell r="K148"/>
          <cell r="L148"/>
          <cell r="M148"/>
          <cell r="N148"/>
          <cell r="O148"/>
          <cell r="P148"/>
          <cell r="Q148"/>
          <cell r="R148"/>
          <cell r="S148"/>
          <cell r="T148">
            <v>3178</v>
          </cell>
          <cell r="U148">
            <v>3956</v>
          </cell>
          <cell r="V148">
            <v>2447</v>
          </cell>
          <cell r="W148">
            <v>1453</v>
          </cell>
          <cell r="X148">
            <v>3420</v>
          </cell>
          <cell r="Y148">
            <v>777</v>
          </cell>
          <cell r="Z148">
            <v>2174</v>
          </cell>
          <cell r="AA148">
            <v>1289</v>
          </cell>
          <cell r="AB148">
            <v>832</v>
          </cell>
          <cell r="AC148"/>
        </row>
        <row r="149">
          <cell r="A149" t="str">
            <v>DPOut</v>
          </cell>
          <cell r="B149" t="str">
            <v>Current Account Outflows (Euro Million)</v>
          </cell>
          <cell r="C149"/>
          <cell r="D149"/>
          <cell r="E149"/>
          <cell r="F149"/>
          <cell r="G149"/>
          <cell r="H149"/>
          <cell r="I149"/>
          <cell r="J149"/>
          <cell r="K149"/>
          <cell r="L149"/>
          <cell r="M149"/>
          <cell r="N149"/>
          <cell r="O149"/>
          <cell r="P149"/>
          <cell r="Q149"/>
          <cell r="R149"/>
          <cell r="S149"/>
          <cell r="T149">
            <v>17882</v>
          </cell>
          <cell r="U149">
            <v>17428</v>
          </cell>
          <cell r="V149">
            <v>13949</v>
          </cell>
          <cell r="W149">
            <v>15491</v>
          </cell>
          <cell r="X149">
            <v>18603</v>
          </cell>
          <cell r="Y149">
            <v>12456</v>
          </cell>
          <cell r="Z149">
            <v>18962</v>
          </cell>
          <cell r="AA149">
            <v>19481</v>
          </cell>
          <cell r="AB149">
            <v>18751</v>
          </cell>
          <cell r="AC149"/>
        </row>
        <row r="150">
          <cell r="A150"/>
          <cell r="B150" t="str">
            <v>Reinvested earnings</v>
          </cell>
          <cell r="C150"/>
          <cell r="D150"/>
          <cell r="E150"/>
          <cell r="F150"/>
          <cell r="G150"/>
          <cell r="H150"/>
          <cell r="I150"/>
          <cell r="J150"/>
          <cell r="K150"/>
          <cell r="L150"/>
          <cell r="M150"/>
          <cell r="N150"/>
          <cell r="O150"/>
          <cell r="P150"/>
          <cell r="Q150"/>
          <cell r="R150"/>
          <cell r="S150"/>
          <cell r="T150"/>
          <cell r="U150"/>
          <cell r="V150"/>
          <cell r="W150"/>
          <cell r="X150"/>
          <cell r="Y150"/>
          <cell r="Z150"/>
          <cell r="AA150"/>
          <cell r="AB150"/>
        </row>
        <row r="151">
          <cell r="A151" t="str">
            <v>REIn</v>
          </cell>
          <cell r="B151" t="str">
            <v>Current Account Inflows (Euro Million)</v>
          </cell>
          <cell r="C151"/>
          <cell r="D151"/>
          <cell r="E151"/>
          <cell r="F151"/>
          <cell r="G151"/>
          <cell r="H151"/>
          <cell r="I151"/>
          <cell r="J151"/>
          <cell r="K151"/>
          <cell r="L151"/>
          <cell r="M151"/>
          <cell r="N151"/>
          <cell r="O151"/>
          <cell r="P151"/>
          <cell r="Q151"/>
          <cell r="R151"/>
          <cell r="S151"/>
          <cell r="T151">
            <v>10915</v>
          </cell>
          <cell r="U151">
            <v>11583</v>
          </cell>
          <cell r="V151">
            <v>14199</v>
          </cell>
          <cell r="W151">
            <v>10562</v>
          </cell>
          <cell r="X151">
            <v>11774</v>
          </cell>
          <cell r="Y151">
            <v>17425</v>
          </cell>
          <cell r="Z151">
            <v>13259</v>
          </cell>
          <cell r="AA151">
            <v>15742</v>
          </cell>
          <cell r="AB151">
            <v>14600</v>
          </cell>
          <cell r="AC151"/>
        </row>
        <row r="152">
          <cell r="A152" t="str">
            <v>REOut</v>
          </cell>
          <cell r="B152" t="str">
            <v>Current Account Outflows (Euro Million)</v>
          </cell>
          <cell r="C152"/>
          <cell r="D152"/>
          <cell r="E152"/>
          <cell r="F152"/>
          <cell r="G152"/>
          <cell r="H152"/>
          <cell r="I152"/>
          <cell r="J152"/>
          <cell r="K152"/>
          <cell r="L152"/>
          <cell r="M152"/>
          <cell r="N152"/>
          <cell r="O152"/>
          <cell r="P152"/>
          <cell r="Q152"/>
          <cell r="R152"/>
          <cell r="S152"/>
          <cell r="T152">
            <v>23738</v>
          </cell>
          <cell r="U152">
            <v>21032</v>
          </cell>
          <cell r="V152">
            <v>26347</v>
          </cell>
          <cell r="W152">
            <v>48199</v>
          </cell>
          <cell r="X152">
            <v>36682</v>
          </cell>
          <cell r="Y152">
            <v>54364</v>
          </cell>
          <cell r="Z152">
            <v>51703</v>
          </cell>
          <cell r="AA152">
            <v>62845</v>
          </cell>
          <cell r="AB152">
            <v>69387</v>
          </cell>
          <cell r="AC152"/>
        </row>
        <row r="153">
          <cell r="A153"/>
          <cell r="B153" t="str">
            <v>Secondary Income</v>
          </cell>
          <cell r="C153"/>
          <cell r="D153"/>
          <cell r="E153"/>
          <cell r="F153"/>
          <cell r="G153"/>
          <cell r="H153"/>
          <cell r="I153"/>
          <cell r="J153"/>
          <cell r="K153"/>
          <cell r="L153"/>
          <cell r="M153"/>
          <cell r="N153"/>
          <cell r="O153"/>
          <cell r="P153"/>
          <cell r="Q153"/>
          <cell r="R153"/>
          <cell r="S153"/>
          <cell r="T153"/>
          <cell r="U153"/>
          <cell r="V153"/>
          <cell r="W153"/>
          <cell r="X153"/>
          <cell r="Y153"/>
          <cell r="Z153"/>
          <cell r="AA153"/>
          <cell r="AB153"/>
        </row>
        <row r="154">
          <cell r="A154" t="str">
            <v>SIIn</v>
          </cell>
          <cell r="B154" t="str">
            <v>Current Account Inflows (Euro Million)</v>
          </cell>
          <cell r="C154"/>
          <cell r="D154"/>
          <cell r="E154"/>
          <cell r="F154"/>
          <cell r="G154"/>
          <cell r="H154"/>
          <cell r="I154"/>
          <cell r="J154"/>
          <cell r="K154"/>
          <cell r="L154"/>
          <cell r="M154"/>
          <cell r="N154"/>
          <cell r="O154"/>
          <cell r="P154"/>
          <cell r="Q154"/>
          <cell r="R154"/>
          <cell r="S154"/>
          <cell r="T154">
            <v>3918</v>
          </cell>
          <cell r="U154">
            <v>3200</v>
          </cell>
          <cell r="V154">
            <v>2923</v>
          </cell>
          <cell r="W154">
            <v>3989</v>
          </cell>
          <cell r="X154">
            <v>4504</v>
          </cell>
          <cell r="Y154">
            <v>5366</v>
          </cell>
          <cell r="Z154">
            <v>5158</v>
          </cell>
          <cell r="AA154">
            <v>5003</v>
          </cell>
          <cell r="AB154">
            <v>5683</v>
          </cell>
          <cell r="AC154"/>
        </row>
        <row r="155">
          <cell r="A155" t="str">
            <v>SEOut</v>
          </cell>
          <cell r="B155" t="str">
            <v>Current Account Outflows (Euro Million)</v>
          </cell>
          <cell r="C155"/>
          <cell r="D155"/>
          <cell r="E155"/>
          <cell r="F155"/>
          <cell r="G155"/>
          <cell r="H155"/>
          <cell r="I155"/>
          <cell r="J155"/>
          <cell r="K155"/>
          <cell r="L155"/>
          <cell r="M155"/>
          <cell r="N155"/>
          <cell r="O155"/>
          <cell r="P155"/>
          <cell r="Q155"/>
          <cell r="R155"/>
          <cell r="S155"/>
          <cell r="T155">
            <v>6527</v>
          </cell>
          <cell r="U155">
            <v>6131</v>
          </cell>
          <cell r="V155">
            <v>5674</v>
          </cell>
          <cell r="W155">
            <v>7327</v>
          </cell>
          <cell r="X155">
            <v>8317</v>
          </cell>
          <cell r="Y155">
            <v>8472</v>
          </cell>
          <cell r="Z155">
            <v>8878</v>
          </cell>
          <cell r="AA155">
            <v>8573</v>
          </cell>
          <cell r="AB155">
            <v>9590</v>
          </cell>
          <cell r="AC155"/>
        </row>
        <row r="156">
          <cell r="A156"/>
          <cell r="B156" t="str">
            <v>Memorandum Item: Government income</v>
          </cell>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row>
        <row r="157">
          <cell r="A157"/>
          <cell r="B157" t="str">
            <v>Current Account Inflows (Euro Million)</v>
          </cell>
          <cell r="C157"/>
          <cell r="D157"/>
          <cell r="E157"/>
          <cell r="F157"/>
          <cell r="G157"/>
          <cell r="H157"/>
          <cell r="I157"/>
          <cell r="J157"/>
          <cell r="K157"/>
          <cell r="L157"/>
          <cell r="M157"/>
          <cell r="N157"/>
          <cell r="O157"/>
          <cell r="P157"/>
          <cell r="Q157"/>
          <cell r="R157"/>
          <cell r="S157"/>
          <cell r="T157">
            <v>278</v>
          </cell>
          <cell r="U157">
            <v>325</v>
          </cell>
          <cell r="V157">
            <v>128</v>
          </cell>
          <cell r="W157">
            <v>129</v>
          </cell>
          <cell r="X157">
            <v>74</v>
          </cell>
          <cell r="Y157">
            <v>93</v>
          </cell>
          <cell r="Z157">
            <v>102</v>
          </cell>
          <cell r="AA157">
            <v>101</v>
          </cell>
          <cell r="AB157">
            <v>61</v>
          </cell>
          <cell r="AC157"/>
        </row>
        <row r="158">
          <cell r="A158"/>
          <cell r="B158" t="str">
            <v>Current Account Outflows (Euro Million)</v>
          </cell>
          <cell r="C158"/>
          <cell r="D158"/>
          <cell r="E158"/>
          <cell r="F158"/>
          <cell r="G158"/>
          <cell r="H158"/>
          <cell r="I158"/>
          <cell r="J158"/>
          <cell r="K158"/>
          <cell r="L158"/>
          <cell r="M158"/>
          <cell r="N158"/>
          <cell r="O158"/>
          <cell r="P158"/>
          <cell r="Q158"/>
          <cell r="R158"/>
          <cell r="S158"/>
          <cell r="T158">
            <v>4693</v>
          </cell>
          <cell r="U158">
            <v>4690</v>
          </cell>
          <cell r="V158">
            <v>4692</v>
          </cell>
          <cell r="W158">
            <v>4397</v>
          </cell>
          <cell r="X158">
            <v>3909</v>
          </cell>
          <cell r="Y158">
            <v>3666</v>
          </cell>
          <cell r="Z158">
            <v>3711</v>
          </cell>
          <cell r="AA158">
            <v>3358</v>
          </cell>
          <cell r="AB158">
            <v>2293</v>
          </cell>
          <cell r="AC158"/>
        </row>
        <row r="159">
          <cell r="A159"/>
          <cell r="B159"/>
          <cell r="C159"/>
          <cell r="D159"/>
          <cell r="E159"/>
          <cell r="F159"/>
          <cell r="G159"/>
          <cell r="H159"/>
          <cell r="I159"/>
          <cell r="J159"/>
          <cell r="K159"/>
          <cell r="L159"/>
          <cell r="M159"/>
          <cell r="N159"/>
          <cell r="O159"/>
          <cell r="P159"/>
          <cell r="Q159"/>
          <cell r="R159"/>
          <cell r="S159"/>
          <cell r="T159"/>
          <cell r="U159"/>
          <cell r="V159"/>
          <cell r="W159"/>
          <cell r="X159"/>
          <cell r="Y159"/>
          <cell r="Z159"/>
          <cell r="AA159"/>
          <cell r="AB159"/>
          <cell r="AC159"/>
        </row>
        <row r="160">
          <cell r="A160" t="str">
            <v>CAN</v>
          </cell>
          <cell r="B160" t="str">
            <v>CACC</v>
          </cell>
          <cell r="C160">
            <v>1359</v>
          </cell>
          <cell r="D160">
            <v>1606</v>
          </cell>
          <cell r="E160">
            <v>1629</v>
          </cell>
          <cell r="F160">
            <v>630</v>
          </cell>
          <cell r="G160">
            <v>225</v>
          </cell>
          <cell r="H160">
            <v>-379</v>
          </cell>
          <cell r="I160">
            <v>-757</v>
          </cell>
          <cell r="J160">
            <v>-1327</v>
          </cell>
          <cell r="K160">
            <v>714</v>
          </cell>
          <cell r="L160">
            <v>-154</v>
          </cell>
          <cell r="M160">
            <v>-6026</v>
          </cell>
          <cell r="N160">
            <v>-9905</v>
          </cell>
          <cell r="O160">
            <v>-12826</v>
          </cell>
          <cell r="P160">
            <v>-11715</v>
          </cell>
          <cell r="Q160">
            <v>-7904</v>
          </cell>
          <cell r="R160">
            <v>-2011</v>
          </cell>
          <cell r="S160">
            <v>-2811</v>
          </cell>
          <cell r="T160">
            <v>-5934</v>
          </cell>
          <cell r="U160">
            <v>2788</v>
          </cell>
          <cell r="V160">
            <v>2094</v>
          </cell>
          <cell r="W160">
            <v>11556</v>
          </cell>
          <cell r="X160">
            <v>-11372</v>
          </cell>
          <cell r="Y160">
            <v>1458</v>
          </cell>
          <cell r="Z160">
            <v>19616</v>
          </cell>
          <cell r="AA160">
            <v>-40404</v>
          </cell>
          <cell r="AB160">
            <v>16916</v>
          </cell>
          <cell r="AC160"/>
        </row>
        <row r="161">
          <cell r="A161" t="str">
            <v>R-PLCs</v>
          </cell>
          <cell r="B161" t="str">
            <v>R-PLCs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-292</v>
          </cell>
          <cell r="Q161">
            <v>-1594</v>
          </cell>
          <cell r="R161">
            <v>-5260</v>
          </cell>
          <cell r="S161">
            <v>-5548</v>
          </cell>
          <cell r="T161">
            <v>-7097.33673</v>
          </cell>
          <cell r="U161">
            <v>-6473.7594799999997</v>
          </cell>
          <cell r="V161">
            <v>-6851.0849760000001</v>
          </cell>
          <cell r="W161">
            <v>-4662.5662460000003</v>
          </cell>
          <cell r="X161">
            <v>-5780.0658800000001</v>
          </cell>
          <cell r="Y161">
            <v>-4456.8025680000001</v>
          </cell>
          <cell r="Z161">
            <v>-5001.0097649999998</v>
          </cell>
          <cell r="AA161">
            <v>-4228.7782139999999</v>
          </cell>
          <cell r="AB161">
            <v>-4228.7782139999999</v>
          </cell>
          <cell r="AC161"/>
        </row>
        <row r="162">
          <cell r="A162" t="str">
            <v>IP_dep</v>
          </cell>
          <cell r="B162" t="str">
            <v>IP_dep</v>
          </cell>
          <cell r="C162">
            <v>-15.500000010000001</v>
          </cell>
          <cell r="D162">
            <v>-47.319050251457</v>
          </cell>
          <cell r="E162">
            <v>-84.932598889728993</v>
          </cell>
          <cell r="F162">
            <v>-135.57871009516001</v>
          </cell>
          <cell r="G162">
            <v>-214.77171679656001</v>
          </cell>
          <cell r="H162">
            <v>-309.58940413060998</v>
          </cell>
          <cell r="I162">
            <v>-531.65052975551998</v>
          </cell>
          <cell r="J162">
            <v>-907.91044264665004</v>
          </cell>
          <cell r="K162">
            <v>-1301.1450923164</v>
          </cell>
          <cell r="L162">
            <v>-1685.5863473598999</v>
          </cell>
          <cell r="M162">
            <v>-2170.8960483267001</v>
          </cell>
          <cell r="N162">
            <v>-2619.3938271571001</v>
          </cell>
          <cell r="O162">
            <v>-3121.5056909956002</v>
          </cell>
          <cell r="P162">
            <v>-3562.2245055991002</v>
          </cell>
          <cell r="Q162">
            <v>-3835.0524689925001</v>
          </cell>
          <cell r="R162">
            <v>-4156.7779978844001</v>
          </cell>
          <cell r="S162">
            <v>-4181.0194007445998</v>
          </cell>
          <cell r="T162">
            <v>-4819.5275242670004</v>
          </cell>
          <cell r="U162">
            <v>-5094.3199905341999</v>
          </cell>
          <cell r="V162">
            <v>-5092.6223287214998</v>
          </cell>
          <cell r="W162">
            <v>-30128.495781488</v>
          </cell>
          <cell r="X162">
            <v>-35340.906146180998</v>
          </cell>
          <cell r="Y162">
            <v>-42531.575419289002</v>
          </cell>
          <cell r="Z162">
            <v>-46444.172234217003</v>
          </cell>
          <cell r="AA162">
            <v>-49672.196325575998</v>
          </cell>
          <cell r="AB162">
            <v>-52900.220416934993</v>
          </cell>
          <cell r="AC162"/>
        </row>
        <row r="163">
          <cell r="A163" t="str">
            <v>Air_dep</v>
          </cell>
          <cell r="B163" t="str">
            <v>Air_dep</v>
          </cell>
          <cell r="C163"/>
          <cell r="D163"/>
          <cell r="E163"/>
          <cell r="F163"/>
          <cell r="G163"/>
          <cell r="H163">
            <v>-48.687206072999999</v>
          </cell>
          <cell r="I163">
            <v>-134.21769538222</v>
          </cell>
          <cell r="J163">
            <v>-287.95537973378998</v>
          </cell>
          <cell r="K163">
            <v>-468.62626338417999</v>
          </cell>
          <cell r="L163">
            <v>-629.60866376450997</v>
          </cell>
          <cell r="M163">
            <v>-1186.0356554540001</v>
          </cell>
          <cell r="N163">
            <v>-1723.3104632039999</v>
          </cell>
          <cell r="O163">
            <v>-1826.8495801344</v>
          </cell>
          <cell r="P163">
            <v>-1842.5372658913</v>
          </cell>
          <cell r="Q163">
            <v>-1927.6623814288</v>
          </cell>
          <cell r="R163">
            <v>-2163.1681321720998</v>
          </cell>
          <cell r="S163">
            <v>-2425.2317199281001</v>
          </cell>
          <cell r="T163">
            <v>-2755.4222655837002</v>
          </cell>
          <cell r="U163">
            <v>-3059.6956550445998</v>
          </cell>
          <cell r="V163">
            <v>-3782.7103548065002</v>
          </cell>
          <cell r="W163">
            <v>-4606.5289814396001</v>
          </cell>
          <cell r="X163">
            <v>-4868.4716821660004</v>
          </cell>
          <cell r="Y163">
            <v>-6001.5857655583004</v>
          </cell>
          <cell r="Z163">
            <v>-7308.5473718636003</v>
          </cell>
          <cell r="AA163">
            <v>-7853.8000256105997</v>
          </cell>
          <cell r="AB163">
            <v>-8399.0526793575991</v>
          </cell>
          <cell r="AC163"/>
        </row>
        <row r="164">
          <cell r="A164" t="str">
            <v>R&amp;D_m (BOP)</v>
          </cell>
          <cell r="B164" t="str">
            <v>R&amp;D_m (BOP)</v>
          </cell>
          <cell r="C164"/>
          <cell r="D164"/>
          <cell r="E164"/>
          <cell r="F164"/>
          <cell r="G164"/>
          <cell r="H164"/>
          <cell r="I164"/>
          <cell r="J164"/>
          <cell r="K164">
            <v>2296</v>
          </cell>
          <cell r="L164">
            <v>3217</v>
          </cell>
          <cell r="M164">
            <v>3831</v>
          </cell>
          <cell r="N164">
            <v>3742</v>
          </cell>
          <cell r="O164">
            <v>4381</v>
          </cell>
          <cell r="P164">
            <v>3901</v>
          </cell>
          <cell r="Q164">
            <v>5640</v>
          </cell>
          <cell r="R164">
            <v>5230</v>
          </cell>
          <cell r="S164">
            <v>5589</v>
          </cell>
          <cell r="T164">
            <v>8006</v>
          </cell>
          <cell r="U164">
            <v>6013</v>
          </cell>
          <cell r="V164">
            <v>8704</v>
          </cell>
          <cell r="W164">
            <v>28158</v>
          </cell>
          <cell r="X164">
            <v>58052</v>
          </cell>
          <cell r="Y164">
            <v>55157</v>
          </cell>
          <cell r="Z164">
            <v>37443</v>
          </cell>
          <cell r="AA164">
            <v>105081</v>
          </cell>
          <cell r="AB164"/>
          <cell r="AC164"/>
        </row>
        <row r="165">
          <cell r="A165" t="str">
            <v>Net aircraft</v>
          </cell>
          <cell r="B165" t="str">
            <v>Net aircraft</v>
          </cell>
          <cell r="C165"/>
          <cell r="D165"/>
          <cell r="E165"/>
          <cell r="F165"/>
          <cell r="G165"/>
          <cell r="H165"/>
          <cell r="I165"/>
          <cell r="J165"/>
          <cell r="K165"/>
          <cell r="L165"/>
          <cell r="M165"/>
          <cell r="N165"/>
          <cell r="O165">
            <v>2861</v>
          </cell>
          <cell r="P165">
            <v>1823</v>
          </cell>
          <cell r="Q165">
            <v>3872</v>
          </cell>
          <cell r="R165">
            <v>3871</v>
          </cell>
          <cell r="S165">
            <v>6567</v>
          </cell>
          <cell r="T165">
            <v>7270</v>
          </cell>
          <cell r="U165">
            <v>4807</v>
          </cell>
          <cell r="V165">
            <v>6696</v>
          </cell>
          <cell r="W165">
            <v>5168</v>
          </cell>
          <cell r="X165">
            <v>7137</v>
          </cell>
          <cell r="Y165">
            <v>11547</v>
          </cell>
          <cell r="Z165">
            <v>14576</v>
          </cell>
          <cell r="AA165">
            <v>14195</v>
          </cell>
          <cell r="AB165"/>
          <cell r="AC165"/>
        </row>
        <row r="166">
          <cell r="A166" t="str">
            <v>R&amp;D_related_IP_exports</v>
          </cell>
          <cell r="B166" t="str">
            <v>R&amp;D_related_IP_exports</v>
          </cell>
          <cell r="C166"/>
          <cell r="D166"/>
          <cell r="E166"/>
          <cell r="F166"/>
          <cell r="G166"/>
          <cell r="H166"/>
          <cell r="I166"/>
          <cell r="J166"/>
          <cell r="K166"/>
          <cell r="L166"/>
          <cell r="M166"/>
          <cell r="N166"/>
          <cell r="O166"/>
          <cell r="P166"/>
          <cell r="Q166"/>
          <cell r="R166"/>
          <cell r="S166"/>
          <cell r="T166"/>
          <cell r="U166">
            <v>49</v>
          </cell>
          <cell r="V166">
            <v>1074</v>
          </cell>
          <cell r="W166">
            <v>154</v>
          </cell>
          <cell r="X166">
            <v>1967</v>
          </cell>
          <cell r="Y166">
            <v>4508</v>
          </cell>
          <cell r="Z166">
            <v>740</v>
          </cell>
          <cell r="AA166">
            <v>622</v>
          </cell>
          <cell r="AB166"/>
          <cell r="AC166"/>
        </row>
        <row r="167">
          <cell r="A167"/>
          <cell r="B167"/>
          <cell r="C167"/>
          <cell r="D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row>
        <row r="168">
          <cell r="A168" t="str">
            <v>COMPS</v>
          </cell>
          <cell r="B168" t="str">
            <v>Completions</v>
          </cell>
          <cell r="C168">
            <v>30.574999999999999</v>
          </cell>
          <cell r="D168">
            <v>33.725000000000001</v>
          </cell>
          <cell r="E168">
            <v>38.841999999999999</v>
          </cell>
          <cell r="F168">
            <v>42.348999999999997</v>
          </cell>
          <cell r="G168">
            <v>46.512</v>
          </cell>
          <cell r="H168">
            <v>49.811999999999998</v>
          </cell>
          <cell r="I168">
            <v>52.601999999999997</v>
          </cell>
          <cell r="J168">
            <v>57.695</v>
          </cell>
          <cell r="K168">
            <v>68.819000000000003</v>
          </cell>
          <cell r="L168">
            <v>76.953999999999994</v>
          </cell>
          <cell r="M168">
            <v>80.757000000000005</v>
          </cell>
          <cell r="N168">
            <v>93.418999999999997</v>
          </cell>
          <cell r="O168">
            <v>78.027000000000001</v>
          </cell>
          <cell r="P168">
            <v>51.723999999999997</v>
          </cell>
          <cell r="Q168">
            <v>26.42</v>
          </cell>
          <cell r="R168">
            <v>14.602</v>
          </cell>
          <cell r="S168">
            <v>6.9939999999999998</v>
          </cell>
          <cell r="T168">
            <v>4.9109999999999996</v>
          </cell>
          <cell r="U168">
            <v>4.5750000000000002</v>
          </cell>
          <cell r="V168">
            <v>5.5179999999999998</v>
          </cell>
          <cell r="W168">
            <v>7.2190000000000003</v>
          </cell>
          <cell r="X168">
            <v>9.8789999999999996</v>
          </cell>
          <cell r="Y168">
            <v>14.355</v>
          </cell>
          <cell r="Z168">
            <v>17.916</v>
          </cell>
          <cell r="AA168">
            <v>21.087</v>
          </cell>
          <cell r="AB168">
            <v>20.675999999999998</v>
          </cell>
          <cell r="AC168"/>
        </row>
        <row r="169">
          <cell r="A169" t="str">
            <v>HICP</v>
          </cell>
          <cell r="B169" t="str">
            <v>Harmonised Index of Consumer Prices</v>
          </cell>
          <cell r="C169">
            <v>67.7</v>
          </cell>
          <cell r="D169">
            <v>69.133333333333326</v>
          </cell>
          <cell r="E169">
            <v>70</v>
          </cell>
          <cell r="F169">
            <v>71.5</v>
          </cell>
          <cell r="G169">
            <v>73.25</v>
          </cell>
          <cell r="H169">
            <v>77.116666666666674</v>
          </cell>
          <cell r="I169">
            <v>80.191666666666663</v>
          </cell>
          <cell r="J169">
            <v>83.958333333333329</v>
          </cell>
          <cell r="K169">
            <v>87.333333333333343</v>
          </cell>
          <cell r="L169">
            <v>89.341666666666669</v>
          </cell>
          <cell r="M169">
            <v>91.291666666666657</v>
          </cell>
          <cell r="N169">
            <v>93.741666666666674</v>
          </cell>
          <cell r="O169">
            <v>96.441666666666663</v>
          </cell>
          <cell r="P169">
            <v>99.45</v>
          </cell>
          <cell r="Q169">
            <v>97.766666666666666</v>
          </cell>
          <cell r="R169">
            <v>96.191666666666663</v>
          </cell>
          <cell r="S169">
            <v>97.358333333333334</v>
          </cell>
          <cell r="T169">
            <v>99.208333333333329</v>
          </cell>
          <cell r="U169">
            <v>99.733333333333334</v>
          </cell>
          <cell r="V169">
            <v>100.03333333333333</v>
          </cell>
          <cell r="W169">
            <v>100</v>
          </cell>
          <cell r="X169">
            <v>99.791666666666671</v>
          </cell>
          <cell r="Y169">
            <v>100.05</v>
          </cell>
          <cell r="Z169">
            <v>100.76666666666667</v>
          </cell>
          <cell r="AA169">
            <v>101.65</v>
          </cell>
          <cell r="AB169">
            <v>101.18333333333334</v>
          </cell>
          <cell r="AC169"/>
        </row>
        <row r="170">
          <cell r="A170"/>
          <cell r="B170"/>
          <cell r="C170"/>
          <cell r="D170"/>
          <cell r="E170"/>
          <cell r="F170"/>
          <cell r="G170"/>
          <cell r="H170"/>
          <cell r="I170"/>
          <cell r="J170"/>
          <cell r="K170"/>
          <cell r="L170"/>
          <cell r="M170"/>
          <cell r="N170"/>
          <cell r="O170"/>
          <cell r="P170"/>
          <cell r="Q170"/>
          <cell r="R170"/>
          <cell r="S170"/>
          <cell r="T170"/>
          <cell r="U170"/>
          <cell r="V170"/>
          <cell r="W170"/>
          <cell r="X170"/>
          <cell r="Y170"/>
          <cell r="Z170"/>
          <cell r="AA170"/>
          <cell r="AB170"/>
          <cell r="AC170"/>
        </row>
        <row r="171">
          <cell r="A171" t="str">
            <v>PCGP</v>
          </cell>
          <cell r="B171" t="str">
            <v>PCG deflator growth</v>
          </cell>
          <cell r="C171"/>
          <cell r="D171"/>
          <cell r="E171"/>
          <cell r="F171"/>
          <cell r="G171"/>
          <cell r="H171"/>
          <cell r="I171">
            <v>2.4986259626519791</v>
          </cell>
          <cell r="J171">
            <v>3.1061810030257986</v>
          </cell>
          <cell r="K171">
            <v>2.3707291744712311</v>
          </cell>
          <cell r="L171">
            <v>1.0199137883561749</v>
          </cell>
          <cell r="M171">
            <v>0.75215538631141499</v>
          </cell>
          <cell r="N171">
            <v>1.1115179935480946</v>
          </cell>
          <cell r="O171">
            <v>0.75554796371859467</v>
          </cell>
          <cell r="P171">
            <v>2.5856624297464936</v>
          </cell>
          <cell r="Q171">
            <v>-4.1789693888402706</v>
          </cell>
          <cell r="R171">
            <v>-2.2416679270455875</v>
          </cell>
          <cell r="S171">
            <v>1.0720625292929276</v>
          </cell>
          <cell r="T171">
            <v>0.847621700898471</v>
          </cell>
          <cell r="U171">
            <v>-0.5024832946434743</v>
          </cell>
          <cell r="V171">
            <v>-1.3805883019674225</v>
          </cell>
          <cell r="W171">
            <v>-2.7477435269368744</v>
          </cell>
          <cell r="X171">
            <v>-3.0820000901729872</v>
          </cell>
          <cell r="Y171">
            <v>-1.7102402844368148</v>
          </cell>
          <cell r="Z171">
            <v>-0.5669308228561265</v>
          </cell>
          <cell r="AA171">
            <v>-0.6297768576406737</v>
          </cell>
          <cell r="AB171">
            <v>-1.9225207917773823</v>
          </cell>
          <cell r="AC171"/>
        </row>
        <row r="172">
          <cell r="A172" t="str">
            <v>PCSP</v>
          </cell>
          <cell r="B172" t="str">
            <v>PCS deflator growth</v>
          </cell>
          <cell r="C172"/>
          <cell r="D172"/>
          <cell r="E172"/>
          <cell r="F172"/>
          <cell r="G172"/>
          <cell r="H172"/>
          <cell r="I172">
            <v>6.8957523637927176</v>
          </cell>
          <cell r="J172">
            <v>7.7717879788873345</v>
          </cell>
          <cell r="K172">
            <v>5.8476565189499841</v>
          </cell>
          <cell r="L172">
            <v>2.6723911077529916</v>
          </cell>
          <cell r="M172">
            <v>2.5013180005065916</v>
          </cell>
          <cell r="N172">
            <v>4.0393092690760746</v>
          </cell>
          <cell r="O172">
            <v>5.2714767212444835</v>
          </cell>
          <cell r="P172">
            <v>0.92192148565248822</v>
          </cell>
          <cell r="Q172">
            <v>-8.0892090211242547</v>
          </cell>
          <cell r="R172">
            <v>-0.60506881595536743</v>
          </cell>
          <cell r="S172">
            <v>1.0362244952815347</v>
          </cell>
          <cell r="T172">
            <v>1.6536151458391934</v>
          </cell>
          <cell r="U172">
            <v>2.826951527994459</v>
          </cell>
          <cell r="V172">
            <v>2.8513605944943787</v>
          </cell>
          <cell r="W172">
            <v>3.4166334163486356</v>
          </cell>
          <cell r="X172">
            <v>3.2004803991254605</v>
          </cell>
          <cell r="Y172">
            <v>3.3911330519729832</v>
          </cell>
          <cell r="Z172">
            <v>4.3249810743533068</v>
          </cell>
          <cell r="AA172">
            <v>4.5403076414033627</v>
          </cell>
          <cell r="AB172">
            <v>3.1352893633380896</v>
          </cell>
          <cell r="AC172"/>
        </row>
        <row r="173">
          <cell r="A173" t="str">
            <v>PCGN</v>
          </cell>
          <cell r="B173" t="str">
            <v>Personal Consumption of Goods</v>
          </cell>
          <cell r="C173"/>
          <cell r="D173"/>
          <cell r="E173"/>
          <cell r="F173"/>
          <cell r="G173"/>
          <cell r="H173">
            <v>30361.704382100001</v>
          </cell>
          <cell r="I173">
            <v>31970.638023699994</v>
          </cell>
          <cell r="J173">
            <v>33589.2622204</v>
          </cell>
          <cell r="K173">
            <v>34433.254720099998</v>
          </cell>
          <cell r="L173">
            <v>35716.028660500007</v>
          </cell>
          <cell r="M173">
            <v>38776.386098300005</v>
          </cell>
          <cell r="N173">
            <v>42312.211984900001</v>
          </cell>
          <cell r="O173">
            <v>45838.511064000006</v>
          </cell>
          <cell r="P173">
            <v>44945.260283299998</v>
          </cell>
          <cell r="Q173">
            <v>38752.789584700004</v>
          </cell>
          <cell r="R173">
            <v>38315.1479521</v>
          </cell>
          <cell r="S173">
            <v>38436.989216200003</v>
          </cell>
          <cell r="T173">
            <v>38473.487924199995</v>
          </cell>
          <cell r="U173">
            <v>37655.783635200001</v>
          </cell>
          <cell r="V173">
            <v>38329.473800899999</v>
          </cell>
          <cell r="W173">
            <v>39841.192401600005</v>
          </cell>
          <cell r="X173">
            <v>41241.389178700003</v>
          </cell>
          <cell r="Y173">
            <v>41951.174025399996</v>
          </cell>
          <cell r="Z173">
            <v>43308.181716499996</v>
          </cell>
          <cell r="AA173">
            <v>44269.410366600001</v>
          </cell>
          <cell r="AB173">
            <v>42443.072671026814</v>
          </cell>
          <cell r="AC173"/>
        </row>
        <row r="174">
          <cell r="A174" t="str">
            <v>PCGR</v>
          </cell>
          <cell r="B174" t="str">
            <v>Personal Consumption of Goods Real</v>
          </cell>
          <cell r="C174"/>
          <cell r="D174"/>
          <cell r="E174"/>
          <cell r="F174"/>
          <cell r="G174"/>
          <cell r="H174">
            <v>30154.463213200004</v>
          </cell>
          <cell r="I174">
            <v>30978.380822399999</v>
          </cell>
          <cell r="J174">
            <v>31566.263290499999</v>
          </cell>
          <cell r="K174">
            <v>31610.035848799995</v>
          </cell>
          <cell r="L174">
            <v>32456.6044172</v>
          </cell>
          <cell r="M174">
            <v>34974.611966799996</v>
          </cell>
          <cell r="N174">
            <v>37744.238961799994</v>
          </cell>
          <cell r="O174">
            <v>40583.217567300002</v>
          </cell>
          <cell r="P174">
            <v>38789.412923100004</v>
          </cell>
          <cell r="Q174">
            <v>34903.697767199999</v>
          </cell>
          <cell r="R174">
            <v>35300.852449499995</v>
          </cell>
          <cell r="S174">
            <v>35037.484581799996</v>
          </cell>
          <cell r="T174">
            <v>34775.986406199998</v>
          </cell>
          <cell r="U174">
            <v>34208.761045400002</v>
          </cell>
          <cell r="V174">
            <v>35308.242866499997</v>
          </cell>
          <cell r="W174">
            <v>37737.740102600001</v>
          </cell>
          <cell r="X174">
            <v>40306.250895399993</v>
          </cell>
          <cell r="Y174">
            <v>41713.339889299998</v>
          </cell>
          <cell r="Z174">
            <v>43308.181716499996</v>
          </cell>
          <cell r="AA174">
            <v>44549.975804300004</v>
          </cell>
          <cell r="AB174">
            <v>43549.30785977772</v>
          </cell>
          <cell r="AC174"/>
        </row>
        <row r="175">
          <cell r="A175" t="str">
            <v>PCSN</v>
          </cell>
          <cell r="B175" t="str">
            <v>Personal Consumption of Services</v>
          </cell>
          <cell r="C175"/>
          <cell r="D175"/>
          <cell r="E175"/>
          <cell r="F175"/>
          <cell r="G175"/>
          <cell r="H175">
            <v>22118.418006299999</v>
          </cell>
          <cell r="I175">
            <v>25514.581579400001</v>
          </cell>
          <cell r="J175">
            <v>29303.811002300001</v>
          </cell>
          <cell r="K175">
            <v>32852.642954700001</v>
          </cell>
          <cell r="L175">
            <v>35532.835619200006</v>
          </cell>
          <cell r="M175">
            <v>38811.889346000004</v>
          </cell>
          <cell r="N175">
            <v>42362.305437900002</v>
          </cell>
          <cell r="O175">
            <v>47288.814067599997</v>
          </cell>
          <cell r="P175">
            <v>50174.066145699995</v>
          </cell>
          <cell r="Q175">
            <v>45977.418399000002</v>
          </cell>
          <cell r="R175">
            <v>45945.127312299999</v>
          </cell>
          <cell r="S175">
            <v>45529.237752400004</v>
          </cell>
          <cell r="T175">
            <v>46187.451668900001</v>
          </cell>
          <cell r="U175">
            <v>48057.653698499998</v>
          </cell>
          <cell r="V175">
            <v>50269.442264500001</v>
          </cell>
          <cell r="W175">
            <v>52175.127071800001</v>
          </cell>
          <cell r="X175">
            <v>55759.408659700006</v>
          </cell>
          <cell r="Y175">
            <v>58550.175611500003</v>
          </cell>
          <cell r="Z175">
            <v>62318.228915999993</v>
          </cell>
          <cell r="AA175">
            <v>67361.5883856</v>
          </cell>
          <cell r="AB175">
            <v>63319.059327590243</v>
          </cell>
          <cell r="AC175"/>
        </row>
        <row r="176">
          <cell r="A176" t="str">
            <v>PCSR</v>
          </cell>
          <cell r="B176" t="str">
            <v>Personal Consumption of Services Real</v>
          </cell>
          <cell r="C176"/>
          <cell r="D176"/>
          <cell r="E176"/>
          <cell r="F176"/>
          <cell r="G176"/>
          <cell r="H176">
            <v>35840.087495000007</v>
          </cell>
          <cell r="I176">
            <v>38676.129183799996</v>
          </cell>
          <cell r="J176">
            <v>41216.733306700007</v>
          </cell>
          <cell r="K176">
            <v>43655.456117900001</v>
          </cell>
          <cell r="L176">
            <v>45987.987735699993</v>
          </cell>
          <cell r="M176">
            <v>49006.069867699996</v>
          </cell>
          <cell r="N176">
            <v>51412.3218175</v>
          </cell>
          <cell r="O176">
            <v>54517.425364900002</v>
          </cell>
          <cell r="P176">
            <v>57315.317483700004</v>
          </cell>
          <cell r="Q176">
            <v>57143.848147900004</v>
          </cell>
          <cell r="R176">
            <v>57451.334710000003</v>
          </cell>
          <cell r="S176">
            <v>56347.406765</v>
          </cell>
          <cell r="T176">
            <v>56232.154979100007</v>
          </cell>
          <cell r="U176">
            <v>56900.532262099994</v>
          </cell>
          <cell r="V176">
            <v>57869.241612000005</v>
          </cell>
          <cell r="W176">
            <v>58078.694239900011</v>
          </cell>
          <cell r="X176">
            <v>60143.648285700001</v>
          </cell>
          <cell r="Y176">
            <v>61082.459625599993</v>
          </cell>
          <cell r="Z176">
            <v>62318.228915899999</v>
          </cell>
          <cell r="AA176">
            <v>64435.995938099994</v>
          </cell>
          <cell r="AB176">
            <v>58727.753625151279</v>
          </cell>
          <cell r="AC176"/>
        </row>
        <row r="177">
          <cell r="A177"/>
          <cell r="B177"/>
          <cell r="C177"/>
          <cell r="D177"/>
          <cell r="E177"/>
          <cell r="F177"/>
          <cell r="G177"/>
          <cell r="H177"/>
          <cell r="I177"/>
          <cell r="J177"/>
          <cell r="K177"/>
          <cell r="L177"/>
          <cell r="M177"/>
          <cell r="N177"/>
          <cell r="O177"/>
          <cell r="P177"/>
          <cell r="Q177"/>
          <cell r="R177"/>
          <cell r="S177"/>
          <cell r="T177"/>
          <cell r="U177"/>
          <cell r="V177"/>
          <cell r="W177"/>
          <cell r="X177"/>
          <cell r="Y177"/>
          <cell r="Z177"/>
          <cell r="AA177"/>
          <cell r="AB177"/>
          <cell r="AC177"/>
        </row>
        <row r="178">
          <cell r="A178"/>
          <cell r="B178" t="str">
            <v>TRANSFORMATIONS</v>
          </cell>
          <cell r="C178"/>
          <cell r="D178"/>
          <cell r="E178"/>
          <cell r="F178"/>
          <cell r="G178"/>
          <cell r="H178"/>
          <cell r="I178"/>
          <cell r="J178"/>
          <cell r="K178"/>
          <cell r="L178"/>
          <cell r="M178"/>
          <cell r="N178"/>
          <cell r="O178"/>
          <cell r="P178"/>
          <cell r="Q178"/>
          <cell r="R178"/>
          <cell r="S178"/>
          <cell r="T178"/>
          <cell r="U178"/>
          <cell r="V178"/>
          <cell r="W178"/>
          <cell r="X178"/>
          <cell r="Y178"/>
          <cell r="Z178"/>
          <cell r="AA178"/>
          <cell r="AB178"/>
          <cell r="AC178"/>
        </row>
        <row r="179">
          <cell r="A179" t="str">
            <v>YERPOP</v>
          </cell>
          <cell r="B179" t="str">
            <v>Real GDP per capita</v>
          </cell>
          <cell r="C179">
            <v>26129.832545664063</v>
          </cell>
          <cell r="D179">
            <v>27863.953653181106</v>
          </cell>
          <cell r="E179">
            <v>30610.514721802254</v>
          </cell>
          <cell r="F179">
            <v>32933.290969593043</v>
          </cell>
          <cell r="G179">
            <v>36018.926406938212</v>
          </cell>
          <cell r="H179">
            <v>38911.499966512725</v>
          </cell>
          <cell r="I179">
            <v>40363.194565710124</v>
          </cell>
          <cell r="J179">
            <v>41980.681087817837</v>
          </cell>
          <cell r="K179">
            <v>42559.162820322126</v>
          </cell>
          <cell r="L179">
            <v>44712.139616335415</v>
          </cell>
          <cell r="M179">
            <v>46263.886244206304</v>
          </cell>
          <cell r="N179">
            <v>47436.095650027171</v>
          </cell>
          <cell r="O179">
            <v>48327.567527332139</v>
          </cell>
          <cell r="P179">
            <v>45057.131161980782</v>
          </cell>
          <cell r="Q179">
            <v>42314.929541955273</v>
          </cell>
          <cell r="R179">
            <v>42862.935914771231</v>
          </cell>
          <cell r="S179">
            <v>42931.129116089971</v>
          </cell>
          <cell r="T179">
            <v>42810.075468162919</v>
          </cell>
          <cell r="U179">
            <v>43138.087569679505</v>
          </cell>
          <cell r="V179">
            <v>46555.691760731053</v>
          </cell>
          <cell r="W179">
            <v>57749.641120290966</v>
          </cell>
          <cell r="X179">
            <v>58257.289834500792</v>
          </cell>
          <cell r="Y179">
            <v>62874.098779071464</v>
          </cell>
          <cell r="Z179">
            <v>67322.642029997936</v>
          </cell>
          <cell r="AA179">
            <v>70137.865571654984</v>
          </cell>
          <cell r="AB179">
            <v>73175.287854724986</v>
          </cell>
          <cell r="AC179"/>
        </row>
        <row r="180">
          <cell r="A180" t="str">
            <v>YNRPOP</v>
          </cell>
          <cell r="B180" t="str">
            <v>Real GNP per capita</v>
          </cell>
          <cell r="C180">
            <v>25007.64856646211</v>
          </cell>
          <cell r="D180">
            <v>26572.210394694022</v>
          </cell>
          <cell r="E180">
            <v>28845.534672652349</v>
          </cell>
          <cell r="F180">
            <v>30690.841234560234</v>
          </cell>
          <cell r="G180">
            <v>32826.218675192431</v>
          </cell>
          <cell r="H180">
            <v>35399.47407478559</v>
          </cell>
          <cell r="I180">
            <v>35513.572772171967</v>
          </cell>
          <cell r="J180">
            <v>35705.120447309302</v>
          </cell>
          <cell r="K180">
            <v>36800.344773084755</v>
          </cell>
          <cell r="L180">
            <v>38765.213915307031</v>
          </cell>
          <cell r="M180">
            <v>39996.068362571961</v>
          </cell>
          <cell r="N180">
            <v>41278.68800363817</v>
          </cell>
          <cell r="O180">
            <v>41417.19015242927</v>
          </cell>
          <cell r="P180">
            <v>38837.209939020315</v>
          </cell>
          <cell r="Q180">
            <v>35206.995742003797</v>
          </cell>
          <cell r="R180">
            <v>36229.502066413457</v>
          </cell>
          <cell r="S180">
            <v>34899.803399134405</v>
          </cell>
          <cell r="T180">
            <v>34731.387820036136</v>
          </cell>
          <cell r="U180">
            <v>36526.798386308968</v>
          </cell>
          <cell r="V180">
            <v>39543.092311856897</v>
          </cell>
          <cell r="W180">
            <v>44558.102068304965</v>
          </cell>
          <cell r="X180">
            <v>47430.045991454972</v>
          </cell>
          <cell r="Y180">
            <v>49848.973187063115</v>
          </cell>
          <cell r="Z180">
            <v>52773.782904817788</v>
          </cell>
          <cell r="AA180">
            <v>53852.406994615463</v>
          </cell>
          <cell r="AB180">
            <v>54819.908397242507</v>
          </cell>
          <cell r="AC180"/>
        </row>
        <row r="181">
          <cell r="A181" t="str">
            <v>YERPOPg</v>
          </cell>
          <cell r="B181" t="str">
            <v>Real GDP per capita growth</v>
          </cell>
          <cell r="C181" t="str">
            <v/>
          </cell>
          <cell r="D181">
            <v>6.6365565278174721</v>
          </cell>
          <cell r="E181">
            <v>9.8570400410767931</v>
          </cell>
          <cell r="F181">
            <v>7.5881646189255525</v>
          </cell>
          <cell r="G181">
            <v>9.3693504247543746</v>
          </cell>
          <cell r="H181">
            <v>8.0307045437571176</v>
          </cell>
          <cell r="I181">
            <v>3.7307598022351618</v>
          </cell>
          <cell r="J181">
            <v>4.0073302906549646</v>
          </cell>
          <cell r="K181">
            <v>1.3779712894466334</v>
          </cell>
          <cell r="L181">
            <v>5.0587855900803502</v>
          </cell>
          <cell r="M181">
            <v>3.4705264413335213</v>
          </cell>
          <cell r="N181">
            <v>2.533746083572197</v>
          </cell>
          <cell r="O181">
            <v>1.8793112398668876</v>
          </cell>
          <cell r="P181">
            <v>-6.7672273459692285</v>
          </cell>
          <cell r="Q181">
            <v>-6.0860546362068053</v>
          </cell>
          <cell r="R181">
            <v>1.2950662537972946</v>
          </cell>
          <cell r="S181">
            <v>0.15909596452829966</v>
          </cell>
          <cell r="T181">
            <v>-0.28197173104791418</v>
          </cell>
          <cell r="U181">
            <v>0.76620304432895026</v>
          </cell>
          <cell r="V181">
            <v>7.9224749718707521</v>
          </cell>
          <cell r="W181">
            <v>24.044212288994117</v>
          </cell>
          <cell r="X181">
            <v>0.87905085531598814</v>
          </cell>
          <cell r="Y181">
            <v>7.9248604898824793</v>
          </cell>
          <cell r="Z181">
            <v>7.0753193084450494</v>
          </cell>
          <cell r="AA181">
            <v>4.1816890376979332</v>
          </cell>
          <cell r="AB181">
            <v>4.3306454485229295</v>
          </cell>
          <cell r="AC181"/>
        </row>
        <row r="182">
          <cell r="A182" t="str">
            <v>YNRPOPg</v>
          </cell>
          <cell r="B182" t="str">
            <v>Real GNP per capita growth</v>
          </cell>
          <cell r="C182" t="str">
            <v/>
          </cell>
          <cell r="D182">
            <v>6.2563332337057576</v>
          </cell>
          <cell r="E182">
            <v>8.5552697505822515</v>
          </cell>
          <cell r="F182">
            <v>6.3972000618084168</v>
          </cell>
          <cell r="G182">
            <v>6.9577025416546645</v>
          </cell>
          <cell r="H182">
            <v>7.8390247291499016</v>
          </cell>
          <cell r="I182">
            <v>0.32231749303770485</v>
          </cell>
          <cell r="J182">
            <v>0.53936469970554679</v>
          </cell>
          <cell r="K182">
            <v>3.0674152952142597</v>
          </cell>
          <cell r="L182">
            <v>5.3392682985387685</v>
          </cell>
          <cell r="M182">
            <v>3.1751519544147788</v>
          </cell>
          <cell r="N182">
            <v>3.2068643083590365</v>
          </cell>
          <cell r="O182">
            <v>0.33552943538055491</v>
          </cell>
          <cell r="P182">
            <v>-6.2292497485072262</v>
          </cell>
          <cell r="Q182">
            <v>-9.3472579588400944</v>
          </cell>
          <cell r="R182">
            <v>2.9042703100899736</v>
          </cell>
          <cell r="S182">
            <v>-3.6702096121595473</v>
          </cell>
          <cell r="T182">
            <v>-0.48256884765844887</v>
          </cell>
          <cell r="U182">
            <v>5.1694178636797039</v>
          </cell>
          <cell r="V182">
            <v>8.2577561100413597</v>
          </cell>
          <cell r="W182">
            <v>12.682391445001716</v>
          </cell>
          <cell r="X182">
            <v>6.4453910508743828</v>
          </cell>
          <cell r="Y182">
            <v>5.0999891419964971</v>
          </cell>
          <cell r="Z182">
            <v>5.8673419546257044</v>
          </cell>
          <cell r="AA182">
            <v>2.0438635065124444</v>
          </cell>
          <cell r="AB182">
            <v>1.7965796825456293</v>
          </cell>
          <cell r="AC182"/>
        </row>
        <row r="183">
          <cell r="A183" t="str">
            <v>YEREMP</v>
          </cell>
          <cell r="B183" t="str">
            <v>Real GDP per person employed</v>
          </cell>
          <cell r="C183" t="str">
            <v/>
          </cell>
          <cell r="D183" t="str">
            <v/>
          </cell>
          <cell r="E183" t="str">
            <v/>
          </cell>
          <cell r="F183">
            <v>76524.554748929353</v>
          </cell>
          <cell r="G183">
            <v>79350.220822067829</v>
          </cell>
          <cell r="H183">
            <v>83171.712517964916</v>
          </cell>
          <cell r="I183">
            <v>85199.869490398327</v>
          </cell>
          <cell r="J183">
            <v>88896.127553050886</v>
          </cell>
          <cell r="K183">
            <v>89832.387323742732</v>
          </cell>
          <cell r="L183">
            <v>92916.813981480285</v>
          </cell>
          <cell r="M183">
            <v>93846.776237848724</v>
          </cell>
          <cell r="N183">
            <v>94259.810945920559</v>
          </cell>
          <cell r="O183">
            <v>95199.662361221781</v>
          </cell>
          <cell r="P183">
            <v>91898.926318599377</v>
          </cell>
          <cell r="Q183">
            <v>95194.155068109074</v>
          </cell>
          <cell r="R183">
            <v>101388.98796702284</v>
          </cell>
          <cell r="S183">
            <v>104002.23598046043</v>
          </cell>
          <cell r="T183">
            <v>104579.56535834508</v>
          </cell>
          <cell r="U183">
            <v>102730.88088544851</v>
          </cell>
          <cell r="V183">
            <v>108745.23790036581</v>
          </cell>
          <cell r="W183">
            <v>131586.15094354388</v>
          </cell>
          <cell r="X183">
            <v>129495.25191680148</v>
          </cell>
          <cell r="Y183">
            <v>137330.6831341066</v>
          </cell>
          <cell r="Z183">
            <v>144841.12083440009</v>
          </cell>
          <cell r="AA183">
            <v>148625.83656012916</v>
          </cell>
          <cell r="AB183">
            <v>178774.84358699652</v>
          </cell>
          <cell r="AC183"/>
        </row>
        <row r="184">
          <cell r="A184" t="str">
            <v>YNREMP</v>
          </cell>
          <cell r="B184" t="str">
            <v>Real GNP per person employed</v>
          </cell>
          <cell r="C184" t="str">
            <v/>
          </cell>
          <cell r="D184" t="str">
            <v/>
          </cell>
          <cell r="E184" t="str">
            <v/>
          </cell>
          <cell r="F184">
            <v>71313.94680577908</v>
          </cell>
          <cell r="G184">
            <v>72316.639069182755</v>
          </cell>
          <cell r="H184">
            <v>75664.903269445538</v>
          </cell>
          <cell r="I184">
            <v>74963.139015198059</v>
          </cell>
          <cell r="J184">
            <v>75607.323638732341</v>
          </cell>
          <cell r="K184">
            <v>77676.876287718274</v>
          </cell>
          <cell r="L184">
            <v>80558.438965978698</v>
          </cell>
          <cell r="M184">
            <v>81132.442229408436</v>
          </cell>
          <cell r="N184">
            <v>82024.485236409717</v>
          </cell>
          <cell r="O184">
            <v>81587.026208836978</v>
          </cell>
          <cell r="P184">
            <v>79212.719553206014</v>
          </cell>
          <cell r="Q184">
            <v>79203.72900121579</v>
          </cell>
          <cell r="R184">
            <v>85698.108882853179</v>
          </cell>
          <cell r="S184">
            <v>84546.054658229521</v>
          </cell>
          <cell r="T184">
            <v>84844.359716504026</v>
          </cell>
          <cell r="U184">
            <v>86986.474958805848</v>
          </cell>
          <cell r="V184">
            <v>92365.139860215466</v>
          </cell>
          <cell r="W184">
            <v>101528.4083290641</v>
          </cell>
          <cell r="X184">
            <v>105428.27810111384</v>
          </cell>
          <cell r="Y184">
            <v>108880.98078937172</v>
          </cell>
          <cell r="Z184">
            <v>113540.0161984009</v>
          </cell>
          <cell r="AA184">
            <v>114116.09086071044</v>
          </cell>
          <cell r="AB184">
            <v>133930.74132659781</v>
          </cell>
          <cell r="AC184"/>
        </row>
        <row r="185">
          <cell r="A185" t="str">
            <v>YEREMPg</v>
          </cell>
          <cell r="B185" t="str">
            <v>Real GDP per person employed</v>
          </cell>
          <cell r="C185" t="str">
            <v/>
          </cell>
          <cell r="D185" t="str">
            <v/>
          </cell>
          <cell r="E185" t="str">
            <v/>
          </cell>
          <cell r="F185" t="str">
            <v/>
          </cell>
          <cell r="G185">
            <v>3.6924959346829933</v>
          </cell>
          <cell r="H185">
            <v>4.8159811734692859</v>
          </cell>
          <cell r="I185">
            <v>2.4385177496439425</v>
          </cell>
          <cell r="J185">
            <v>4.3383377049293737</v>
          </cell>
          <cell r="K185">
            <v>1.0532064741887615</v>
          </cell>
          <cell r="L185">
            <v>3.4335352200111746</v>
          </cell>
          <cell r="M185">
            <v>1.000854653231853</v>
          </cell>
          <cell r="N185">
            <v>0.44011603235580843</v>
          </cell>
          <cell r="O185">
            <v>0.99708603896992987</v>
          </cell>
          <cell r="P185">
            <v>-3.4671720053987554</v>
          </cell>
          <cell r="Q185">
            <v>3.5857097373321434</v>
          </cell>
          <cell r="R185">
            <v>6.5075769562548569</v>
          </cell>
          <cell r="S185">
            <v>2.5774475767403437</v>
          </cell>
          <cell r="T185">
            <v>0.55511246699839756</v>
          </cell>
          <cell r="U185">
            <v>-1.7677301168368742</v>
          </cell>
          <cell r="V185">
            <v>5.854478189108181</v>
          </cell>
          <cell r="W185">
            <v>21.004058186074602</v>
          </cell>
          <cell r="X185">
            <v>-1.5889962672739566</v>
          </cell>
          <cell r="Y185">
            <v>6.0507478855975627</v>
          </cell>
          <cell r="Z185">
            <v>5.4688708516503981</v>
          </cell>
          <cell r="AA185">
            <v>2.6130119015415287</v>
          </cell>
          <cell r="AB185">
            <v>20.285172298875544</v>
          </cell>
          <cell r="AC185"/>
        </row>
        <row r="186">
          <cell r="A186" t="str">
            <v>YNREMPg</v>
          </cell>
          <cell r="B186" t="str">
            <v>Real GNP per person employed</v>
          </cell>
          <cell r="C186" t="str">
            <v/>
          </cell>
          <cell r="D186" t="str">
            <v/>
          </cell>
          <cell r="E186" t="str">
            <v/>
          </cell>
          <cell r="F186" t="str">
            <v/>
          </cell>
          <cell r="G186">
            <v>1.4060254807302552</v>
          </cell>
          <cell r="H186">
            <v>4.6300052703771577</v>
          </cell>
          <cell r="I186">
            <v>-0.92746336005807839</v>
          </cell>
          <cell r="J186">
            <v>0.85933517725782504</v>
          </cell>
          <cell r="K186">
            <v>2.7372383380143139</v>
          </cell>
          <cell r="L186">
            <v>3.7096788851124662</v>
          </cell>
          <cell r="M186">
            <v>0.71253027094053678</v>
          </cell>
          <cell r="N186">
            <v>1.0994898988482715</v>
          </cell>
          <cell r="O186">
            <v>-0.53332736720249629</v>
          </cell>
          <cell r="P186">
            <v>-2.9101522214493802</v>
          </cell>
          <cell r="Q186">
            <v>-1.1349884262190635E-2</v>
          </cell>
          <cell r="R186">
            <v>8.1995885339409824</v>
          </cell>
          <cell r="S186">
            <v>-1.3443169746003125</v>
          </cell>
          <cell r="T186">
            <v>0.35283143545892237</v>
          </cell>
          <cell r="U186">
            <v>2.5247585690544527</v>
          </cell>
          <cell r="V186">
            <v>6.1833347126168725</v>
          </cell>
          <cell r="W186">
            <v>9.9207000419381473</v>
          </cell>
          <cell r="X186">
            <v>3.8411611451741434</v>
          </cell>
          <cell r="Y186">
            <v>3.274930360663264</v>
          </cell>
          <cell r="Z186">
            <v>4.2790167532031909</v>
          </cell>
          <cell r="AA186">
            <v>0.50737588525873178</v>
          </cell>
          <cell r="AB186">
            <v>17.363590284627819</v>
          </cell>
          <cell r="AC186"/>
        </row>
        <row r="187">
          <cell r="A187" t="str">
            <v>PCRPOP</v>
          </cell>
          <cell r="B187" t="str">
            <v>Real Personal Consumption per capita</v>
          </cell>
          <cell r="C187">
            <v>12501.287431260933</v>
          </cell>
          <cell r="D187">
            <v>13281.255778743003</v>
          </cell>
          <cell r="E187">
            <v>14074.049526594437</v>
          </cell>
          <cell r="F187">
            <v>15085.134034268585</v>
          </cell>
          <cell r="G187">
            <v>16323.322538058586</v>
          </cell>
          <cell r="H187">
            <v>17814.379786594538</v>
          </cell>
          <cell r="I187">
            <v>18409.787208359328</v>
          </cell>
          <cell r="J187">
            <v>18798.797089451651</v>
          </cell>
          <cell r="K187">
            <v>19026.427039825117</v>
          </cell>
          <cell r="L187">
            <v>19464.188978542472</v>
          </cell>
          <cell r="M187">
            <v>20411.150156756496</v>
          </cell>
          <cell r="N187">
            <v>21211.778365730352</v>
          </cell>
          <cell r="O187">
            <v>21910.29689265963</v>
          </cell>
          <cell r="P187">
            <v>21468.355986198745</v>
          </cell>
          <cell r="Q187">
            <v>20200.753295804476</v>
          </cell>
          <cell r="R187">
            <v>20269.184310200228</v>
          </cell>
          <cell r="S187">
            <v>19900.231836827035</v>
          </cell>
          <cell r="T187">
            <v>19729.097720007838</v>
          </cell>
          <cell r="U187">
            <v>19621.095493033135</v>
          </cell>
          <cell r="V187">
            <v>19952.695990485212</v>
          </cell>
          <cell r="W187">
            <v>20401.405858910362</v>
          </cell>
          <cell r="X187">
            <v>21179.882464258586</v>
          </cell>
          <cell r="Y187">
            <v>21444.936350714659</v>
          </cell>
          <cell r="Z187">
            <v>21747.253578917025</v>
          </cell>
          <cell r="AA187">
            <v>22144.86878854008</v>
          </cell>
          <cell r="AB187">
            <v>20781.708661389617</v>
          </cell>
          <cell r="AC187"/>
        </row>
        <row r="188">
          <cell r="A188" t="str">
            <v>WAGYEN</v>
          </cell>
          <cell r="B188" t="str">
            <v>Wage Share (GDP)</v>
          </cell>
          <cell r="C188" t="str">
            <v/>
          </cell>
          <cell r="D188" t="str">
            <v/>
          </cell>
          <cell r="E188" t="str">
            <v/>
          </cell>
          <cell r="F188" t="str">
            <v/>
          </cell>
          <cell r="G188">
            <v>39.80732940273225</v>
          </cell>
          <cell r="H188">
            <v>38.766518259331569</v>
          </cell>
          <cell r="I188">
            <v>38.424742412718395</v>
          </cell>
          <cell r="J188">
            <v>36.81189703228744</v>
          </cell>
          <cell r="K188">
            <v>37.418734924650785</v>
          </cell>
          <cell r="L188">
            <v>37.848993606307069</v>
          </cell>
          <cell r="M188">
            <v>38.592878237021623</v>
          </cell>
          <cell r="N188">
            <v>39.067861229067688</v>
          </cell>
          <cell r="O188">
            <v>40.085316769155938</v>
          </cell>
          <cell r="P188">
            <v>43.264159587057122</v>
          </cell>
          <cell r="Q188">
            <v>43.589048602386896</v>
          </cell>
          <cell r="R188">
            <v>41.385732972629867</v>
          </cell>
          <cell r="S188">
            <v>39.633024908551477</v>
          </cell>
          <cell r="T188">
            <v>38.954582585490066</v>
          </cell>
          <cell r="U188">
            <v>38.848367192751191</v>
          </cell>
          <cell r="V188">
            <v>37.179960135816984</v>
          </cell>
          <cell r="W188">
            <v>29.294283964536547</v>
          </cell>
          <cell r="X188">
            <v>30.301377241697509</v>
          </cell>
          <cell r="Y188">
            <v>29.235299731509716</v>
          </cell>
          <cell r="Z188">
            <v>28.573388258238836</v>
          </cell>
          <cell r="AA188">
            <v>28.147077798660195</v>
          </cell>
          <cell r="AB188">
            <v>27.111484011285935</v>
          </cell>
          <cell r="AC188"/>
        </row>
        <row r="189">
          <cell r="A189" t="str">
            <v>WAGYNN</v>
          </cell>
          <cell r="B189" t="str">
            <v>Wage Share (GNP)</v>
          </cell>
          <cell r="C189" t="str">
            <v/>
          </cell>
          <cell r="D189" t="str">
            <v/>
          </cell>
          <cell r="E189" t="str">
            <v/>
          </cell>
          <cell r="F189" t="str">
            <v/>
          </cell>
          <cell r="G189">
            <v>46.46531185120886</v>
          </cell>
          <cell r="H189">
            <v>45.150462840384428</v>
          </cell>
          <cell r="I189">
            <v>45.574944072607906</v>
          </cell>
          <cell r="J189">
            <v>44.596502599236459</v>
          </cell>
          <cell r="K189">
            <v>44.000661309984686</v>
          </cell>
          <cell r="L189">
            <v>44.382016635044863</v>
          </cell>
          <cell r="M189">
            <v>45.180074249006914</v>
          </cell>
          <cell r="N189">
            <v>44.971934477377488</v>
          </cell>
          <cell r="O189">
            <v>46.762822704025133</v>
          </cell>
          <cell r="P189">
            <v>50.447939389018842</v>
          </cell>
          <cell r="Q189">
            <v>52.72248898269482</v>
          </cell>
          <cell r="R189">
            <v>49.845253285912605</v>
          </cell>
          <cell r="S189">
            <v>49.39594974768135</v>
          </cell>
          <cell r="T189">
            <v>48.806204378624578</v>
          </cell>
          <cell r="U189">
            <v>46.416298422890044</v>
          </cell>
          <cell r="V189">
            <v>44.311481833625713</v>
          </cell>
          <cell r="W189">
            <v>38.34515690612222</v>
          </cell>
          <cell r="X189">
            <v>37.345761573930339</v>
          </cell>
          <cell r="Y189">
            <v>36.877749874162213</v>
          </cell>
          <cell r="Z189">
            <v>36.450598827886587</v>
          </cell>
          <cell r="AA189">
            <v>36.53192553769837</v>
          </cell>
          <cell r="AB189">
            <v>35.836002219647099</v>
          </cell>
          <cell r="AC189"/>
        </row>
        <row r="190">
          <cell r="A190" t="str">
            <v>XTNYEN</v>
          </cell>
          <cell r="B190" t="str">
            <v>Exports (% GDP)</v>
          </cell>
          <cell r="C190">
            <v>73.508480282884008</v>
          </cell>
          <cell r="D190">
            <v>74.91127623955262</v>
          </cell>
          <cell r="E190">
            <v>77.157933257923489</v>
          </cell>
          <cell r="F190">
            <v>84.396752921329153</v>
          </cell>
          <cell r="G190">
            <v>86.573615437421282</v>
          </cell>
          <cell r="H190">
            <v>94.472218893139043</v>
          </cell>
          <cell r="I190">
            <v>95.286231893126498</v>
          </cell>
          <cell r="J190">
            <v>90.477317426507369</v>
          </cell>
          <cell r="K190">
            <v>80.864369040630464</v>
          </cell>
          <cell r="L190">
            <v>80.512088997255105</v>
          </cell>
          <cell r="M190">
            <v>79.563143559976496</v>
          </cell>
          <cell r="N190">
            <v>79.035574837717547</v>
          </cell>
          <cell r="O190">
            <v>80.812132598206759</v>
          </cell>
          <cell r="P190">
            <v>84.182021183562256</v>
          </cell>
          <cell r="Q190">
            <v>93.409567093019334</v>
          </cell>
          <cell r="R190">
            <v>103.05527764023705</v>
          </cell>
          <cell r="S190">
            <v>103.71581017708824</v>
          </cell>
          <cell r="T190">
            <v>104.51664155338692</v>
          </cell>
          <cell r="U190">
            <v>103.69009357048569</v>
          </cell>
          <cell r="V190">
            <v>109.83947843278519</v>
          </cell>
          <cell r="W190">
            <v>121.9558007241707</v>
          </cell>
          <cell r="X190">
            <v>121.20528590812319</v>
          </cell>
          <cell r="Y190">
            <v>119.73055421630352</v>
          </cell>
          <cell r="Z190">
            <v>122.29801507218421</v>
          </cell>
          <cell r="AA190">
            <v>126.06788296383517</v>
          </cell>
          <cell r="AB190">
            <v>126.51494003766284</v>
          </cell>
          <cell r="AC190"/>
        </row>
        <row r="191">
          <cell r="A191" t="str">
            <v>MTNYEN</v>
          </cell>
          <cell r="B191" t="str">
            <v>Imports (% GDP)</v>
          </cell>
          <cell r="C191">
            <v>62.57333726024099</v>
          </cell>
          <cell r="D191">
            <v>63.964738122100663</v>
          </cell>
          <cell r="E191">
            <v>65.172692554409096</v>
          </cell>
          <cell r="F191">
            <v>73.511643178445269</v>
          </cell>
          <cell r="G191">
            <v>73.507308802364946</v>
          </cell>
          <cell r="H191">
            <v>80.63573804602062</v>
          </cell>
          <cell r="I191">
            <v>79.668061877385227</v>
          </cell>
          <cell r="J191">
            <v>73.29242950390379</v>
          </cell>
          <cell r="K191">
            <v>65.710230731745497</v>
          </cell>
          <cell r="L191">
            <v>66.14193810954913</v>
          </cell>
          <cell r="M191">
            <v>68.678486201214966</v>
          </cell>
          <cell r="N191">
            <v>70.987935166322529</v>
          </cell>
          <cell r="O191">
            <v>72.537931092943026</v>
          </cell>
          <cell r="P191">
            <v>75.570374142710804</v>
          </cell>
          <cell r="Q191">
            <v>79.909910536773083</v>
          </cell>
          <cell r="R191">
            <v>86.432594211238495</v>
          </cell>
          <cell r="S191">
            <v>84.903174036226233</v>
          </cell>
          <cell r="T191">
            <v>87.033219521636283</v>
          </cell>
          <cell r="U191">
            <v>84.878681918107617</v>
          </cell>
          <cell r="V191">
            <v>91.809365372015563</v>
          </cell>
          <cell r="W191">
            <v>93.164544922702063</v>
          </cell>
          <cell r="X191">
            <v>105.56572954876573</v>
          </cell>
          <cell r="Y191">
            <v>97.883134703231349</v>
          </cell>
          <cell r="Z191">
            <v>93.921439043406735</v>
          </cell>
          <cell r="AA191">
            <v>113.76892794969126</v>
          </cell>
          <cell r="AB191">
            <v>96.812897463756755</v>
          </cell>
          <cell r="AC191"/>
        </row>
        <row r="192">
          <cell r="A192" t="str">
            <v>XGNXTN</v>
          </cell>
          <cell r="B192" t="str">
            <v>Export of Goods (% Total)</v>
          </cell>
          <cell r="C192">
            <v>87.447094327604717</v>
          </cell>
          <cell r="D192">
            <v>86.670082824860259</v>
          </cell>
          <cell r="E192">
            <v>86.320136317777084</v>
          </cell>
          <cell r="F192">
            <v>81.07776423927001</v>
          </cell>
          <cell r="G192">
            <v>80.019408912629757</v>
          </cell>
          <cell r="H192">
            <v>78.185210333207479</v>
          </cell>
          <cell r="I192">
            <v>74.600893247623958</v>
          </cell>
          <cell r="J192">
            <v>73.7992476287817</v>
          </cell>
          <cell r="K192">
            <v>67.65337228629393</v>
          </cell>
          <cell r="L192">
            <v>67.35288891790853</v>
          </cell>
          <cell r="M192">
            <v>66.389031882280662</v>
          </cell>
          <cell r="N192">
            <v>63.876364502268999</v>
          </cell>
          <cell r="O192">
            <v>62.638498785562412</v>
          </cell>
          <cell r="P192">
            <v>60.885684957365626</v>
          </cell>
          <cell r="Q192">
            <v>61.334402310916978</v>
          </cell>
          <cell r="R192">
            <v>59.755218851706751</v>
          </cell>
          <cell r="S192">
            <v>56.72659573542176</v>
          </cell>
          <cell r="T192">
            <v>55.662247163684434</v>
          </cell>
          <cell r="U192">
            <v>53.01208928653395</v>
          </cell>
          <cell r="V192">
            <v>53.399189032240926</v>
          </cell>
          <cell r="W192">
            <v>62.491873801207134</v>
          </cell>
          <cell r="X192">
            <v>58.848010419224487</v>
          </cell>
          <cell r="Y192">
            <v>55.003844996622611</v>
          </cell>
          <cell r="Z192">
            <v>52.874552271998496</v>
          </cell>
          <cell r="AA192">
            <v>50.682589520831165</v>
          </cell>
          <cell r="AB192">
            <v>50.835490552768327</v>
          </cell>
          <cell r="AC192"/>
        </row>
        <row r="193">
          <cell r="A193" t="str">
            <v>XSNXTN</v>
          </cell>
          <cell r="B193" t="str">
            <v>Export of Services(% Total)</v>
          </cell>
          <cell r="C193">
            <v>12.553830840270253</v>
          </cell>
          <cell r="D193">
            <v>13.328224726965757</v>
          </cell>
          <cell r="E193">
            <v>13.679545443342722</v>
          </cell>
          <cell r="F193">
            <v>18.922912332408142</v>
          </cell>
          <cell r="G193">
            <v>19.984597147782495</v>
          </cell>
          <cell r="H193">
            <v>21.81565399478179</v>
          </cell>
          <cell r="I193">
            <v>25.398537712623543</v>
          </cell>
          <cell r="J193">
            <v>26.200440095043021</v>
          </cell>
          <cell r="K193">
            <v>32.345616185411153</v>
          </cell>
          <cell r="L193">
            <v>32.647030020376363</v>
          </cell>
          <cell r="M193">
            <v>33.609456619512194</v>
          </cell>
          <cell r="N193">
            <v>36.12435100689089</v>
          </cell>
          <cell r="O193">
            <v>37.361134535096149</v>
          </cell>
          <cell r="P193">
            <v>39.113120023358213</v>
          </cell>
          <cell r="Q193">
            <v>38.666134351546788</v>
          </cell>
          <cell r="R193">
            <v>40.245578273248192</v>
          </cell>
          <cell r="S193">
            <v>43.27336055400022</v>
          </cell>
          <cell r="T193">
            <v>44.338444925317546</v>
          </cell>
          <cell r="U193">
            <v>46.987207243384852</v>
          </cell>
          <cell r="V193">
            <v>46.600952230379903</v>
          </cell>
          <cell r="W193">
            <v>37.508163762795547</v>
          </cell>
          <cell r="X193">
            <v>41.152173614553561</v>
          </cell>
          <cell r="Y193">
            <v>44.996194797640499</v>
          </cell>
          <cell r="Z193">
            <v>47.125578753084532</v>
          </cell>
          <cell r="AA193">
            <v>49.317594703342884</v>
          </cell>
          <cell r="AB193">
            <v>49.164509447231666</v>
          </cell>
          <cell r="AC193"/>
        </row>
        <row r="194">
          <cell r="A194" t="str">
            <v>NXNYEN</v>
          </cell>
          <cell r="B194" t="str">
            <v>Net Exports (% GDP)</v>
          </cell>
          <cell r="C194">
            <v>10.935143022643016</v>
          </cell>
          <cell r="D194">
            <v>10.946538117451945</v>
          </cell>
          <cell r="E194">
            <v>11.985240703514384</v>
          </cell>
          <cell r="F194">
            <v>10.885109742883879</v>
          </cell>
          <cell r="G194">
            <v>13.066306635056335</v>
          </cell>
          <cell r="H194">
            <v>13.836480847118416</v>
          </cell>
          <cell r="I194">
            <v>15.618170015741272</v>
          </cell>
          <cell r="J194">
            <v>17.184887922603579</v>
          </cell>
          <cell r="K194">
            <v>15.154138308884974</v>
          </cell>
          <cell r="L194">
            <v>14.370150887705979</v>
          </cell>
          <cell r="M194">
            <v>10.884657358761549</v>
          </cell>
          <cell r="N194">
            <v>8.0476396713950233</v>
          </cell>
          <cell r="O194">
            <v>8.2742015052637452</v>
          </cell>
          <cell r="P194">
            <v>8.6116470408514587</v>
          </cell>
          <cell r="Q194">
            <v>13.499656556246242</v>
          </cell>
          <cell r="R194">
            <v>16.62268342899857</v>
          </cell>
          <cell r="S194">
            <v>18.812636140862011</v>
          </cell>
          <cell r="T194">
            <v>17.483422031750635</v>
          </cell>
          <cell r="U194">
            <v>18.811411652378073</v>
          </cell>
          <cell r="V194">
            <v>18.030113060769622</v>
          </cell>
          <cell r="W194">
            <v>28.791255801468619</v>
          </cell>
          <cell r="X194">
            <v>15.639556359357453</v>
          </cell>
          <cell r="Y194">
            <v>21.847419513072168</v>
          </cell>
          <cell r="Z194">
            <v>28.376576028777471</v>
          </cell>
          <cell r="AA194">
            <v>12.298955014143901</v>
          </cell>
          <cell r="AB194">
            <v>29.702042573906091</v>
          </cell>
          <cell r="AC194"/>
        </row>
        <row r="195">
          <cell r="A195" t="str">
            <v>WAGMIN</v>
          </cell>
          <cell r="B195" t="str">
            <v>Wage Share (GNI*)</v>
          </cell>
          <cell r="C195" t="str">
            <v/>
          </cell>
          <cell r="D195" t="str">
            <v/>
          </cell>
          <cell r="E195" t="str">
            <v/>
          </cell>
          <cell r="F195" t="str">
            <v/>
          </cell>
          <cell r="G195">
            <v>45.770420159438949</v>
          </cell>
          <cell r="H195">
            <v>44.644551520696005</v>
          </cell>
          <cell r="I195">
            <v>45.275890485588768</v>
          </cell>
          <cell r="J195">
            <v>44.375391559243816</v>
          </cell>
          <cell r="K195">
            <v>44.026298349679195</v>
          </cell>
          <cell r="L195">
            <v>44.618715742860729</v>
          </cell>
          <cell r="M195">
            <v>45.60379579596831</v>
          </cell>
          <cell r="N195">
            <v>45.776031464564241</v>
          </cell>
          <cell r="O195">
            <v>47.749770917920401</v>
          </cell>
          <cell r="P195">
            <v>51.782324287552662</v>
          </cell>
          <cell r="Q195">
            <v>55.014004808913562</v>
          </cell>
          <cell r="R195">
            <v>53.834285368440845</v>
          </cell>
          <cell r="S195">
            <v>53.573497557453798</v>
          </cell>
          <cell r="T195">
            <v>53.931654211028778</v>
          </cell>
          <cell r="U195">
            <v>50.967790989341147</v>
          </cell>
          <cell r="V195">
            <v>48.676359322415905</v>
          </cell>
          <cell r="W195">
            <v>47.339574050886554</v>
          </cell>
          <cell r="X195">
            <v>46.962810405850988</v>
          </cell>
          <cell r="Y195">
            <v>47.159437364763782</v>
          </cell>
          <cell r="Z195">
            <v>47.020775449081235</v>
          </cell>
          <cell r="AA195">
            <v>46.894827264169955</v>
          </cell>
          <cell r="AB195" t="str">
            <v/>
          </cell>
          <cell r="AC195"/>
        </row>
        <row r="196">
          <cell r="A196" t="str">
            <v>INMIN</v>
          </cell>
          <cell r="B196" t="str">
            <v>Investment (% GNI*)</v>
          </cell>
          <cell r="C196">
            <v>19.630725186659035</v>
          </cell>
          <cell r="D196">
            <v>21.390518086601816</v>
          </cell>
          <cell r="E196">
            <v>23.166380361250848</v>
          </cell>
          <cell r="F196">
            <v>25.103117568854096</v>
          </cell>
          <cell r="G196">
            <v>27.877977050193291</v>
          </cell>
          <cell r="H196">
            <v>27.37857452287794</v>
          </cell>
          <cell r="I196">
            <v>28.234630113841053</v>
          </cell>
          <cell r="J196">
            <v>28.467251009490141</v>
          </cell>
          <cell r="K196">
            <v>29.312032582959617</v>
          </cell>
          <cell r="L196">
            <v>31.781652314948595</v>
          </cell>
          <cell r="M196">
            <v>35.282535780101739</v>
          </cell>
          <cell r="N196">
            <v>36.343793889956622</v>
          </cell>
          <cell r="O196">
            <v>34.210494308749226</v>
          </cell>
          <cell r="P196">
            <v>29.681450937057509</v>
          </cell>
          <cell r="Q196">
            <v>26.692872764127223</v>
          </cell>
          <cell r="R196">
            <v>22.871573644873333</v>
          </cell>
          <cell r="S196">
            <v>22.652295162092614</v>
          </cell>
          <cell r="T196">
            <v>27.097092215341718</v>
          </cell>
          <cell r="U196">
            <v>24.383952822578827</v>
          </cell>
          <cell r="V196">
            <v>27.000981402727593</v>
          </cell>
          <cell r="W196">
            <v>38.839447497100146</v>
          </cell>
          <cell r="X196">
            <v>55.522237717836873</v>
          </cell>
          <cell r="Y196">
            <v>53.441185122956846</v>
          </cell>
          <cell r="Z196">
            <v>46.677434829462648</v>
          </cell>
          <cell r="AA196">
            <v>75.973557127961925</v>
          </cell>
          <cell r="AB196" t="str">
            <v/>
          </cell>
          <cell r="AC196"/>
        </row>
        <row r="197">
          <cell r="A197" t="str">
            <v>UINYEN</v>
          </cell>
          <cell r="B197" t="str">
            <v>Underlying Investment (% GDP)</v>
          </cell>
          <cell r="C197">
            <v>15.695490261860206</v>
          </cell>
          <cell r="D197">
            <v>17.630970149751263</v>
          </cell>
          <cell r="E197">
            <v>18.676412928325988</v>
          </cell>
          <cell r="F197">
            <v>20.216135005816138</v>
          </cell>
          <cell r="G197">
            <v>20.891590914280584</v>
          </cell>
          <cell r="H197">
            <v>21.355118177789937</v>
          </cell>
          <cell r="I197">
            <v>20.13196851421872</v>
          </cell>
          <cell r="J197">
            <v>19.197380765319334</v>
          </cell>
          <cell r="K197">
            <v>20.564259853185977</v>
          </cell>
          <cell r="L197">
            <v>22.128305653650195</v>
          </cell>
          <cell r="M197">
            <v>23.942775639443614</v>
          </cell>
          <cell r="N197">
            <v>24.772578101120303</v>
          </cell>
          <cell r="O197">
            <v>22.772842829675376</v>
          </cell>
          <cell r="P197">
            <v>19.298100652547394</v>
          </cell>
          <cell r="Q197">
            <v>12.629445048926902</v>
          </cell>
          <cell r="R197">
            <v>9.1296355589903602</v>
          </cell>
          <cell r="S197">
            <v>8.4743647048866517</v>
          </cell>
          <cell r="T197">
            <v>8.0689228621540376</v>
          </cell>
          <cell r="U197">
            <v>9.7775090234614996</v>
          </cell>
          <cell r="V197">
            <v>10.629360950124756</v>
          </cell>
          <cell r="W197">
            <v>8.9171403208370297</v>
          </cell>
          <cell r="X197">
            <v>9.6266942649929206</v>
          </cell>
          <cell r="Y197">
            <v>9.3682525392502178</v>
          </cell>
          <cell r="Z197">
            <v>10.242332268269385</v>
          </cell>
          <cell r="AA197">
            <v>10.314528649102913</v>
          </cell>
          <cell r="AB197">
            <v>9.2918270272996448</v>
          </cell>
          <cell r="AC197"/>
        </row>
        <row r="198">
          <cell r="A198" t="str">
            <v>UINMIN</v>
          </cell>
          <cell r="B198" t="str">
            <v>Underlying Investment (% GNI*)</v>
          </cell>
          <cell r="C198">
            <v>17.149430537426984</v>
          </cell>
          <cell r="D198">
            <v>19.167107874661198</v>
          </cell>
          <cell r="E198">
            <v>20.6460509781094</v>
          </cell>
          <cell r="F198">
            <v>22.50587958758425</v>
          </cell>
          <cell r="G198">
            <v>24.021126468235465</v>
          </cell>
          <cell r="H198">
            <v>24.593120984998496</v>
          </cell>
          <cell r="I198">
            <v>23.721507145546621</v>
          </cell>
          <cell r="J198">
            <v>23.141738325133144</v>
          </cell>
          <cell r="K198">
            <v>24.195586554698181</v>
          </cell>
          <cell r="L198">
            <v>26.086204301792282</v>
          </cell>
          <cell r="M198">
            <v>28.292304200375607</v>
          </cell>
          <cell r="N198">
            <v>29.026168286159837</v>
          </cell>
          <cell r="O198">
            <v>27.127090813050909</v>
          </cell>
          <cell r="P198">
            <v>23.09765209036884</v>
          </cell>
          <cell r="Q198">
            <v>15.939699831336254</v>
          </cell>
          <cell r="R198">
            <v>11.875769031748051</v>
          </cell>
          <cell r="S198">
            <v>11.455127582761399</v>
          </cell>
          <cell r="T198">
            <v>11.171223737338929</v>
          </cell>
          <cell r="U198">
            <v>12.827773013769516</v>
          </cell>
          <cell r="V198">
            <v>13.916060993231063</v>
          </cell>
          <cell r="W198">
            <v>14.410102156838612</v>
          </cell>
          <cell r="X198">
            <v>14.920002282266848</v>
          </cell>
          <cell r="Y198">
            <v>15.111920277864899</v>
          </cell>
          <cell r="Z198">
            <v>16.854928134828697</v>
          </cell>
          <cell r="AA198">
            <v>17.184662747975825</v>
          </cell>
          <cell r="AB198" t="str">
            <v/>
          </cell>
          <cell r="AC198"/>
        </row>
        <row r="199">
          <cell r="A199" t="str">
            <v>UMTR</v>
          </cell>
          <cell r="B199" t="str">
            <v>Underlying Imports</v>
          </cell>
          <cell r="C199">
            <v>42584.587510940997</v>
          </cell>
          <cell r="D199">
            <v>48259.751028293998</v>
          </cell>
          <cell r="E199">
            <v>56173.787372020997</v>
          </cell>
          <cell r="F199">
            <v>72119.608772241991</v>
          </cell>
          <cell r="G199">
            <v>80136.779909040008</v>
          </cell>
          <cell r="H199">
            <v>99243.240136659995</v>
          </cell>
          <cell r="I199">
            <v>110255.15076067</v>
          </cell>
          <cell r="J199">
            <v>114783.27131243999</v>
          </cell>
          <cell r="K199">
            <v>111659.29602748001</v>
          </cell>
          <cell r="L199">
            <v>112774.40728489</v>
          </cell>
          <cell r="M199">
            <v>125724.46965979002</v>
          </cell>
          <cell r="N199">
            <v>137061.62236239002</v>
          </cell>
          <cell r="O199">
            <v>151340.12666492001</v>
          </cell>
          <cell r="P199">
            <v>148692.46928980999</v>
          </cell>
          <cell r="Q199">
            <v>141627.15238209997</v>
          </cell>
          <cell r="R199">
            <v>142417.85064270999</v>
          </cell>
          <cell r="S199">
            <v>146220.76962867001</v>
          </cell>
          <cell r="T199">
            <v>138948.74561199002</v>
          </cell>
          <cell r="U199">
            <v>145329.01816714002</v>
          </cell>
          <cell r="V199">
            <v>165063.69616513999</v>
          </cell>
          <cell r="W199">
            <v>206110.68072820999</v>
          </cell>
          <cell r="X199">
            <v>222423.65928794997</v>
          </cell>
          <cell r="Y199">
            <v>226367.26755598001</v>
          </cell>
          <cell r="Z199">
            <v>247854.02461299999</v>
          </cell>
          <cell r="AA199">
            <v>279486.12142233003</v>
          </cell>
          <cell r="AB199">
            <v>283618</v>
          </cell>
          <cell r="AC199"/>
        </row>
        <row r="200">
          <cell r="A200" t="str">
            <v>DWNMIN</v>
          </cell>
          <cell r="B200" t="str">
            <v>Dwellings (% GNI*) RHS</v>
          </cell>
          <cell r="C200">
            <v>3.9681499928969597</v>
          </cell>
          <cell r="D200">
            <v>4.3597759518750294</v>
          </cell>
          <cell r="E200">
            <v>5.0212802278498554</v>
          </cell>
          <cell r="F200">
            <v>5.7338320579226405</v>
          </cell>
          <cell r="G200">
            <v>6.5065489255902262</v>
          </cell>
          <cell r="H200">
            <v>6.7620724467370259</v>
          </cell>
          <cell r="I200">
            <v>7.0895079573121258</v>
          </cell>
          <cell r="J200">
            <v>7.7697721434153921</v>
          </cell>
          <cell r="K200">
            <v>9.5842915866729133</v>
          </cell>
          <cell r="L200">
            <v>11.092033401398629</v>
          </cell>
          <cell r="M200">
            <v>12.253889936926017</v>
          </cell>
          <cell r="N200">
            <v>12.361214000314488</v>
          </cell>
          <cell r="O200">
            <v>10.02612248886529</v>
          </cell>
          <cell r="P200">
            <v>6.778679567825538</v>
          </cell>
          <cell r="Q200">
            <v>3.3978626091982473</v>
          </cell>
          <cell r="R200">
            <v>2.0023098948877527</v>
          </cell>
          <cell r="S200">
            <v>1.0342587753331891</v>
          </cell>
          <cell r="T200">
            <v>0.737685027032148</v>
          </cell>
          <cell r="U200">
            <v>0.65008074150181461</v>
          </cell>
          <cell r="V200">
            <v>0.7359552094477404</v>
          </cell>
          <cell r="W200">
            <v>0.91726918460698881</v>
          </cell>
          <cell r="X200">
            <v>1.1652138337819447</v>
          </cell>
          <cell r="Y200">
            <v>1.6432421040569487</v>
          </cell>
          <cell r="Z200">
            <v>1.8389390404784582</v>
          </cell>
          <cell r="AA200">
            <v>2.0481216840814214</v>
          </cell>
          <cell r="AB200" t="str">
            <v/>
          </cell>
          <cell r="AC200"/>
        </row>
        <row r="201">
          <cell r="A201" t="str">
            <v>OBNMIN</v>
          </cell>
          <cell r="B201" t="str">
            <v>Other B&amp;C (% GNI*) RHS</v>
          </cell>
          <cell r="C201">
            <v>4.4250159297362783</v>
          </cell>
          <cell r="D201">
            <v>5.0791751346471115</v>
          </cell>
          <cell r="E201">
            <v>5.8515204686336615</v>
          </cell>
          <cell r="F201">
            <v>6.2519410672638029</v>
          </cell>
          <cell r="G201">
            <v>6.8986292956296058</v>
          </cell>
          <cell r="H201">
            <v>6.9224923900924535</v>
          </cell>
          <cell r="I201">
            <v>7.1725617216942057</v>
          </cell>
          <cell r="J201">
            <v>7.0152273420863391</v>
          </cell>
          <cell r="K201">
            <v>6.3092207121379511</v>
          </cell>
          <cell r="L201">
            <v>6.7309984943979977</v>
          </cell>
          <cell r="M201">
            <v>6.7568891772524706</v>
          </cell>
          <cell r="N201">
            <v>6.9422524393810496</v>
          </cell>
          <cell r="O201">
            <v>7.9075360950633558</v>
          </cell>
          <cell r="P201">
            <v>8.1917018944520752</v>
          </cell>
          <cell r="Q201">
            <v>6.5727195778890621</v>
          </cell>
          <cell r="R201">
            <v>4.6330084045988613</v>
          </cell>
          <cell r="S201">
            <v>4.5387197021502335</v>
          </cell>
          <cell r="T201">
            <v>5.2159786959604295</v>
          </cell>
          <cell r="U201">
            <v>5.6644675846590706</v>
          </cell>
          <cell r="V201">
            <v>5.8326295268356008</v>
          </cell>
          <cell r="W201">
            <v>6.0968890775787576</v>
          </cell>
          <cell r="X201">
            <v>6.610127593409362</v>
          </cell>
          <cell r="Y201">
            <v>7.2941691174527881</v>
          </cell>
          <cell r="Z201">
            <v>8.1207225936399574</v>
          </cell>
          <cell r="AA201">
            <v>9.0183799902447426</v>
          </cell>
          <cell r="AB201" t="str">
            <v/>
          </cell>
          <cell r="AC201"/>
        </row>
        <row r="202">
          <cell r="A202" t="str">
            <v>UMNMIN</v>
          </cell>
          <cell r="B202" t="str">
            <v>Underlying M&amp;E (% GNI*) RHS</v>
          </cell>
          <cell r="C202">
            <v>6.755231712392713</v>
          </cell>
          <cell r="D202">
            <v>7.2337576116931448</v>
          </cell>
          <cell r="E202">
            <v>7.073774335584103</v>
          </cell>
          <cell r="F202">
            <v>7.8367450958367666</v>
          </cell>
          <cell r="G202">
            <v>7.5003982180001749</v>
          </cell>
          <cell r="H202">
            <v>7.6895334437521763</v>
          </cell>
          <cell r="I202">
            <v>6.1788137734481658</v>
          </cell>
          <cell r="J202">
            <v>5.2924534889930932</v>
          </cell>
          <cell r="K202">
            <v>5.1046155274780913</v>
          </cell>
          <cell r="L202">
            <v>4.7172842105839292</v>
          </cell>
          <cell r="M202">
            <v>5.0249764489552735</v>
          </cell>
          <cell r="N202">
            <v>4.8664201108476153</v>
          </cell>
          <cell r="O202">
            <v>4.9351098340503148</v>
          </cell>
          <cell r="P202">
            <v>4.4789299120744506</v>
          </cell>
          <cell r="Q202">
            <v>3.246962125788218</v>
          </cell>
          <cell r="R202">
            <v>3.1698714569978135</v>
          </cell>
          <cell r="S202">
            <v>4.0832662964989215</v>
          </cell>
          <cell r="T202">
            <v>3.7738163280004748</v>
          </cell>
          <cell r="U202">
            <v>4.9340397852188289</v>
          </cell>
          <cell r="V202">
            <v>5.4998731149066318</v>
          </cell>
          <cell r="W202">
            <v>5.694815319714837</v>
          </cell>
          <cell r="X202">
            <v>5.2320161436318955</v>
          </cell>
          <cell r="Y202">
            <v>4.1908043725687669</v>
          </cell>
          <cell r="Z202">
            <v>4.5757071034565246</v>
          </cell>
          <cell r="AA202">
            <v>4.0405599136493198</v>
          </cell>
          <cell r="AB202" t="str">
            <v/>
          </cell>
          <cell r="AC202"/>
        </row>
        <row r="203">
          <cell r="A203" t="str">
            <v>PDIa</v>
          </cell>
          <cell r="B203" t="str">
            <v>Personal Disposable Income (adjusted for change in pensions entitlement)</v>
          </cell>
          <cell r="C203">
            <v>31483</v>
          </cell>
          <cell r="D203">
            <v>34585</v>
          </cell>
          <cell r="E203">
            <v>37691</v>
          </cell>
          <cell r="F203">
            <v>42392</v>
          </cell>
          <cell r="G203">
            <v>47331</v>
          </cell>
          <cell r="H203">
            <v>52970</v>
          </cell>
          <cell r="I203">
            <v>60580</v>
          </cell>
          <cell r="J203">
            <v>64924</v>
          </cell>
          <cell r="K203">
            <v>70426</v>
          </cell>
          <cell r="L203">
            <v>75309</v>
          </cell>
          <cell r="M203">
            <v>82649</v>
          </cell>
          <cell r="N203">
            <v>89011</v>
          </cell>
          <cell r="O203">
            <v>96597</v>
          </cell>
          <cell r="P203">
            <v>102417</v>
          </cell>
          <cell r="Q203">
            <v>95014</v>
          </cell>
          <cell r="R203">
            <v>92666</v>
          </cell>
          <cell r="S203">
            <v>86713</v>
          </cell>
          <cell r="T203">
            <v>89545</v>
          </cell>
          <cell r="U203">
            <v>89058</v>
          </cell>
          <cell r="V203">
            <v>90975</v>
          </cell>
          <cell r="W203">
            <v>94716</v>
          </cell>
          <cell r="X203">
            <v>98886</v>
          </cell>
          <cell r="Y203">
            <v>106294</v>
          </cell>
          <cell r="Z203">
            <v>111509</v>
          </cell>
          <cell r="AA203">
            <v>118610</v>
          </cell>
          <cell r="AB203" t="str">
            <v/>
          </cell>
          <cell r="AC203"/>
        </row>
        <row r="204">
          <cell r="A204" t="str">
            <v>PDIag</v>
          </cell>
          <cell r="B204" t="str">
            <v>Personal Disposable Income (adjusted for change in pensions entitlement) growth</v>
          </cell>
          <cell r="C204" t="str">
            <v/>
          </cell>
          <cell r="D204">
            <v>9.8529365054156095</v>
          </cell>
          <cell r="E204">
            <v>8.9807720109874154</v>
          </cell>
          <cell r="F204">
            <v>12.472473534796102</v>
          </cell>
          <cell r="G204">
            <v>11.650783166635215</v>
          </cell>
          <cell r="H204">
            <v>11.913967589951625</v>
          </cell>
          <cell r="I204">
            <v>14.36662261657542</v>
          </cell>
          <cell r="J204">
            <v>7.1706833938593562</v>
          </cell>
          <cell r="K204">
            <v>8.474524058899636</v>
          </cell>
          <cell r="L204">
            <v>6.9335188708715467</v>
          </cell>
          <cell r="M204">
            <v>9.7465110411770084</v>
          </cell>
          <cell r="N204">
            <v>7.6976127962830709</v>
          </cell>
          <cell r="O204">
            <v>8.5225421577108449</v>
          </cell>
          <cell r="P204">
            <v>6.0250318332867536</v>
          </cell>
          <cell r="Q204">
            <v>-7.2282921780563729</v>
          </cell>
          <cell r="R204">
            <v>-2.4712147683499275</v>
          </cell>
          <cell r="S204">
            <v>-6.4241469363088939</v>
          </cell>
          <cell r="T204">
            <v>3.2659462825643137</v>
          </cell>
          <cell r="U204">
            <v>-0.54386062873416074</v>
          </cell>
          <cell r="V204">
            <v>2.1525298120325997</v>
          </cell>
          <cell r="W204">
            <v>4.1121187139324</v>
          </cell>
          <cell r="X204">
            <v>4.4026352464208829</v>
          </cell>
          <cell r="Y204">
            <v>7.4914548065449171</v>
          </cell>
          <cell r="Z204">
            <v>4.9062035486480804</v>
          </cell>
          <cell r="AA204">
            <v>6.3680958487655648</v>
          </cell>
          <cell r="AB204" t="str">
            <v/>
          </cell>
          <cell r="AC204"/>
        </row>
        <row r="205">
          <cell r="A205" t="str">
            <v>PHNPDIa</v>
          </cell>
          <cell r="B205" t="str">
            <v>Savings Ratio</v>
          </cell>
          <cell r="C205">
            <v>8.9273403811580838</v>
          </cell>
          <cell r="D205">
            <v>8.3659590351308459</v>
          </cell>
          <cell r="E205">
            <v>7.6414405242630767</v>
          </cell>
          <cell r="F205">
            <v>7.905666607850546</v>
          </cell>
          <cell r="G205">
            <v>7.0651327354165305</v>
          </cell>
          <cell r="H205">
            <v>3.9356161804795198</v>
          </cell>
          <cell r="I205">
            <v>8.1965172880488701</v>
          </cell>
          <cell r="J205">
            <v>6.6955542335653995</v>
          </cell>
          <cell r="K205">
            <v>8.1238677442989751</v>
          </cell>
          <cell r="L205">
            <v>9.2248953908563269</v>
          </cell>
          <cell r="M205">
            <v>10.117499940471154</v>
          </cell>
          <cell r="N205">
            <v>8.9971144701216819</v>
          </cell>
          <cell r="O205">
            <v>7.8364702738180343</v>
          </cell>
          <cell r="P205">
            <v>11.557078467051369</v>
          </cell>
          <cell r="Q205">
            <v>15.681900058517693</v>
          </cell>
          <cell r="R205">
            <v>14.419170300541746</v>
          </cell>
          <cell r="S205">
            <v>8.9848150896636092</v>
          </cell>
          <cell r="T205">
            <v>11.478905255793185</v>
          </cell>
          <cell r="U205">
            <v>9.5325266842956342</v>
          </cell>
          <cell r="V205">
            <v>8.4122265808189081</v>
          </cell>
          <cell r="W205">
            <v>8.7558821332193162</v>
          </cell>
          <cell r="X205">
            <v>7.8978354319115009</v>
          </cell>
          <cell r="Y205">
            <v>11.520391588142324</v>
          </cell>
          <cell r="Z205">
            <v>11.562938495278416</v>
          </cell>
          <cell r="AA205">
            <v>12.18799161740157</v>
          </cell>
          <cell r="AB205" t="str">
            <v/>
          </cell>
          <cell r="AC205"/>
        </row>
        <row r="206">
          <cell r="A206" t="str">
            <v>YENEHR</v>
          </cell>
          <cell r="B206" t="str">
            <v>GDP per employee hr</v>
          </cell>
          <cell r="C206" t="str">
            <v/>
          </cell>
          <cell r="D206" t="str">
            <v/>
          </cell>
          <cell r="E206" t="str">
            <v/>
          </cell>
          <cell r="F206">
            <v>31.62960496400477</v>
          </cell>
          <cell r="G206">
            <v>34.584124037834869</v>
          </cell>
          <cell r="H206">
            <v>38.62363592840088</v>
          </cell>
          <cell r="I206">
            <v>42.12583509678732</v>
          </cell>
          <cell r="J206">
            <v>46.334687539312355</v>
          </cell>
          <cell r="K206">
            <v>48.725747693988644</v>
          </cell>
          <cell r="L206">
            <v>50.827225800730822</v>
          </cell>
          <cell r="M206">
            <v>52.716251270882545</v>
          </cell>
          <cell r="N206">
            <v>54.68066422257413</v>
          </cell>
          <cell r="O206">
            <v>56.532012202143818</v>
          </cell>
          <cell r="P206">
            <v>55.008139076248661</v>
          </cell>
          <cell r="Q206">
            <v>55.749968674652713</v>
          </cell>
          <cell r="R206">
            <v>57.510589705103826</v>
          </cell>
          <cell r="S206">
            <v>59.436278290935718</v>
          </cell>
          <cell r="T206">
            <v>60.80694587671637</v>
          </cell>
          <cell r="U206">
            <v>60.108467631438721</v>
          </cell>
          <cell r="V206">
            <v>62.938364171972111</v>
          </cell>
          <cell r="W206">
            <v>81.195887342801356</v>
          </cell>
          <cell r="X206">
            <v>80.365450341296992</v>
          </cell>
          <cell r="Y206">
            <v>85.226760297140359</v>
          </cell>
          <cell r="Z206">
            <v>89.559924619854172</v>
          </cell>
          <cell r="AA206">
            <v>94.169740662425951</v>
          </cell>
          <cell r="AB206">
            <v>106.20901913558104</v>
          </cell>
          <cell r="AC206"/>
        </row>
        <row r="207">
          <cell r="A207" t="str">
            <v>YNNEHR</v>
          </cell>
          <cell r="B207" t="str">
            <v>GNP per employee hr</v>
          </cell>
          <cell r="C207" t="str">
            <v/>
          </cell>
          <cell r="D207" t="str">
            <v/>
          </cell>
          <cell r="E207" t="str">
            <v/>
          </cell>
          <cell r="F207">
            <v>27.870347577888655</v>
          </cell>
          <cell r="G207">
            <v>29.628588786566517</v>
          </cell>
          <cell r="H207">
            <v>33.162536843827823</v>
          </cell>
          <cell r="I207">
            <v>35.516760260548146</v>
          </cell>
          <cell r="J207">
            <v>38.246670642499687</v>
          </cell>
          <cell r="K207">
            <v>41.437009869509389</v>
          </cell>
          <cell r="L207">
            <v>43.345469408867523</v>
          </cell>
          <cell r="M207">
            <v>45.030290459385967</v>
          </cell>
          <cell r="N207">
            <v>47.501994890510815</v>
          </cell>
          <cell r="O207">
            <v>48.459513042305453</v>
          </cell>
          <cell r="P207">
            <v>47.174987450525897</v>
          </cell>
          <cell r="Q207">
            <v>46.092059404452918</v>
          </cell>
          <cell r="R207">
            <v>47.750141723255688</v>
          </cell>
          <cell r="S207">
            <v>47.68892004322332</v>
          </cell>
          <cell r="T207">
            <v>48.532952420356303</v>
          </cell>
          <cell r="U207">
            <v>50.30810084563263</v>
          </cell>
          <cell r="V207">
            <v>52.809018658268251</v>
          </cell>
          <cell r="W207">
            <v>62.030659736139349</v>
          </cell>
          <cell r="X207">
            <v>65.206431074375459</v>
          </cell>
          <cell r="Y207">
            <v>67.564585446091712</v>
          </cell>
          <cell r="Z207">
            <v>70.20544465195195</v>
          </cell>
          <cell r="AA207">
            <v>72.555798187251924</v>
          </cell>
          <cell r="AB207">
            <v>80.351711848315205</v>
          </cell>
          <cell r="AC207"/>
        </row>
        <row r="208">
          <cell r="A208" t="str">
            <v>UDDR</v>
          </cell>
          <cell r="B208" t="str">
            <v>Real Underlying Domestic Demand</v>
          </cell>
          <cell r="C208">
            <v>77094.005152900005</v>
          </cell>
          <cell r="D208">
            <v>83468.438564000011</v>
          </cell>
          <cell r="E208">
            <v>90668.580155799995</v>
          </cell>
          <cell r="F208">
            <v>98964.695691599991</v>
          </cell>
          <cell r="G208">
            <v>107645.32318760001</v>
          </cell>
          <cell r="H208">
            <v>117970.6269355</v>
          </cell>
          <cell r="I208">
            <v>122911.3460533</v>
          </cell>
          <cell r="J208">
            <v>127389.2960686</v>
          </cell>
          <cell r="K208">
            <v>132847.4649585</v>
          </cell>
          <cell r="L208">
            <v>138697.5328357</v>
          </cell>
          <cell r="M208">
            <v>149933.91336520002</v>
          </cell>
          <cell r="N208">
            <v>158814.2279888</v>
          </cell>
          <cell r="O208">
            <v>167004.65511389999</v>
          </cell>
          <cell r="P208">
            <v>163392.7177793</v>
          </cell>
          <cell r="Q208">
            <v>145349.38479089999</v>
          </cell>
          <cell r="R208">
            <v>138354.10861659999</v>
          </cell>
          <cell r="S208">
            <v>136152.0739251</v>
          </cell>
          <cell r="T208">
            <v>134468.90517760001</v>
          </cell>
          <cell r="U208">
            <v>137444.9869821</v>
          </cell>
          <cell r="V208">
            <v>143390.49070349999</v>
          </cell>
          <cell r="W208">
            <v>149747.1856344</v>
          </cell>
          <cell r="X208">
            <v>159053.77717259998</v>
          </cell>
          <cell r="Y208">
            <v>163190.6069251</v>
          </cell>
          <cell r="Z208">
            <v>171347.1156123</v>
          </cell>
          <cell r="AA208">
            <v>178328.26897939999</v>
          </cell>
          <cell r="AB208">
            <v>172651.179177029</v>
          </cell>
          <cell r="AC208"/>
        </row>
        <row r="209">
          <cell r="A209" t="str">
            <v>UDDRg</v>
          </cell>
          <cell r="B209" t="str">
            <v>Real Underlying Domestic Demand growth</v>
          </cell>
          <cell r="C209" t="str">
            <v/>
          </cell>
          <cell r="D209">
            <v>8.268390516821178</v>
          </cell>
          <cell r="E209">
            <v>8.6261845982409611</v>
          </cell>
          <cell r="F209">
            <v>9.1499343229423111</v>
          </cell>
          <cell r="G209">
            <v>8.7714385775015558</v>
          </cell>
          <cell r="H209">
            <v>9.5919668798852165</v>
          </cell>
          <cell r="I209">
            <v>4.1880926177507938</v>
          </cell>
          <cell r="J209">
            <v>3.6432356809095179</v>
          </cell>
          <cell r="K209">
            <v>4.2846369815566998</v>
          </cell>
          <cell r="L209">
            <v>4.4035976742405225</v>
          </cell>
          <cell r="M209">
            <v>8.101355734143123</v>
          </cell>
          <cell r="N209">
            <v>5.9228192103342625</v>
          </cell>
          <cell r="O209">
            <v>5.1572376284054311</v>
          </cell>
          <cell r="P209">
            <v>-2.1627764400558691</v>
          </cell>
          <cell r="Q209">
            <v>-11.042923597593713</v>
          </cell>
          <cell r="R209">
            <v>-4.8127318766181375</v>
          </cell>
          <cell r="S209">
            <v>-1.5915932772203711</v>
          </cell>
          <cell r="T209">
            <v>-1.2362417251359226</v>
          </cell>
          <cell r="U209">
            <v>2.2132118950245916</v>
          </cell>
          <cell r="V209">
            <v>4.3257334093780297</v>
          </cell>
          <cell r="W209">
            <v>4.4331356282504508</v>
          </cell>
          <cell r="X209">
            <v>6.2148690800250206</v>
          </cell>
          <cell r="Y209">
            <v>2.6009000389917603</v>
          </cell>
          <cell r="Z209">
            <v>4.9981483866553766</v>
          </cell>
          <cell r="AA209">
            <v>4.0742753924705388</v>
          </cell>
          <cell r="AB209">
            <v>-3.1835052484173398</v>
          </cell>
          <cell r="AC209"/>
        </row>
        <row r="210">
          <cell r="A210" t="str">
            <v>UDDN</v>
          </cell>
          <cell r="B210" t="str">
            <v>Underlying Domestic Demand</v>
          </cell>
          <cell r="C210">
            <v>46718.285401900001</v>
          </cell>
          <cell r="D210">
            <v>52284.904619100002</v>
          </cell>
          <cell r="E210">
            <v>58936.035157899991</v>
          </cell>
          <cell r="F210">
            <v>67734.944654499996</v>
          </cell>
          <cell r="G210">
            <v>77190.187750399986</v>
          </cell>
          <cell r="H210">
            <v>89950.088513099996</v>
          </cell>
          <cell r="I210">
            <v>98912.249769200003</v>
          </cell>
          <cell r="J210">
            <v>108144.3140936</v>
          </cell>
          <cell r="K210">
            <v>117976.72757910001</v>
          </cell>
          <cell r="L210">
            <v>128126.39294369999</v>
          </cell>
          <cell r="M210">
            <v>142328.33242100003</v>
          </cell>
          <cell r="N210">
            <v>156827.67136140002</v>
          </cell>
          <cell r="O210">
            <v>167193.9544317</v>
          </cell>
          <cell r="P210">
            <v>162071.85537890001</v>
          </cell>
          <cell r="Q210">
            <v>135809.59104059997</v>
          </cell>
          <cell r="R210">
            <v>126126.58901159999</v>
          </cell>
          <cell r="S210">
            <v>124936.1810672</v>
          </cell>
          <cell r="T210">
            <v>124792.19458630003</v>
          </cell>
          <cell r="U210">
            <v>128978.09265209996</v>
          </cell>
          <cell r="V210">
            <v>136068.96658419998</v>
          </cell>
          <cell r="W210">
            <v>142720.7092172</v>
          </cell>
          <cell r="X210">
            <v>151632.38894510001</v>
          </cell>
          <cell r="Y210">
            <v>158866.92590060001</v>
          </cell>
          <cell r="Z210">
            <v>171344.11561260003</v>
          </cell>
          <cell r="AA210">
            <v>183184.86384059998</v>
          </cell>
          <cell r="AB210">
            <v>179640.81569001707</v>
          </cell>
          <cell r="AC210"/>
        </row>
        <row r="211">
          <cell r="A211" t="str">
            <v>EMPAHW</v>
          </cell>
          <cell r="B211" t="str">
            <v>Lt = emp * avg.hrs/week</v>
          </cell>
          <cell r="C211" t="str">
            <v/>
          </cell>
          <cell r="D211" t="str">
            <v/>
          </cell>
          <cell r="E211" t="str">
            <v/>
          </cell>
          <cell r="F211">
            <v>62640.098443777904</v>
          </cell>
          <cell r="G211">
            <v>65632.225128348218</v>
          </cell>
          <cell r="H211">
            <v>68104.977761928007</v>
          </cell>
          <cell r="I211">
            <v>69735.789523577012</v>
          </cell>
          <cell r="J211">
            <v>70261.364873395622</v>
          </cell>
          <cell r="K211">
            <v>71231.41500732422</v>
          </cell>
          <cell r="L211">
            <v>73289.99483145577</v>
          </cell>
          <cell r="M211">
            <v>76363.425100446417</v>
          </cell>
          <cell r="N211">
            <v>79281.731890345982</v>
          </cell>
          <cell r="O211">
            <v>82278.3097124372</v>
          </cell>
          <cell r="P211">
            <v>80722.734521484352</v>
          </cell>
          <cell r="Q211">
            <v>72229.633191964283</v>
          </cell>
          <cell r="R211">
            <v>68577.796885724732</v>
          </cell>
          <cell r="S211">
            <v>67112.286268484924</v>
          </cell>
          <cell r="T211">
            <v>67066.447316371356</v>
          </cell>
          <cell r="U211">
            <v>69801.565676879865</v>
          </cell>
          <cell r="V211">
            <v>72144.942568097773</v>
          </cell>
          <cell r="W211">
            <v>75103.937744489391</v>
          </cell>
          <cell r="X211">
            <v>78001.01730521064</v>
          </cell>
          <cell r="Y211">
            <v>80314.583339843739</v>
          </cell>
          <cell r="Z211">
            <v>82400.575000000012</v>
          </cell>
          <cell r="AA211">
            <v>84713.1875</v>
          </cell>
          <cell r="AB211">
            <v>78034.255208856237</v>
          </cell>
          <cell r="AC211"/>
        </row>
        <row r="212">
          <cell r="A212" t="str">
            <v>PIR</v>
          </cell>
          <cell r="B212" t="str">
            <v>Real Other Transport Equipment (mainly planes) and Intangible Assets</v>
          </cell>
          <cell r="C212">
            <v>1991</v>
          </cell>
          <cell r="D212">
            <v>2041</v>
          </cell>
          <cell r="E212">
            <v>2499</v>
          </cell>
          <cell r="F212">
            <v>2850</v>
          </cell>
          <cell r="G212">
            <v>4291</v>
          </cell>
          <cell r="H212">
            <v>3494</v>
          </cell>
          <cell r="I212">
            <v>5942</v>
          </cell>
          <cell r="J212">
            <v>7617</v>
          </cell>
          <cell r="K212">
            <v>7782</v>
          </cell>
          <cell r="L212">
            <v>8941</v>
          </cell>
          <cell r="M212">
            <v>11477</v>
          </cell>
          <cell r="N212">
            <v>12902</v>
          </cell>
          <cell r="O212">
            <v>12647</v>
          </cell>
          <cell r="P212">
            <v>10726</v>
          </cell>
          <cell r="Q212">
            <v>15077</v>
          </cell>
          <cell r="R212">
            <v>14990</v>
          </cell>
          <cell r="S212">
            <v>15462</v>
          </cell>
          <cell r="T212">
            <v>21096</v>
          </cell>
          <cell r="U212">
            <v>16390</v>
          </cell>
          <cell r="V212">
            <v>20418</v>
          </cell>
          <cell r="W212">
            <v>39550</v>
          </cell>
          <cell r="X212">
            <v>69571</v>
          </cell>
          <cell r="Y212">
            <v>68909</v>
          </cell>
          <cell r="Z212">
            <v>59256</v>
          </cell>
          <cell r="AA212">
            <v>127058</v>
          </cell>
          <cell r="AB212">
            <v>76967</v>
          </cell>
          <cell r="AC212"/>
        </row>
        <row r="213">
          <cell r="A213" t="str">
            <v>NXR</v>
          </cell>
          <cell r="B213" t="str">
            <v>Real Net Exports</v>
          </cell>
          <cell r="C213">
            <v>5460.9491041251094</v>
          </cell>
          <cell r="D213">
            <v>5951.113499636107</v>
          </cell>
          <cell r="E213">
            <v>7450.4107545158113</v>
          </cell>
          <cell r="F213">
            <v>6210.0708268814196</v>
          </cell>
          <cell r="G213">
            <v>9555.3931313194917</v>
          </cell>
          <cell r="H213">
            <v>11158.88458281201</v>
          </cell>
          <cell r="I213">
            <v>13653.707848304985</v>
          </cell>
          <cell r="J213">
            <v>15859.527162996994</v>
          </cell>
          <cell r="K213">
            <v>16471.134564803011</v>
          </cell>
          <cell r="L213">
            <v>23059.023297546999</v>
          </cell>
          <cell r="M213">
            <v>15506.468799767987</v>
          </cell>
          <cell r="N213">
            <v>11985.011278179998</v>
          </cell>
          <cell r="O213">
            <v>12377.295187536976</v>
          </cell>
          <cell r="P213">
            <v>10238.029208821012</v>
          </cell>
          <cell r="Q213">
            <v>20838.859636330017</v>
          </cell>
          <cell r="R213">
            <v>30805.460699591029</v>
          </cell>
          <cell r="S213">
            <v>32551.759719558002</v>
          </cell>
          <cell r="T213">
            <v>32496.629616491991</v>
          </cell>
          <cell r="U213">
            <v>36454.847229403997</v>
          </cell>
          <cell r="V213">
            <v>41689.244710800005</v>
          </cell>
          <cell r="W213">
            <v>70669.756668420014</v>
          </cell>
          <cell r="X213">
            <v>37484.332287732046</v>
          </cell>
          <cell r="Y213">
            <v>64597.042054975987</v>
          </cell>
          <cell r="Z213">
            <v>92787.451421000005</v>
          </cell>
          <cell r="AA213">
            <v>35540.308502216998</v>
          </cell>
          <cell r="AB213">
            <v>108962</v>
          </cell>
          <cell r="AC213"/>
        </row>
        <row r="214">
          <cell r="A214" t="str">
            <v>NXRg</v>
          </cell>
          <cell r="B214" t="str">
            <v>Real Net Exports growth</v>
          </cell>
          <cell r="C214" t="str">
            <v/>
          </cell>
          <cell r="D214">
            <v>8.9758096287829492</v>
          </cell>
          <cell r="E214">
            <v>25.193558398296091</v>
          </cell>
          <cell r="F214">
            <v>-16.647940207626831</v>
          </cell>
          <cell r="G214">
            <v>53.869309991719192</v>
          </cell>
          <cell r="H214">
            <v>16.78100973404004</v>
          </cell>
          <cell r="I214">
            <v>22.357281742439937</v>
          </cell>
          <cell r="J214">
            <v>16.155460034732229</v>
          </cell>
          <cell r="K214">
            <v>3.8564037598359358</v>
          </cell>
          <cell r="L214">
            <v>39.996569190938281</v>
          </cell>
          <cell r="M214">
            <v>-32.753141363894834</v>
          </cell>
          <cell r="N214">
            <v>-22.70960311506046</v>
          </cell>
          <cell r="O214">
            <v>3.2731209028661779</v>
          </cell>
          <cell r="P214">
            <v>-17.283792188054527</v>
          </cell>
          <cell r="Q214">
            <v>103.54366266483596</v>
          </cell>
          <cell r="R214">
            <v>47.826998392395012</v>
          </cell>
          <cell r="S214">
            <v>5.6687969610211164</v>
          </cell>
          <cell r="T214">
            <v>-0.16936136031038274</v>
          </cell>
          <cell r="U214">
            <v>12.180394273574802</v>
          </cell>
          <cell r="V214">
            <v>14.358577471074984</v>
          </cell>
          <cell r="W214">
            <v>69.515560089080537</v>
          </cell>
          <cell r="X214">
            <v>-46.958452873119114</v>
          </cell>
          <cell r="Y214">
            <v>72.330779588456082</v>
          </cell>
          <cell r="Z214">
            <v>43.640402825306253</v>
          </cell>
          <cell r="AA214">
            <v>-61.697074380282643</v>
          </cell>
          <cell r="AB214">
            <v>206.5870967135892</v>
          </cell>
          <cell r="AC214"/>
        </row>
        <row r="215">
          <cell r="A215" t="str">
            <v>NXP</v>
          </cell>
          <cell r="B215" t="str">
            <v>Net Exports Deflator growth</v>
          </cell>
          <cell r="C215" t="str">
            <v/>
          </cell>
          <cell r="D215">
            <v>-0.8698438418311194</v>
          </cell>
          <cell r="E215">
            <v>-0.86476194621035729</v>
          </cell>
          <cell r="F215">
            <v>-20.775512697190067</v>
          </cell>
          <cell r="G215">
            <v>11.15946611531211</v>
          </cell>
          <cell r="H215">
            <v>-5.723595832289174</v>
          </cell>
          <cell r="I215">
            <v>-3.6924332357889722</v>
          </cell>
          <cell r="J215">
            <v>-5.2629824316288492</v>
          </cell>
          <cell r="K215">
            <v>10.022790042444774</v>
          </cell>
          <cell r="L215">
            <v>37.562867178198324</v>
          </cell>
          <cell r="M215">
            <v>-18.542532710032191</v>
          </cell>
          <cell r="N215">
            <v>-3.7634553112764313</v>
          </cell>
          <cell r="O215">
            <v>-5.7789043569383081</v>
          </cell>
          <cell r="P215">
            <v>-16.496588626715969</v>
          </cell>
          <cell r="Q215">
            <v>43.482119575592094</v>
          </cell>
          <cell r="R215">
            <v>21.565855408683653</v>
          </cell>
          <cell r="S215">
            <v>-8.4218336197661827</v>
          </cell>
          <cell r="T215">
            <v>4.872715216310719</v>
          </cell>
          <cell r="U215">
            <v>1.6417490978877458</v>
          </cell>
          <cell r="V215">
            <v>9.8178701790987191</v>
          </cell>
          <cell r="W215">
            <v>-21.186911839718469</v>
          </cell>
          <cell r="X215">
            <v>-5.2232115983304128</v>
          </cell>
          <cell r="Y215">
            <v>11.216711435056048</v>
          </cell>
          <cell r="Z215">
            <v>1.5940919572565715</v>
          </cell>
          <cell r="AA215">
            <v>-18.840275836758234</v>
          </cell>
          <cell r="AB215">
            <v>22.242276399373395</v>
          </cell>
          <cell r="AC215"/>
        </row>
        <row r="216">
          <cell r="A216" t="str">
            <v>UNXR</v>
          </cell>
          <cell r="B216" t="str">
            <v>Underlying Real Net Exports</v>
          </cell>
          <cell r="C216">
            <v>7451.9491041251094</v>
          </cell>
          <cell r="D216">
            <v>7992.113499636107</v>
          </cell>
          <cell r="E216">
            <v>9949.4107545158113</v>
          </cell>
          <cell r="F216">
            <v>9060.0708268814196</v>
          </cell>
          <cell r="G216">
            <v>13846.393131319492</v>
          </cell>
          <cell r="H216">
            <v>14652.88458281201</v>
          </cell>
          <cell r="I216">
            <v>19595.707848304985</v>
          </cell>
          <cell r="J216">
            <v>23476.527162996994</v>
          </cell>
          <cell r="K216">
            <v>24253.134564803011</v>
          </cell>
          <cell r="L216">
            <v>32000.023297546999</v>
          </cell>
          <cell r="M216">
            <v>26983.468799767987</v>
          </cell>
          <cell r="N216">
            <v>24887.011278179998</v>
          </cell>
          <cell r="O216">
            <v>25024.295187536976</v>
          </cell>
          <cell r="P216">
            <v>20964.029208821012</v>
          </cell>
          <cell r="Q216">
            <v>35915.859636330017</v>
          </cell>
          <cell r="R216">
            <v>45795.460699591029</v>
          </cell>
          <cell r="S216">
            <v>48013.759719558002</v>
          </cell>
          <cell r="T216">
            <v>53592.629616491991</v>
          </cell>
          <cell r="U216">
            <v>52844.847229403997</v>
          </cell>
          <cell r="V216">
            <v>62107.244710800005</v>
          </cell>
          <cell r="W216">
            <v>110219.75666842001</v>
          </cell>
          <cell r="X216">
            <v>107055.33228773205</v>
          </cell>
          <cell r="Y216">
            <v>133506.04205497599</v>
          </cell>
          <cell r="Z216">
            <v>152043.45142100001</v>
          </cell>
          <cell r="AA216">
            <v>162598.308502217</v>
          </cell>
          <cell r="AB216">
            <v>185929</v>
          </cell>
          <cell r="AC216"/>
        </row>
        <row r="217">
          <cell r="A217" t="str">
            <v>SIN</v>
          </cell>
          <cell r="B217" t="str">
            <v>Secondary Income (Balance)</v>
          </cell>
          <cell r="C217" t="str">
            <v/>
          </cell>
          <cell r="D217" t="str">
            <v/>
          </cell>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v>-2609</v>
          </cell>
          <cell r="U217">
            <v>-2931</v>
          </cell>
          <cell r="V217">
            <v>-2751</v>
          </cell>
          <cell r="W217">
            <v>-3338</v>
          </cell>
          <cell r="X217">
            <v>-3813</v>
          </cell>
          <cell r="Y217">
            <v>-3106</v>
          </cell>
          <cell r="Z217">
            <v>-3720</v>
          </cell>
          <cell r="AA217">
            <v>-3570</v>
          </cell>
          <cell r="AB217">
            <v>-3907</v>
          </cell>
          <cell r="AC217"/>
        </row>
        <row r="218">
          <cell r="A218" t="str">
            <v>CAN</v>
          </cell>
          <cell r="B218" t="str">
            <v>Current Account (Balance)</v>
          </cell>
          <cell r="C218" t="str">
            <v/>
          </cell>
          <cell r="D218" t="str">
            <v/>
          </cell>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v>-5931.8431780000101</v>
          </cell>
          <cell r="U218">
            <v>2788.3617030000314</v>
          </cell>
          <cell r="V218">
            <v>2092.429959000001</v>
          </cell>
          <cell r="W218">
            <v>11557.773738000076</v>
          </cell>
          <cell r="X218">
            <v>-11375.599853999971</v>
          </cell>
          <cell r="Y218">
            <v>1456.7783070000005</v>
          </cell>
          <cell r="Z218">
            <v>19618.451421000005</v>
          </cell>
          <cell r="AA218">
            <v>-40410.426696999988</v>
          </cell>
          <cell r="AB218">
            <v>16926</v>
          </cell>
          <cell r="AC218"/>
        </row>
        <row r="219">
          <cell r="A219" t="str">
            <v>CANYEN</v>
          </cell>
          <cell r="B219" t="str">
            <v>Current Account (% GDP)</v>
          </cell>
          <cell r="C219" t="str">
            <v/>
          </cell>
          <cell r="D219" t="str">
            <v/>
          </cell>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v>-3.3876130677101526</v>
          </cell>
          <cell r="U219">
            <v>1.5523990269762713</v>
          </cell>
          <cell r="V219">
            <v>1.0722264521557032</v>
          </cell>
          <cell r="W219">
            <v>4.3970429718943551</v>
          </cell>
          <cell r="X219">
            <v>-4.2005915564003002</v>
          </cell>
          <cell r="Y219">
            <v>0.48496738117612698</v>
          </cell>
          <cell r="Z219">
            <v>5.9997819725533343</v>
          </cell>
          <cell r="AA219">
            <v>-11.349612086825855</v>
          </cell>
          <cell r="AB219">
            <v>4.5774918290958091</v>
          </cell>
          <cell r="AC219"/>
        </row>
        <row r="220">
          <cell r="A220" t="str">
            <v>FIRg</v>
          </cell>
          <cell r="B220" t="str">
            <v>Real Net Factor Income growth</v>
          </cell>
          <cell r="C220" t="str">
            <v/>
          </cell>
          <cell r="D220">
            <v>10.513079943739001</v>
          </cell>
          <cell r="E220">
            <v>21.805000126658669</v>
          </cell>
          <cell r="F220">
            <v>17.908645907634213</v>
          </cell>
          <cell r="G220">
            <v>28.571770108058423</v>
          </cell>
          <cell r="H220">
            <v>10.574418286322906</v>
          </cell>
          <cell r="I220">
            <v>26.323117707168485</v>
          </cell>
          <cell r="J220">
            <v>24.875476495749837</v>
          </cell>
          <cell r="K220">
            <v>-5.116269375658689</v>
          </cell>
          <cell r="L220">
            <v>5.1618045544464586</v>
          </cell>
          <cell r="M220">
            <v>7.485519138245289</v>
          </cell>
          <cell r="N220">
            <v>0.95361031781038275</v>
          </cell>
          <cell r="O220">
            <v>15.878919167445659</v>
          </cell>
          <cell r="P220">
            <v>-7.7485990675322469</v>
          </cell>
          <cell r="Q220">
            <v>14.777339392515664</v>
          </cell>
          <cell r="R220">
            <v>-5.9428957463590004</v>
          </cell>
          <cell r="S220">
            <v>19.417520844664836</v>
          </cell>
          <cell r="T220">
            <v>0.94548674785164266</v>
          </cell>
          <cell r="U220">
            <v>-16.263618931509328</v>
          </cell>
          <cell r="V220">
            <v>6.9079014611805878</v>
          </cell>
          <cell r="W220">
            <v>84.951542932500786</v>
          </cell>
          <cell r="X220">
            <v>-16.221474797540846</v>
          </cell>
          <cell r="Y220">
            <v>21.416229864051783</v>
          </cell>
          <cell r="Z220">
            <v>13.199563307435835</v>
          </cell>
          <cell r="AA220">
            <v>13.422819659690655</v>
          </cell>
          <cell r="AB220">
            <v>12.710240062495902</v>
          </cell>
          <cell r="AC220"/>
        </row>
        <row r="221">
          <cell r="A221" t="str">
            <v>YNRg</v>
          </cell>
          <cell r="B221" t="str">
            <v>Real GNP growth</v>
          </cell>
          <cell r="C221" t="str">
            <v/>
          </cell>
          <cell r="D221">
            <v>6.9880570734847103</v>
          </cell>
          <cell r="E221">
            <v>9.698870672915394</v>
          </cell>
          <cell r="F221">
            <v>7.5238030589424243</v>
          </cell>
          <cell r="G221">
            <v>8.069709116646905</v>
          </cell>
          <cell r="H221">
            <v>9.2195809843685907</v>
          </cell>
          <cell r="I221">
            <v>1.849853505532284</v>
          </cell>
          <cell r="J221">
            <v>2.3686835625094993</v>
          </cell>
          <cell r="K221">
            <v>4.7171464651851736</v>
          </cell>
          <cell r="L221">
            <v>7.0676168047561383</v>
          </cell>
          <cell r="M221">
            <v>5.4349458986353794</v>
          </cell>
          <cell r="N221">
            <v>5.6810527676358191</v>
          </cell>
          <cell r="O221">
            <v>3.7227928142262279</v>
          </cell>
          <cell r="P221">
            <v>-3.8870167848232828</v>
          </cell>
          <cell r="Q221">
            <v>-8.3710194266807374</v>
          </cell>
          <cell r="R221">
            <v>3.3900318543252039</v>
          </cell>
          <cell r="S221">
            <v>-3.2451132771293412</v>
          </cell>
          <cell r="T221">
            <v>-7.3613962160623547E-2</v>
          </cell>
          <cell r="U221">
            <v>5.6501975783187497</v>
          </cell>
          <cell r="V221">
            <v>8.977957447631745</v>
          </cell>
          <cell r="W221">
            <v>13.710878420777362</v>
          </cell>
          <cell r="X221">
            <v>7.6216083076761754</v>
          </cell>
          <cell r="Y221">
            <v>6.2730394892012376</v>
          </cell>
          <cell r="Z221">
            <v>7.2921606413389739</v>
          </cell>
          <cell r="AA221">
            <v>3.3989858446162202</v>
          </cell>
          <cell r="AB221">
            <v>1.7965796825456293</v>
          </cell>
          <cell r="AC221"/>
        </row>
        <row r="222">
          <cell r="A222" t="str">
            <v>UIRg</v>
          </cell>
          <cell r="B222" t="str">
            <v>Real Underlying Investment growth</v>
          </cell>
          <cell r="C222" t="str">
            <v/>
          </cell>
          <cell r="D222">
            <v>17.885651242780188</v>
          </cell>
          <cell r="E222">
            <v>15.21607486925407</v>
          </cell>
          <cell r="F222">
            <v>14.014047493907977</v>
          </cell>
          <cell r="G222">
            <v>9.9823987930600886</v>
          </cell>
          <cell r="H222">
            <v>8.7181832037799047</v>
          </cell>
          <cell r="I222">
            <v>-2.0643488013458611</v>
          </cell>
          <cell r="J222">
            <v>0.7801596106359332</v>
          </cell>
          <cell r="K222">
            <v>9.4243812364617661</v>
          </cell>
          <cell r="L222">
            <v>8.4763913678403302</v>
          </cell>
          <cell r="M222">
            <v>13.857061656744541</v>
          </cell>
          <cell r="N222">
            <v>5.7016737171234233</v>
          </cell>
          <cell r="O222">
            <v>0.63635685699370281</v>
          </cell>
          <cell r="P222">
            <v>-10.529825861430165</v>
          </cell>
          <cell r="Q222">
            <v>-33.849594169289389</v>
          </cell>
          <cell r="R222">
            <v>-23.997328992946876</v>
          </cell>
          <cell r="S222">
            <v>-3.2452913074515366</v>
          </cell>
          <cell r="T222">
            <v>-2.2020431328036327</v>
          </cell>
          <cell r="U222">
            <v>18.784818941504188</v>
          </cell>
          <cell r="V222">
            <v>13.508231960525663</v>
          </cell>
          <cell r="W222">
            <v>11.896358784539895</v>
          </cell>
          <cell r="X222">
            <v>12.747134394953452</v>
          </cell>
          <cell r="Y222">
            <v>2.1765829694323058</v>
          </cell>
          <cell r="Z222">
            <v>11.833055091819688</v>
          </cell>
          <cell r="AA222">
            <v>4.7262196214247432</v>
          </cell>
          <cell r="AB222">
            <v>-6.6795906149328621</v>
          </cell>
          <cell r="AC222"/>
        </row>
        <row r="223">
          <cell r="A223" t="str">
            <v>EMPg</v>
          </cell>
          <cell r="B223" t="str">
            <v>Employment Growth</v>
          </cell>
          <cell r="C223" t="str">
            <v/>
          </cell>
          <cell r="D223" t="str">
            <v/>
          </cell>
          <cell r="E223" t="str">
            <v/>
          </cell>
          <cell r="F223" t="str">
            <v/>
          </cell>
          <cell r="G223">
            <v>6.5712896293158796</v>
          </cell>
          <cell r="H223">
            <v>4.3864813942533942</v>
          </cell>
          <cell r="I223">
            <v>2.8033165999210574</v>
          </cell>
          <cell r="J223">
            <v>1.4964885328651256</v>
          </cell>
          <cell r="K223">
            <v>1.9271572403540826</v>
          </cell>
          <cell r="L223">
            <v>3.2378250089497573</v>
          </cell>
          <cell r="M223">
            <v>4.6890050473266998</v>
          </cell>
          <cell r="N223">
            <v>4.5317368795544599</v>
          </cell>
          <cell r="O223">
            <v>4.2789409445122439</v>
          </cell>
          <cell r="P223">
            <v>-1.0061449118779042</v>
          </cell>
          <cell r="Q223">
            <v>-8.3606184629376976</v>
          </cell>
          <cell r="R223">
            <v>-4.4450785301342393</v>
          </cell>
          <cell r="S223">
            <v>-1.9266972203108246</v>
          </cell>
          <cell r="T223">
            <v>-0.42494605435603461</v>
          </cell>
          <cell r="U223">
            <v>3.0484724401074415</v>
          </cell>
          <cell r="V223">
            <v>2.6318845067151653</v>
          </cell>
          <cell r="W223">
            <v>3.4481024751417344</v>
          </cell>
          <cell r="X223">
            <v>3.6406056334605141</v>
          </cell>
          <cell r="Y223">
            <v>2.9030366983233691</v>
          </cell>
          <cell r="Z223">
            <v>2.8895016293325471</v>
          </cell>
          <cell r="AA223">
            <v>2.8770126907488036</v>
          </cell>
          <cell r="AB223">
            <v>-13.263918191603874</v>
          </cell>
          <cell r="AC223"/>
          <cell r="AD223"/>
        </row>
        <row r="224">
          <cell r="A224" t="str">
            <v>EMPc</v>
          </cell>
          <cell r="B224" t="str">
            <v>Employment Change</v>
          </cell>
          <cell r="C224" t="str">
            <v/>
          </cell>
          <cell r="D224" t="str">
            <v/>
          </cell>
          <cell r="E224" t="str">
            <v/>
          </cell>
          <cell r="F224" t="str">
            <v/>
          </cell>
          <cell r="G224">
            <v>104.72499999999991</v>
          </cell>
          <cell r="H224">
            <v>74.499999999999773</v>
          </cell>
          <cell r="I224">
            <v>49.700000000000273</v>
          </cell>
          <cell r="J224">
            <v>27.274999999999864</v>
          </cell>
          <cell r="K224">
            <v>35.650000000000091</v>
          </cell>
          <cell r="L224">
            <v>61.049999999999955</v>
          </cell>
          <cell r="M224">
            <v>91.274999999999864</v>
          </cell>
          <cell r="N224">
            <v>92.350000000000364</v>
          </cell>
          <cell r="O224">
            <v>91.149999999999636</v>
          </cell>
          <cell r="P224">
            <v>-22.349999999999909</v>
          </cell>
          <cell r="Q224">
            <v>-183.84999999999991</v>
          </cell>
          <cell r="R224">
            <v>-89.575000000000045</v>
          </cell>
          <cell r="S224">
            <v>-37.100000000000136</v>
          </cell>
          <cell r="T224">
            <v>-8.0250000000000909</v>
          </cell>
          <cell r="U224">
            <v>57.325000000000273</v>
          </cell>
          <cell r="V224">
            <v>50.999999999999773</v>
          </cell>
          <cell r="W224">
            <v>68.575000000000045</v>
          </cell>
          <cell r="X224">
            <v>74.900000000000091</v>
          </cell>
          <cell r="Y224">
            <v>61.900000000000091</v>
          </cell>
          <cell r="Z224">
            <v>63.400000000000091</v>
          </cell>
          <cell r="AA224">
            <v>64.949999999999818</v>
          </cell>
          <cell r="AB224">
            <v>-308.05449999999996</v>
          </cell>
          <cell r="AC224"/>
          <cell r="AD224"/>
        </row>
        <row r="225">
          <cell r="A225" t="str">
            <v>RPDIa</v>
          </cell>
          <cell r="B225" t="str">
            <v>Real Personal Disposable Income</v>
          </cell>
          <cell r="C225">
            <v>46503.69276218611</v>
          </cell>
          <cell r="D225">
            <v>50026.518804243016</v>
          </cell>
          <cell r="E225">
            <v>53844.285714285717</v>
          </cell>
          <cell r="F225">
            <v>59289.510489510489</v>
          </cell>
          <cell r="G225">
            <v>64615.699658703066</v>
          </cell>
          <cell r="H225">
            <v>68688.13486060081</v>
          </cell>
          <cell r="I225">
            <v>75544.00914475735</v>
          </cell>
          <cell r="J225">
            <v>77328.833746898279</v>
          </cell>
          <cell r="K225">
            <v>80640.45801526717</v>
          </cell>
          <cell r="L225">
            <v>84293.25622609831</v>
          </cell>
          <cell r="M225">
            <v>90532.907348242821</v>
          </cell>
          <cell r="N225">
            <v>94953.506978398073</v>
          </cell>
          <cell r="O225">
            <v>100161.06454678994</v>
          </cell>
          <cell r="P225">
            <v>102983.40874811463</v>
          </cell>
          <cell r="Q225">
            <v>97184.452778724852</v>
          </cell>
          <cell r="R225">
            <v>96334.748332322619</v>
          </cell>
          <cell r="S225">
            <v>89065.822134725662</v>
          </cell>
          <cell r="T225">
            <v>90259.55480890382</v>
          </cell>
          <cell r="U225">
            <v>89296.122994652411</v>
          </cell>
          <cell r="V225">
            <v>90944.685104965014</v>
          </cell>
          <cell r="W225">
            <v>94716</v>
          </cell>
          <cell r="X225">
            <v>99092.44258872651</v>
          </cell>
          <cell r="Y225">
            <v>106240.8795602199</v>
          </cell>
          <cell r="Z225">
            <v>110660.60205094276</v>
          </cell>
          <cell r="AA225">
            <v>116684.70241023118</v>
          </cell>
          <cell r="AB225" t="str">
            <v/>
          </cell>
          <cell r="AC225"/>
          <cell r="AD225"/>
        </row>
        <row r="226">
          <cell r="A226" t="str">
            <v>RPDIag</v>
          </cell>
          <cell r="B226" t="str">
            <v>Real Personal Disposable Income growth</v>
          </cell>
          <cell r="C226" t="str">
            <v/>
          </cell>
          <cell r="D226">
            <v>7.575368390790338</v>
          </cell>
          <cell r="E226">
            <v>7.6314862622799406</v>
          </cell>
          <cell r="F226">
            <v>10.112911152947213</v>
          </cell>
          <cell r="G226">
            <v>8.9833583128248193</v>
          </cell>
          <cell r="H226">
            <v>6.3025475595066549</v>
          </cell>
          <cell r="I226">
            <v>9.9811623915399661</v>
          </cell>
          <cell r="J226">
            <v>2.3626289130628919</v>
          </cell>
          <cell r="K226">
            <v>4.2825219363944234</v>
          </cell>
          <cell r="L226">
            <v>4.5297339582813123</v>
          </cell>
          <cell r="M226">
            <v>7.4023135438118448</v>
          </cell>
          <cell r="N226">
            <v>4.8828649820678249</v>
          </cell>
          <cell r="O226">
            <v>5.4843235748802677</v>
          </cell>
          <cell r="P226">
            <v>2.8178057153198877</v>
          </cell>
          <cell r="Q226">
            <v>-5.630961375121446</v>
          </cell>
          <cell r="R226">
            <v>-0.87432137765584006</v>
          </cell>
          <cell r="S226">
            <v>-7.5454872965688313</v>
          </cell>
          <cell r="T226">
            <v>1.3402814295841337</v>
          </cell>
          <cell r="U226">
            <v>-1.067401469341589</v>
          </cell>
          <cell r="V226">
            <v>1.8461743410868259</v>
          </cell>
          <cell r="W226">
            <v>4.1468227535037094</v>
          </cell>
          <cell r="X226">
            <v>4.6205948189603774</v>
          </cell>
          <cell r="Y226">
            <v>7.2139073220369276</v>
          </cell>
          <cell r="Z226">
            <v>4.160095915073514</v>
          </cell>
          <cell r="AA226">
            <v>5.4437625023178393</v>
          </cell>
          <cell r="AB226" t="str">
            <v/>
          </cell>
          <cell r="AC226"/>
          <cell r="AD226"/>
        </row>
        <row r="227">
          <cell r="A227" t="str">
            <v>WAGPHDg</v>
          </cell>
          <cell r="B227" t="str">
            <v>Non-agri wages per head growth</v>
          </cell>
          <cell r="C227" t="str">
            <v/>
          </cell>
          <cell r="D227" t="str">
            <v/>
          </cell>
          <cell r="E227" t="str">
            <v/>
          </cell>
          <cell r="F227" t="str">
            <v/>
          </cell>
          <cell r="G227" t="str">
            <v/>
          </cell>
          <cell r="H227">
            <v>8.1154095100130608</v>
          </cell>
          <cell r="I227">
            <v>7.6760900077049055</v>
          </cell>
          <cell r="J227">
            <v>4.6031568989905791</v>
          </cell>
          <cell r="K227">
            <v>6.3208042566378797</v>
          </cell>
          <cell r="L227">
            <v>5.1568099514676113</v>
          </cell>
          <cell r="M227">
            <v>5.254478123275641</v>
          </cell>
          <cell r="N227">
            <v>4.2896696685066349</v>
          </cell>
          <cell r="O227">
            <v>5.5703513119701897</v>
          </cell>
          <cell r="P227">
            <v>4.0825030869497736</v>
          </cell>
          <cell r="Q227">
            <v>-0.29792724323003394</v>
          </cell>
          <cell r="R227">
            <v>-2.6823721956174329</v>
          </cell>
          <cell r="S227">
            <v>-1.2406871786760365</v>
          </cell>
          <cell r="T227">
            <v>0.91497924121417551</v>
          </cell>
          <cell r="U227">
            <v>-0.43310011554797967</v>
          </cell>
          <cell r="V227">
            <v>0.91933237039847349</v>
          </cell>
          <cell r="W227">
            <v>2.2885060357747067</v>
          </cell>
          <cell r="X227">
            <v>2.594114727612884</v>
          </cell>
          <cell r="Y227">
            <v>2.3806146345345613</v>
          </cell>
          <cell r="Z227">
            <v>2.4133798694148778</v>
          </cell>
          <cell r="AA227">
            <v>3.5074625603766618</v>
          </cell>
          <cell r="AB227">
            <v>15.373074859374004</v>
          </cell>
          <cell r="AC227"/>
          <cell r="AD227"/>
        </row>
        <row r="228">
          <cell r="A228" t="str">
            <v>WAGPHRg</v>
          </cell>
          <cell r="B228" t="str">
            <v>Non-agri wages per hour growth</v>
          </cell>
          <cell r="C228" t="str">
            <v/>
          </cell>
          <cell r="D228" t="str">
            <v/>
          </cell>
          <cell r="E228" t="str">
            <v/>
          </cell>
          <cell r="F228" t="str">
            <v/>
          </cell>
          <cell r="G228" t="str">
            <v/>
          </cell>
          <cell r="H228">
            <v>8.7602330259773709</v>
          </cell>
          <cell r="I228">
            <v>8.1059346783943553</v>
          </cell>
          <cell r="J228">
            <v>5.3743597983799241</v>
          </cell>
          <cell r="K228">
            <v>6.8939622310671966</v>
          </cell>
          <cell r="L228">
            <v>5.5123096470439448</v>
          </cell>
          <cell r="M228">
            <v>5.7550089295683726</v>
          </cell>
          <cell r="N228">
            <v>5.0030053023541576</v>
          </cell>
          <cell r="O228">
            <v>6.0782499093473552</v>
          </cell>
          <cell r="P228">
            <v>5.0208335586074737</v>
          </cell>
          <cell r="Q228">
            <v>2.1096512182260385</v>
          </cell>
          <cell r="R228">
            <v>-2.0563116879408927</v>
          </cell>
          <cell r="S228">
            <v>-1.0284536984010106</v>
          </cell>
          <cell r="T228">
            <v>0.55482585348682889</v>
          </cell>
          <cell r="U228">
            <v>-1.4182143193517405</v>
          </cell>
          <cell r="V228">
            <v>0.21112652920267649</v>
          </cell>
          <cell r="W228">
            <v>1.6465279644204411</v>
          </cell>
          <cell r="X228">
            <v>2.3799307720228979</v>
          </cell>
          <cell r="Y228">
            <v>2.3179381282463662</v>
          </cell>
          <cell r="Z228">
            <v>2.7050813840563848</v>
          </cell>
          <cell r="AA228">
            <v>3.5784066745373044</v>
          </cell>
          <cell r="AB228">
            <v>8.6350579849652007</v>
          </cell>
          <cell r="AC228"/>
          <cell r="AD228"/>
        </row>
        <row r="229">
          <cell r="A229" t="str">
            <v>INYEN</v>
          </cell>
          <cell r="B229" t="str">
            <v>Investment (% GDP)</v>
          </cell>
          <cell r="C229">
            <v>17.965091750400486</v>
          </cell>
          <cell r="D229">
            <v>19.676056276136972</v>
          </cell>
          <cell r="E229">
            <v>20.956907313368571</v>
          </cell>
          <cell r="F229">
            <v>22.548095919327121</v>
          </cell>
          <cell r="G229">
            <v>24.245468216015293</v>
          </cell>
          <cell r="H229">
            <v>23.773931943488897</v>
          </cell>
          <cell r="I229">
            <v>23.961165147302214</v>
          </cell>
          <cell r="J229">
            <v>23.61498493683305</v>
          </cell>
          <cell r="K229">
            <v>24.913070352077117</v>
          </cell>
          <cell r="L229">
            <v>26.959628912212906</v>
          </cell>
          <cell r="M229">
            <v>29.85827077387605</v>
          </cell>
          <cell r="N229">
            <v>31.017638612640937</v>
          </cell>
          <cell r="O229">
            <v>28.719186580220125</v>
          </cell>
          <cell r="P229">
            <v>24.799127990767676</v>
          </cell>
          <cell r="Q229">
            <v>21.149004934797709</v>
          </cell>
          <cell r="R229">
            <v>17.582957639806228</v>
          </cell>
          <cell r="S229">
            <v>16.758031342969058</v>
          </cell>
          <cell r="T229">
            <v>19.571806596990658</v>
          </cell>
          <cell r="U229">
            <v>18.585729628186719</v>
          </cell>
          <cell r="V229">
            <v>20.623819609490962</v>
          </cell>
          <cell r="W229">
            <v>24.034316300562285</v>
          </cell>
          <cell r="X229">
            <v>35.824079175998783</v>
          </cell>
          <cell r="Y229">
            <v>33.129278266444857</v>
          </cell>
          <cell r="Z229">
            <v>28.365122507001445</v>
          </cell>
          <cell r="AA229">
            <v>45.600748823026471</v>
          </cell>
          <cell r="AB229">
            <v>29.636054862320403</v>
          </cell>
          <cell r="AC229"/>
          <cell r="AD229"/>
        </row>
        <row r="230">
          <cell r="A230" t="str">
            <v>CANYNN</v>
          </cell>
          <cell r="B230" t="str">
            <v>Current Account (% of GNP)</v>
          </cell>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v>-4.2458843409825135</v>
          </cell>
          <cell r="U230">
            <v>1.8545765141307782</v>
          </cell>
          <cell r="V230">
            <v>1.278850032521256</v>
          </cell>
          <cell r="W230">
            <v>5.7546867340313552</v>
          </cell>
          <cell r="X230">
            <v>-5.1754956874777394</v>
          </cell>
          <cell r="Y230">
            <v>0.61225656539619566</v>
          </cell>
          <cell r="Z230">
            <v>7.6528662500435969</v>
          </cell>
          <cell r="AA230">
            <v>-14.728251605751113</v>
          </cell>
          <cell r="AB230">
            <v>6.0469612020823176</v>
          </cell>
          <cell r="AC230"/>
          <cell r="AD230"/>
        </row>
        <row r="231">
          <cell r="A231" t="str">
            <v>CANYNN</v>
          </cell>
          <cell r="B231" t="str">
            <v>Current Account (% of GNP)</v>
          </cell>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v>-3.3888448060034015</v>
          </cell>
          <cell r="U231">
            <v>1.5521976516006524</v>
          </cell>
          <cell r="V231">
            <v>1.0730309901924138</v>
          </cell>
          <cell r="W231">
            <v>4.3963681704677127</v>
          </cell>
          <cell r="X231">
            <v>-4.1992622624280589</v>
          </cell>
          <cell r="Y231">
            <v>0.48537408770927892</v>
          </cell>
          <cell r="Z231">
            <v>5.9990322705912709</v>
          </cell>
          <cell r="AA231">
            <v>-11.347807094305081</v>
          </cell>
          <cell r="AB231">
            <v>4.5747874146865595</v>
          </cell>
          <cell r="AC231"/>
          <cell r="AD231"/>
        </row>
        <row r="232">
          <cell r="A232" t="str">
            <v>MTRg</v>
          </cell>
          <cell r="B232" t="str">
            <v>Imports of Goods &amp; Services (volume)</v>
          </cell>
          <cell r="C232" t="str">
            <v/>
          </cell>
          <cell r="D232">
            <v>12.843719706325274</v>
          </cell>
          <cell r="E232">
            <v>16.64395893217927</v>
          </cell>
          <cell r="F232">
            <v>27.775774988989845</v>
          </cell>
          <cell r="G232">
            <v>12.61600706165078</v>
          </cell>
          <cell r="H232">
            <v>21.686535222584389</v>
          </cell>
          <cell r="I232">
            <v>13.10129667305231</v>
          </cell>
          <cell r="J232">
            <v>5.3384446272236818</v>
          </cell>
          <cell r="K232">
            <v>-2.4174581095550596</v>
          </cell>
          <cell r="L232">
            <v>1.9039572853318365</v>
          </cell>
          <cell r="M232">
            <v>12.7231734423342</v>
          </cell>
          <cell r="N232">
            <v>9.301760931749147</v>
          </cell>
          <cell r="O232">
            <v>9.3512707159353106</v>
          </cell>
          <cell r="P232">
            <v>-2.7859853806971646</v>
          </cell>
          <cell r="Q232">
            <v>-1.7026364133352789</v>
          </cell>
          <cell r="R232">
            <v>0.44906165529945419</v>
          </cell>
          <cell r="S232">
            <v>2.715823237853221</v>
          </cell>
          <cell r="T232">
            <v>-1.0131098202003641</v>
          </cell>
          <cell r="U232">
            <v>1.0461277867934937</v>
          </cell>
          <cell r="V232">
            <v>14.693805507426916</v>
          </cell>
          <cell r="W232">
            <v>32.444702527138226</v>
          </cell>
          <cell r="X232">
            <v>18.860966444606664</v>
          </cell>
          <cell r="Y232">
            <v>1.1238590034600149</v>
          </cell>
          <cell r="Z232">
            <v>4.0076898678545136</v>
          </cell>
          <cell r="AA232">
            <v>32.377353013673329</v>
          </cell>
          <cell r="AB232">
            <v>-11.304829906662539</v>
          </cell>
          <cell r="AC232"/>
          <cell r="AD232"/>
        </row>
        <row r="233">
          <cell r="A233" t="str">
            <v>FDR</v>
          </cell>
          <cell r="B233" t="str">
            <v>Real Final Demand</v>
          </cell>
          <cell r="C233">
            <v>79084.1528081219</v>
          </cell>
          <cell r="D233">
            <v>85508.788549812001</v>
          </cell>
          <cell r="E233">
            <v>93167.023798288996</v>
          </cell>
          <cell r="F233">
            <v>101814.19551698219</v>
          </cell>
          <cell r="G233">
            <v>111937.52090778691</v>
          </cell>
          <cell r="H233">
            <v>121464.30534033339</v>
          </cell>
          <cell r="I233">
            <v>128854.0351179514</v>
          </cell>
          <cell r="J233">
            <v>135006.36380289251</v>
          </cell>
          <cell r="K233">
            <v>140629.9134744773</v>
          </cell>
          <cell r="L233">
            <v>147638.65663341951</v>
          </cell>
          <cell r="M233">
            <v>161410.54813074751</v>
          </cell>
          <cell r="N233">
            <v>171716.23783944731</v>
          </cell>
          <cell r="O233">
            <v>179652.2999697178</v>
          </cell>
          <cell r="P233">
            <v>174117.96433842109</v>
          </cell>
          <cell r="Q233">
            <v>160424.88729959101</v>
          </cell>
          <cell r="R233">
            <v>153344.656684688</v>
          </cell>
          <cell r="S233">
            <v>151613.43119637691</v>
          </cell>
          <cell r="T233">
            <v>155565.75671424513</v>
          </cell>
          <cell r="U233">
            <v>153834.42128142621</v>
          </cell>
          <cell r="V233">
            <v>163808.40859944039</v>
          </cell>
          <cell r="W233">
            <v>189297.78336466569</v>
          </cell>
          <cell r="X233">
            <v>228624.92118209298</v>
          </cell>
          <cell r="Y233">
            <v>232099.22396782451</v>
          </cell>
          <cell r="Z233">
            <v>230601.89254972371</v>
          </cell>
          <cell r="AA233">
            <v>305385.75586507004</v>
          </cell>
          <cell r="AB233">
            <v>249618.179177029</v>
          </cell>
          <cell r="AC233"/>
          <cell r="AD233"/>
        </row>
        <row r="234">
          <cell r="A234" t="str">
            <v>FDRg</v>
          </cell>
          <cell r="B234" t="str">
            <v>Real Final Demand growth</v>
          </cell>
          <cell r="C234" t="str">
            <v/>
          </cell>
          <cell r="D234">
            <v>8.1237966312642804</v>
          </cell>
          <cell r="E234">
            <v>8.9560796946805077</v>
          </cell>
          <cell r="F234">
            <v>9.2813651935632624</v>
          </cell>
          <cell r="G234">
            <v>9.9429410009100216</v>
          </cell>
          <cell r="H234">
            <v>8.5108052735905826</v>
          </cell>
          <cell r="I234">
            <v>6.0838694601780929</v>
          </cell>
          <cell r="J234">
            <v>4.7746496097769375</v>
          </cell>
          <cell r="K234">
            <v>4.16539599555108</v>
          </cell>
          <cell r="L234">
            <v>4.9838209992315807</v>
          </cell>
          <cell r="M234">
            <v>9.3281067515555982</v>
          </cell>
          <cell r="N234">
            <v>6.3847684231589819</v>
          </cell>
          <cell r="O234">
            <v>4.6216142574068142</v>
          </cell>
          <cell r="P234">
            <v>-3.0805815635143952</v>
          </cell>
          <cell r="Q234">
            <v>-7.8642528878960505</v>
          </cell>
          <cell r="R234">
            <v>-4.413424085304662</v>
          </cell>
          <cell r="S234">
            <v>-1.1289767284626606</v>
          </cell>
          <cell r="T234">
            <v>2.6068439231805129</v>
          </cell>
          <cell r="U234">
            <v>-1.1129283650766153</v>
          </cell>
          <cell r="V234">
            <v>6.4835862058255866</v>
          </cell>
          <cell r="W234">
            <v>15.560480065192683</v>
          </cell>
          <cell r="X234">
            <v>20.775276455122025</v>
          </cell>
          <cell r="Y234">
            <v>1.5196518243802304</v>
          </cell>
          <cell r="Z234">
            <v>-0.64512555988053277</v>
          </cell>
          <cell r="AA234">
            <v>32.429856706063688</v>
          </cell>
          <cell r="AB234">
            <v>-18.261354898517624</v>
          </cell>
          <cell r="AC234"/>
          <cell r="AD234"/>
        </row>
        <row r="235">
          <cell r="A235" t="str">
            <v>POPc</v>
          </cell>
          <cell r="B235" t="str">
            <v>Population</v>
          </cell>
          <cell r="C235" t="str">
            <v/>
          </cell>
          <cell r="D235">
            <v>24.799999999999727</v>
          </cell>
          <cell r="E235">
            <v>38.200000000000273</v>
          </cell>
          <cell r="F235">
            <v>38.799999999999727</v>
          </cell>
          <cell r="G235">
            <v>38.5</v>
          </cell>
          <cell r="H235">
            <v>47.900000000000091</v>
          </cell>
          <cell r="I235">
            <v>57.699999999999818</v>
          </cell>
          <cell r="J235">
            <v>70</v>
          </cell>
          <cell r="K235">
            <v>62.700000000000273</v>
          </cell>
          <cell r="L235">
            <v>65.299999999999727</v>
          </cell>
          <cell r="M235">
            <v>88.600000000000364</v>
          </cell>
          <cell r="N235">
            <v>99.099999999999454</v>
          </cell>
          <cell r="O235">
            <v>142.90000000000055</v>
          </cell>
          <cell r="P235">
            <v>109.30000000000018</v>
          </cell>
          <cell r="Q235">
            <v>48.299999999999272</v>
          </cell>
          <cell r="R235">
            <v>21.400000000000546</v>
          </cell>
          <cell r="S235">
            <v>20.099999999999454</v>
          </cell>
          <cell r="T235">
            <v>18.800000000000182</v>
          </cell>
          <cell r="U235">
            <v>21</v>
          </cell>
          <cell r="V235">
            <v>30.699999999999818</v>
          </cell>
          <cell r="W235">
            <v>42.400000000000546</v>
          </cell>
          <cell r="X235">
            <v>51.800000000000182</v>
          </cell>
          <cell r="Y235">
            <v>52.899999999999636</v>
          </cell>
          <cell r="Z235">
            <v>64.5</v>
          </cell>
          <cell r="AA235">
            <v>64.5</v>
          </cell>
          <cell r="AB235">
            <v>0</v>
          </cell>
          <cell r="AC235"/>
          <cell r="AD235"/>
        </row>
        <row r="236">
          <cell r="A236" t="str">
            <v>HBR</v>
          </cell>
          <cell r="B236" t="str">
            <v xml:space="preserve">      B&amp;C: Residential Construction</v>
          </cell>
          <cell r="C236">
            <v>5840</v>
          </cell>
          <cell r="D236">
            <v>6988</v>
          </cell>
          <cell r="E236">
            <v>7984</v>
          </cell>
          <cell r="F236">
            <v>8240</v>
          </cell>
          <cell r="G236">
            <v>9209</v>
          </cell>
          <cell r="H236">
            <v>10002</v>
          </cell>
          <cell r="I236">
            <v>10660</v>
          </cell>
          <cell r="J236">
            <v>10925</v>
          </cell>
          <cell r="K236">
            <v>12146</v>
          </cell>
          <cell r="L236">
            <v>13531</v>
          </cell>
          <cell r="M236">
            <v>15806</v>
          </cell>
          <cell r="N236">
            <v>16240</v>
          </cell>
          <cell r="O236">
            <v>15494</v>
          </cell>
          <cell r="P236">
            <v>13919</v>
          </cell>
          <cell r="Q236">
            <v>9153</v>
          </cell>
          <cell r="R236">
            <v>6161</v>
          </cell>
          <cell r="S236">
            <v>4254</v>
          </cell>
          <cell r="T236">
            <v>3098</v>
          </cell>
          <cell r="U236">
            <v>3223</v>
          </cell>
          <cell r="V236">
            <v>3585</v>
          </cell>
          <cell r="W236">
            <v>3766</v>
          </cell>
          <cell r="X236">
            <v>4539</v>
          </cell>
          <cell r="Y236">
            <v>5735</v>
          </cell>
          <cell r="Z236">
            <v>6876</v>
          </cell>
          <cell r="AA236">
            <v>6871</v>
          </cell>
          <cell r="AB236">
            <v>6446</v>
          </cell>
          <cell r="AC236"/>
          <cell r="AD236"/>
        </row>
        <row r="237">
          <cell r="A237" t="str">
            <v>OBR</v>
          </cell>
          <cell r="B237" t="str">
            <v xml:space="preserve">      B&amp;C: Non-Residential Construction</v>
          </cell>
          <cell r="C237">
            <v>5692</v>
          </cell>
          <cell r="D237">
            <v>6785</v>
          </cell>
          <cell r="E237">
            <v>8073</v>
          </cell>
          <cell r="F237">
            <v>9085</v>
          </cell>
          <cell r="G237">
            <v>10156</v>
          </cell>
          <cell r="H237">
            <v>10654</v>
          </cell>
          <cell r="I237">
            <v>10884</v>
          </cell>
          <cell r="J237">
            <v>11315</v>
          </cell>
          <cell r="K237">
            <v>11499</v>
          </cell>
          <cell r="L237">
            <v>12621</v>
          </cell>
          <cell r="M237">
            <v>13609</v>
          </cell>
          <cell r="N237">
            <v>15020</v>
          </cell>
          <cell r="O237">
            <v>16368</v>
          </cell>
          <cell r="P237">
            <v>15945</v>
          </cell>
          <cell r="Q237">
            <v>11946</v>
          </cell>
          <cell r="R237">
            <v>8781</v>
          </cell>
          <cell r="S237">
            <v>8547</v>
          </cell>
          <cell r="T237">
            <v>9628</v>
          </cell>
          <cell r="U237">
            <v>11140</v>
          </cell>
          <cell r="V237">
            <v>12273</v>
          </cell>
          <cell r="W237">
            <v>13174</v>
          </cell>
          <cell r="X237">
            <v>14534</v>
          </cell>
          <cell r="Y237">
            <v>15812</v>
          </cell>
          <cell r="Z237">
            <v>17521</v>
          </cell>
          <cell r="AA237">
            <v>19478</v>
          </cell>
          <cell r="AB237">
            <v>17508</v>
          </cell>
          <cell r="AC237"/>
          <cell r="AD237"/>
        </row>
        <row r="238">
          <cell r="A238" t="str">
            <v>BCR</v>
          </cell>
          <cell r="B238" t="str">
            <v xml:space="preserve">   Building and Construction (B&amp;C), Derived</v>
          </cell>
          <cell r="C238">
            <v>11532</v>
          </cell>
          <cell r="D238">
            <v>13773</v>
          </cell>
          <cell r="E238">
            <v>16057</v>
          </cell>
          <cell r="F238">
            <v>17325</v>
          </cell>
          <cell r="G238">
            <v>19365</v>
          </cell>
          <cell r="H238">
            <v>20656</v>
          </cell>
          <cell r="I238">
            <v>21544</v>
          </cell>
          <cell r="J238">
            <v>22240</v>
          </cell>
          <cell r="K238">
            <v>23645</v>
          </cell>
          <cell r="L238">
            <v>26152</v>
          </cell>
          <cell r="M238">
            <v>29415</v>
          </cell>
          <cell r="N238">
            <v>31260</v>
          </cell>
          <cell r="O238">
            <v>31862</v>
          </cell>
          <cell r="P238">
            <v>29864</v>
          </cell>
          <cell r="Q238">
            <v>21099</v>
          </cell>
          <cell r="R238">
            <v>14942</v>
          </cell>
          <cell r="S238">
            <v>12801</v>
          </cell>
          <cell r="T238">
            <v>12726</v>
          </cell>
          <cell r="U238">
            <v>14363</v>
          </cell>
          <cell r="V238">
            <v>15858</v>
          </cell>
          <cell r="W238">
            <v>16940</v>
          </cell>
          <cell r="X238">
            <v>19073</v>
          </cell>
          <cell r="Y238">
            <v>21547</v>
          </cell>
          <cell r="Z238">
            <v>24397</v>
          </cell>
          <cell r="AA238">
            <v>26349</v>
          </cell>
          <cell r="AB238">
            <v>23954</v>
          </cell>
          <cell r="AC238"/>
          <cell r="AD238"/>
        </row>
        <row r="239">
          <cell r="A239" t="str">
            <v>HBN</v>
          </cell>
          <cell r="B239" t="str">
            <v xml:space="preserve">      B&amp;C: Residential Construction</v>
          </cell>
          <cell r="C239">
            <v>2634</v>
          </cell>
          <cell r="D239">
            <v>3331</v>
          </cell>
          <cell r="E239">
            <v>4265</v>
          </cell>
          <cell r="F239">
            <v>5315</v>
          </cell>
          <cell r="G239">
            <v>6743</v>
          </cell>
          <cell r="H239">
            <v>8157</v>
          </cell>
          <cell r="I239">
            <v>9541</v>
          </cell>
          <cell r="J239">
            <v>10804</v>
          </cell>
          <cell r="K239">
            <v>13783</v>
          </cell>
          <cell r="L239">
            <v>16958</v>
          </cell>
          <cell r="M239">
            <v>20508</v>
          </cell>
          <cell r="N239">
            <v>22627</v>
          </cell>
          <cell r="O239">
            <v>20055</v>
          </cell>
          <cell r="P239">
            <v>14508</v>
          </cell>
          <cell r="Q239">
            <v>7594</v>
          </cell>
          <cell r="R239">
            <v>4807</v>
          </cell>
          <cell r="S239">
            <v>3248</v>
          </cell>
          <cell r="T239">
            <v>2418</v>
          </cell>
          <cell r="U239">
            <v>2568</v>
          </cell>
          <cell r="V239">
            <v>3019</v>
          </cell>
          <cell r="W239">
            <v>3349</v>
          </cell>
          <cell r="X239">
            <v>4231</v>
          </cell>
          <cell r="Y239">
            <v>5650</v>
          </cell>
          <cell r="Z239">
            <v>6877</v>
          </cell>
          <cell r="AA239">
            <v>7329</v>
          </cell>
          <cell r="AB239">
            <v>6958</v>
          </cell>
          <cell r="AC239"/>
        </row>
        <row r="240">
          <cell r="A240" t="str">
            <v>OBN</v>
          </cell>
          <cell r="B240" t="str">
            <v xml:space="preserve">      B&amp;C: Non-Residential Construction</v>
          </cell>
          <cell r="C240">
            <v>2577</v>
          </cell>
          <cell r="D240">
            <v>3271</v>
          </cell>
          <cell r="E240">
            <v>4250</v>
          </cell>
          <cell r="F240">
            <v>5275</v>
          </cell>
          <cell r="G240">
            <v>6573</v>
          </cell>
          <cell r="H240">
            <v>7755</v>
          </cell>
          <cell r="I240">
            <v>8626</v>
          </cell>
          <cell r="J240">
            <v>9328</v>
          </cell>
          <cell r="K240">
            <v>9830</v>
          </cell>
          <cell r="L240">
            <v>11354</v>
          </cell>
          <cell r="M240">
            <v>13011</v>
          </cell>
          <cell r="N240">
            <v>15503</v>
          </cell>
          <cell r="O240">
            <v>16669</v>
          </cell>
          <cell r="P240">
            <v>14677</v>
          </cell>
          <cell r="Q240">
            <v>9478</v>
          </cell>
          <cell r="R240">
            <v>6416</v>
          </cell>
          <cell r="S240">
            <v>6075</v>
          </cell>
          <cell r="T240">
            <v>6940</v>
          </cell>
          <cell r="U240">
            <v>8241</v>
          </cell>
          <cell r="V240">
            <v>9527</v>
          </cell>
          <cell r="W240">
            <v>10828</v>
          </cell>
          <cell r="X240">
            <v>12696</v>
          </cell>
          <cell r="Y240">
            <v>14688</v>
          </cell>
          <cell r="Z240">
            <v>17522</v>
          </cell>
          <cell r="AA240">
            <v>20759</v>
          </cell>
          <cell r="AB240">
            <v>18927</v>
          </cell>
          <cell r="AC240"/>
        </row>
        <row r="241">
          <cell r="A241" t="str">
            <v>BCN</v>
          </cell>
          <cell r="B241" t="str">
            <v xml:space="preserve">   Building and Construction (B&amp;C)</v>
          </cell>
          <cell r="C241">
            <v>5211</v>
          </cell>
          <cell r="D241">
            <v>6602</v>
          </cell>
          <cell r="E241">
            <v>8515</v>
          </cell>
          <cell r="F241">
            <v>10590</v>
          </cell>
          <cell r="G241">
            <v>13316</v>
          </cell>
          <cell r="H241">
            <v>15912</v>
          </cell>
          <cell r="I241">
            <v>18167</v>
          </cell>
          <cell r="J241">
            <v>20132</v>
          </cell>
          <cell r="K241">
            <v>23613</v>
          </cell>
          <cell r="L241">
            <v>28312</v>
          </cell>
          <cell r="M241">
            <v>33519</v>
          </cell>
          <cell r="N241">
            <v>38130</v>
          </cell>
          <cell r="O241">
            <v>36724</v>
          </cell>
          <cell r="P241">
            <v>29185</v>
          </cell>
          <cell r="Q241">
            <v>17072</v>
          </cell>
          <cell r="R241">
            <v>11223</v>
          </cell>
          <cell r="S241">
            <v>9323</v>
          </cell>
          <cell r="T241">
            <v>9358</v>
          </cell>
          <cell r="U241">
            <v>10809</v>
          </cell>
          <cell r="V241">
            <v>12546</v>
          </cell>
          <cell r="W241">
            <v>14177</v>
          </cell>
          <cell r="X241">
            <v>16927</v>
          </cell>
          <cell r="Y241">
            <v>20338</v>
          </cell>
          <cell r="Z241">
            <v>24399</v>
          </cell>
          <cell r="AA241">
            <v>28088</v>
          </cell>
          <cell r="AB241">
            <v>25885</v>
          </cell>
          <cell r="AC241"/>
        </row>
        <row r="242">
          <cell r="A242" t="str">
            <v>TTG</v>
          </cell>
          <cell r="B242" t="str">
            <v>Terms-of-Trade (Goods)</v>
          </cell>
          <cell r="C242" t="str">
            <v/>
          </cell>
          <cell r="D242">
            <v>0.54588256054204365</v>
          </cell>
          <cell r="E242">
            <v>0.57613131437195264</v>
          </cell>
          <cell r="F242">
            <v>0.37305489801269243</v>
          </cell>
          <cell r="G242">
            <v>-0.48832410439594298</v>
          </cell>
          <cell r="H242">
            <v>-2.0094951091617852</v>
          </cell>
          <cell r="I242">
            <v>1.0085252702791259</v>
          </cell>
          <cell r="J242">
            <v>4.8320154493734835</v>
          </cell>
          <cell r="K242">
            <v>-1.138213935686283</v>
          </cell>
          <cell r="L242">
            <v>-9.7522879836407057</v>
          </cell>
          <cell r="M242">
            <v>4.2421773173054511</v>
          </cell>
          <cell r="N242">
            <v>-2.5863922601591871</v>
          </cell>
          <cell r="O242">
            <v>2.0818403207286895</v>
          </cell>
          <cell r="P242">
            <v>1.5057314465414917</v>
          </cell>
          <cell r="Q242">
            <v>1.7361927324101245</v>
          </cell>
          <cell r="R242">
            <v>-7.7742325879230911</v>
          </cell>
          <cell r="S242">
            <v>5.9703187915839395</v>
          </cell>
          <cell r="T242">
            <v>5.3442194789909969E-2</v>
          </cell>
          <cell r="U242">
            <v>0.67194180712368823</v>
          </cell>
          <cell r="V242">
            <v>-5.230305859536843</v>
          </cell>
          <cell r="W242">
            <v>7.9873127210791539</v>
          </cell>
          <cell r="X242">
            <v>2.7161764244519659</v>
          </cell>
          <cell r="Y242">
            <v>-4.0680707381990917</v>
          </cell>
          <cell r="Z242">
            <v>-6.307007948342136</v>
          </cell>
          <cell r="AA242">
            <v>2.2084968532085414</v>
          </cell>
          <cell r="AB242">
            <v>-3.6919819170615598</v>
          </cell>
          <cell r="AC242"/>
        </row>
        <row r="243">
          <cell r="A243" t="str">
            <v>TTS</v>
          </cell>
          <cell r="B243" t="str">
            <v>Terms-of-Trade (Services)</v>
          </cell>
          <cell r="C243" t="str">
            <v/>
          </cell>
          <cell r="D243">
            <v>-0.76954001967912689</v>
          </cell>
          <cell r="E243">
            <v>-0.54055308692754211</v>
          </cell>
          <cell r="F243">
            <v>3.1164203705650095</v>
          </cell>
          <cell r="G243">
            <v>-0.44636574271356144</v>
          </cell>
          <cell r="H243">
            <v>0.70237301017161968</v>
          </cell>
          <cell r="I243">
            <v>6.5523141704753707</v>
          </cell>
          <cell r="J243">
            <v>2.0592768202438494</v>
          </cell>
          <cell r="K243">
            <v>2.968197704673381</v>
          </cell>
          <cell r="L243">
            <v>-0.15897029906039029</v>
          </cell>
          <cell r="M243">
            <v>-0.81478666553514989</v>
          </cell>
          <cell r="N243">
            <v>1.3014573012952058</v>
          </cell>
          <cell r="O243">
            <v>0.12763103680970556</v>
          </cell>
          <cell r="P243">
            <v>1.1351219313861183</v>
          </cell>
          <cell r="Q243">
            <v>-3.1864176710667214</v>
          </cell>
          <cell r="R243">
            <v>-0.65592327620981328</v>
          </cell>
          <cell r="S243">
            <v>3.5065868268424616E-2</v>
          </cell>
          <cell r="T243">
            <v>-2.9744878815209264</v>
          </cell>
          <cell r="U243">
            <v>-6.4705992003277757E-2</v>
          </cell>
          <cell r="V243">
            <v>0.59643514460916425</v>
          </cell>
          <cell r="W243">
            <v>-0.5711370891249179</v>
          </cell>
          <cell r="X243">
            <v>0.91702156301145532</v>
          </cell>
          <cell r="Y243">
            <v>0.79807699882363803</v>
          </cell>
          <cell r="Z243">
            <v>5.4664955166813023</v>
          </cell>
          <cell r="AA243">
            <v>3.2176066217547872</v>
          </cell>
          <cell r="AB243">
            <v>2.8955840614673045</v>
          </cell>
          <cell r="AC243"/>
        </row>
        <row r="244">
          <cell r="A244" t="str">
            <v>TTT</v>
          </cell>
          <cell r="B244" t="str">
            <v>Terms-of-Trade (Goods and Services)</v>
          </cell>
          <cell r="C244" t="str">
            <v/>
          </cell>
          <cell r="D244">
            <v>6.5911689137077012E-2</v>
          </cell>
          <cell r="E244">
            <v>0.31218153771226387</v>
          </cell>
          <cell r="F244">
            <v>0.92754897129547764</v>
          </cell>
          <cell r="G244">
            <v>-0.21097518659976</v>
          </cell>
          <cell r="H244">
            <v>-0.11386694961638133</v>
          </cell>
          <cell r="I244">
            <v>1.2747212447983491</v>
          </cell>
          <cell r="J244">
            <v>2.1105238594102849</v>
          </cell>
          <cell r="K244">
            <v>-1.0416422613381715</v>
          </cell>
          <cell r="L244">
            <v>-5.3722896659965214</v>
          </cell>
          <cell r="M244">
            <v>1.7069191994977473</v>
          </cell>
          <cell r="N244">
            <v>-0.94912023579598603</v>
          </cell>
          <cell r="O244">
            <v>0.47626302463548154</v>
          </cell>
          <cell r="P244">
            <v>1.0475367836475513</v>
          </cell>
          <cell r="Q244">
            <v>-1.4329578166377144</v>
          </cell>
          <cell r="R244">
            <v>-3.3501673132150134</v>
          </cell>
          <cell r="S244">
            <v>1.9740334705520945</v>
          </cell>
          <cell r="T244">
            <v>-1.8343814274524362</v>
          </cell>
          <cell r="U244">
            <v>-0.12987182685778587</v>
          </cell>
          <cell r="V244">
            <v>-2.0134643182671885</v>
          </cell>
          <cell r="W244">
            <v>4.0702758129653738</v>
          </cell>
          <cell r="X244">
            <v>9.1989755875121482E-2</v>
          </cell>
          <cell r="Y244">
            <v>-1.3651834294413967</v>
          </cell>
          <cell r="Z244">
            <v>-0.36223624374529528</v>
          </cell>
          <cell r="AA244">
            <v>1.9021296189190462</v>
          </cell>
          <cell r="AB244">
            <v>-1.5186661773616161</v>
          </cell>
          <cell r="AC244"/>
        </row>
        <row r="245">
          <cell r="A245" t="str">
            <v>SINYEN</v>
          </cell>
          <cell r="B245" t="str">
            <v>Net current transfers (% GDP)</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v>-1.4899723793162918</v>
          </cell>
          <cell r="U245">
            <v>-1.6318118066146026</v>
          </cell>
          <cell r="V245">
            <v>-1.409698306599489</v>
          </cell>
          <cell r="W245">
            <v>-1.2699097397906909</v>
          </cell>
          <cell r="X245">
            <v>-1.4080009678718068</v>
          </cell>
          <cell r="Y245">
            <v>-1.0339999426783404</v>
          </cell>
          <cell r="Z245">
            <v>-1.1376631345126187</v>
          </cell>
          <cell r="AA245">
            <v>-1.0026648679999293</v>
          </cell>
          <cell r="AB245">
            <v>-1.0566147096938039</v>
          </cell>
          <cell r="AC245"/>
        </row>
        <row r="246">
          <cell r="A246" t="str">
            <v>ACAMIN</v>
          </cell>
          <cell r="B246" t="str">
            <v>Adjusted Current Account (%GNI*)</v>
          </cell>
          <cell r="C246">
            <v>2.6803466643626872</v>
          </cell>
          <cell r="D246">
            <v>2.8173713604309407</v>
          </cell>
          <cell r="E246">
            <v>2.4605506542883262</v>
          </cell>
          <cell r="F246">
            <v>0.68493081473202111</v>
          </cell>
          <cell r="G246">
            <v>1.2690851466051678E-2</v>
          </cell>
          <cell r="H246">
            <v>-0.78327067580227905</v>
          </cell>
          <cell r="I246">
            <v>-1.3741228176434532</v>
          </cell>
          <cell r="J246">
            <v>-2.2369157352854399</v>
          </cell>
          <cell r="K246">
            <v>1.0026750705280207</v>
          </cell>
          <cell r="L246">
            <v>0.56441738665899388</v>
          </cell>
          <cell r="M246">
            <v>-3.8538922582823791</v>
          </cell>
          <cell r="N246">
            <v>-6.6569232600561623</v>
          </cell>
          <cell r="O246">
            <v>-6.3644337056771558</v>
          </cell>
          <cell r="P246">
            <v>-7.4560127907034071</v>
          </cell>
          <cell r="Q246">
            <v>-4.2733194577093041</v>
          </cell>
          <cell r="R246">
            <v>-3.4832481843181347</v>
          </cell>
          <cell r="S246">
            <v>-2.2213246358335912</v>
          </cell>
          <cell r="T246">
            <v>-4.2144400380333957</v>
          </cell>
          <cell r="U246">
            <v>-0.78066306307298949</v>
          </cell>
          <cell r="V246">
            <v>0.46531042538862744</v>
          </cell>
          <cell r="W246">
            <v>3.2770910917310601</v>
          </cell>
          <cell r="X246">
            <v>3.3540281260765683</v>
          </cell>
          <cell r="Y246">
            <v>5.726664496898942</v>
          </cell>
          <cell r="Z246">
            <v>6.1103055721221464</v>
          </cell>
          <cell r="AA246">
            <v>7.718580967980972</v>
          </cell>
          <cell r="AB246" t="str">
            <v/>
          </cell>
          <cell r="AC246"/>
        </row>
        <row r="247">
          <cell r="A247" t="str">
            <v>ACA</v>
          </cell>
          <cell r="B247" t="str">
            <v>Adjusted Current Account</v>
          </cell>
          <cell r="C247">
            <v>1343.4999999900001</v>
          </cell>
          <cell r="D247">
            <v>1558.6809497485431</v>
          </cell>
          <cell r="E247">
            <v>1544.067401110271</v>
          </cell>
          <cell r="F247">
            <v>494.42128990484002</v>
          </cell>
          <cell r="G247">
            <v>10.228283203439986</v>
          </cell>
          <cell r="H247">
            <v>-737.27661020360995</v>
          </cell>
          <cell r="I247">
            <v>-1422.86822513774</v>
          </cell>
          <cell r="J247">
            <v>-2522.86582238044</v>
          </cell>
          <cell r="K247">
            <v>1240.22864429942</v>
          </cell>
          <cell r="L247">
            <v>747.80498887558997</v>
          </cell>
          <cell r="M247">
            <v>-5551.9317037807004</v>
          </cell>
          <cell r="N247">
            <v>-10505.7042903611</v>
          </cell>
          <cell r="O247">
            <v>-10532.35527113</v>
          </cell>
          <cell r="P247">
            <v>-11687.761771490401</v>
          </cell>
          <cell r="Q247">
            <v>-5748.7148504213001</v>
          </cell>
          <cell r="R247">
            <v>-4489.9461300565017</v>
          </cell>
          <cell r="S247">
            <v>-2809.2511206727013</v>
          </cell>
          <cell r="T247">
            <v>-5330.2865198507006</v>
          </cell>
          <cell r="U247">
            <v>-1068.7751255787989</v>
          </cell>
          <cell r="V247">
            <v>693.58234047199949</v>
          </cell>
          <cell r="W247">
            <v>5330.4089910723997</v>
          </cell>
          <cell r="X247">
            <v>5860.5562916530034</v>
          </cell>
          <cell r="Y247">
            <v>10664.036247152697</v>
          </cell>
          <cell r="Z247">
            <v>12141.270628919396</v>
          </cell>
          <cell r="AA247">
            <v>16495.225434813401</v>
          </cell>
          <cell r="AB247">
            <v>-48612.051310292591</v>
          </cell>
          <cell r="AC247"/>
        </row>
        <row r="248">
          <cell r="A248" t="str">
            <v>CAA</v>
          </cell>
          <cell r="B248" t="str">
            <v>Current Account Adjustments</v>
          </cell>
          <cell r="C248">
            <v>-15.500000010000001</v>
          </cell>
          <cell r="D248">
            <v>-47.319050251457</v>
          </cell>
          <cell r="E248">
            <v>-84.932598889728993</v>
          </cell>
          <cell r="F248">
            <v>-135.57871009516001</v>
          </cell>
          <cell r="G248">
            <v>-214.77171679656001</v>
          </cell>
          <cell r="H248">
            <v>-358.27661020360995</v>
          </cell>
          <cell r="I248">
            <v>-665.86822513773996</v>
          </cell>
          <cell r="J248">
            <v>-1195.86582238044</v>
          </cell>
          <cell r="K248">
            <v>526.22864429942001</v>
          </cell>
          <cell r="L248">
            <v>901.80498887558997</v>
          </cell>
          <cell r="M248">
            <v>474.06829621929955</v>
          </cell>
          <cell r="N248">
            <v>-600.70429036109999</v>
          </cell>
          <cell r="O248">
            <v>2293.6447288700001</v>
          </cell>
          <cell r="P248">
            <v>27.238228509600049</v>
          </cell>
          <cell r="Q248">
            <v>2155.2851495786999</v>
          </cell>
          <cell r="R248">
            <v>-2478.9461300565017</v>
          </cell>
          <cell r="S248">
            <v>1.7488793272987095</v>
          </cell>
          <cell r="T248">
            <v>603.71348014929936</v>
          </cell>
          <cell r="U248">
            <v>-3856.7751255787989</v>
          </cell>
          <cell r="V248">
            <v>-1400.4176595280005</v>
          </cell>
          <cell r="W248">
            <v>-6225.5910089276003</v>
          </cell>
          <cell r="X248">
            <v>17232.556291653003</v>
          </cell>
          <cell r="Y248">
            <v>9206.0362471526969</v>
          </cell>
          <cell r="Z248">
            <v>-7474.7293710806043</v>
          </cell>
          <cell r="AA248">
            <v>56899.225434813401</v>
          </cell>
          <cell r="AB248">
            <v>-65528.051310292591</v>
          </cell>
          <cell r="AC248"/>
        </row>
        <row r="249">
          <cell r="A249" t="str">
            <v>MIA</v>
          </cell>
          <cell r="B249" t="str">
            <v>GNI* adjustments</v>
          </cell>
          <cell r="C249">
            <v>-15.500000010000001</v>
          </cell>
          <cell r="D249">
            <v>-47.319050251457</v>
          </cell>
          <cell r="E249">
            <v>-84.932598889728993</v>
          </cell>
          <cell r="F249">
            <v>-135.57871009516001</v>
          </cell>
          <cell r="G249">
            <v>-214.77171679656001</v>
          </cell>
          <cell r="H249">
            <v>-358.27661020360995</v>
          </cell>
          <cell r="I249">
            <v>-665.86822513773996</v>
          </cell>
          <cell r="J249">
            <v>-1195.86582238044</v>
          </cell>
          <cell r="K249">
            <v>-1769.77135570058</v>
          </cell>
          <cell r="L249">
            <v>-2315.19501112441</v>
          </cell>
          <cell r="M249">
            <v>-3356.9317037807004</v>
          </cell>
          <cell r="N249">
            <v>-4342.7042903611</v>
          </cell>
          <cell r="O249">
            <v>-4948.3552711299999</v>
          </cell>
          <cell r="P249">
            <v>-5696.7617714904</v>
          </cell>
          <cell r="Q249">
            <v>-7356.7148504213001</v>
          </cell>
          <cell r="R249">
            <v>-11579.946130056502</v>
          </cell>
          <cell r="S249">
            <v>-12154.251120672701</v>
          </cell>
          <cell r="T249">
            <v>-14672.286519850701</v>
          </cell>
          <cell r="U249">
            <v>-14627.775125578799</v>
          </cell>
          <cell r="V249">
            <v>-15726.417659528001</v>
          </cell>
          <cell r="W249">
            <v>-39397.5910089276</v>
          </cell>
          <cell r="X249">
            <v>-45989.443708346997</v>
          </cell>
          <cell r="Y249">
            <v>-52989.963752847303</v>
          </cell>
          <cell r="Z249">
            <v>-58753.729371080604</v>
          </cell>
          <cell r="AA249">
            <v>-61754.774565186599</v>
          </cell>
          <cell r="AB249" t="str">
            <v/>
          </cell>
          <cell r="AC249"/>
        </row>
        <row r="250">
          <cell r="A250" t="str">
            <v>MIAR</v>
          </cell>
          <cell r="B250" t="str">
            <v>Real GNI* adjustments</v>
          </cell>
          <cell r="C250">
            <v>564.9742028000037</v>
          </cell>
          <cell r="D250">
            <v>553.37952430000587</v>
          </cell>
          <cell r="E250">
            <v>548.89372499998717</v>
          </cell>
          <cell r="F250">
            <v>519.3011475999956</v>
          </cell>
          <cell r="G250">
            <v>468.1659776000015</v>
          </cell>
          <cell r="H250">
            <v>357.60040950000985</v>
          </cell>
          <cell r="I250">
            <v>-35.241629500000272</v>
          </cell>
          <cell r="J250">
            <v>-747.47893610000028</v>
          </cell>
          <cell r="K250">
            <v>-1384.417156200012</v>
          </cell>
          <cell r="L250">
            <v>-1890.0529277000169</v>
          </cell>
          <cell r="M250">
            <v>-2953.632906200015</v>
          </cell>
          <cell r="N250">
            <v>-3963.5990050000255</v>
          </cell>
          <cell r="O250">
            <v>-4389.0497025999939</v>
          </cell>
          <cell r="P250">
            <v>-4939.4379087999987</v>
          </cell>
          <cell r="Q250">
            <v>-6925.6388051999966</v>
          </cell>
          <cell r="R250">
            <v>-12113.804499899998</v>
          </cell>
          <cell r="S250">
            <v>-13050.825780400017</v>
          </cell>
          <cell r="T250">
            <v>-15423.742606399988</v>
          </cell>
          <cell r="U250">
            <v>-15082.282419199997</v>
          </cell>
          <cell r="V250">
            <v>-16345.897004300001</v>
          </cell>
          <cell r="W250">
            <v>-42256.707212700014</v>
          </cell>
          <cell r="X250">
            <v>-47955.404569000006</v>
          </cell>
          <cell r="Y250">
            <v>-53865.82621509998</v>
          </cell>
          <cell r="Z250">
            <v>-58753.729371099995</v>
          </cell>
          <cell r="AA250">
            <v>-64059.349553800013</v>
          </cell>
          <cell r="AB250" t="str">
            <v/>
          </cell>
          <cell r="AC250"/>
        </row>
        <row r="251">
          <cell r="A251" t="str">
            <v>SURTAR</v>
          </cell>
          <cell r="B251" t="str">
            <v>Real subsidies less taxes</v>
          </cell>
          <cell r="C251">
            <v>1320.3964485000001</v>
          </cell>
          <cell r="D251">
            <v>1762.5210728</v>
          </cell>
          <cell r="E251">
            <v>1506.8332670999998</v>
          </cell>
          <cell r="F251">
            <v>1510.7780585999999</v>
          </cell>
          <cell r="G251">
            <v>1420.0858421999999</v>
          </cell>
          <cell r="H251">
            <v>1412.9810611999999</v>
          </cell>
          <cell r="I251">
            <v>1345.3252628</v>
          </cell>
          <cell r="J251">
            <v>1755.0490736000002</v>
          </cell>
          <cell r="K251">
            <v>1697.7020708</v>
          </cell>
          <cell r="L251">
            <v>1608.588616</v>
          </cell>
          <cell r="M251">
            <v>2005.8607577999999</v>
          </cell>
          <cell r="N251">
            <v>1520.9545908</v>
          </cell>
          <cell r="O251">
            <v>1455.6705837</v>
          </cell>
          <cell r="P251">
            <v>1550.4458128000001</v>
          </cell>
          <cell r="Q251">
            <v>1509.7246875999999</v>
          </cell>
          <cell r="R251">
            <v>1264.2050495999999</v>
          </cell>
          <cell r="S251">
            <v>1458.5657681</v>
          </cell>
          <cell r="T251">
            <v>1390.1595364</v>
          </cell>
          <cell r="U251">
            <v>1203.0302715</v>
          </cell>
          <cell r="V251">
            <v>1043.5451184999999</v>
          </cell>
          <cell r="W251">
            <v>1244.0785638</v>
          </cell>
          <cell r="X251">
            <v>993.57482130000017</v>
          </cell>
          <cell r="Y251">
            <v>1071.7362151000002</v>
          </cell>
          <cell r="Z251">
            <v>1132.9953022</v>
          </cell>
          <cell r="AA251">
            <v>1132.8657575</v>
          </cell>
          <cell r="AB251" t="str">
            <v/>
          </cell>
          <cell r="AC251"/>
        </row>
        <row r="252">
          <cell r="A252" t="str">
            <v>YERg</v>
          </cell>
          <cell r="B252" t="str">
            <v>Gross Domestic Product growth</v>
          </cell>
          <cell r="C252" t="str">
            <v/>
          </cell>
          <cell r="D252">
            <v>7.3708987380998181</v>
          </cell>
          <cell r="E252">
            <v>11.014354767523727</v>
          </cell>
          <cell r="F252">
            <v>8.727378326104084</v>
          </cell>
          <cell r="G252">
            <v>10.506430166417591</v>
          </cell>
          <cell r="H252">
            <v>9.4137146858476619</v>
          </cell>
          <cell r="I252">
            <v>5.3101937224327767</v>
          </cell>
          <cell r="J252">
            <v>5.8997489640657319</v>
          </cell>
          <cell r="K252">
            <v>3.0006606593660612</v>
          </cell>
          <cell r="L252">
            <v>6.7825320910055442</v>
          </cell>
          <cell r="M252">
            <v>5.7367898257650207</v>
          </cell>
          <cell r="N252">
            <v>4.9917978124613294</v>
          </cell>
          <cell r="O252">
            <v>5.3186917062556738</v>
          </cell>
          <cell r="P252">
            <v>-4.4384321425582911</v>
          </cell>
          <cell r="Q252">
            <v>-5.0746962359323078</v>
          </cell>
          <cell r="R252">
            <v>1.7732315200061688</v>
          </cell>
          <cell r="S252">
            <v>0.60109074561349729</v>
          </cell>
          <cell r="T252">
            <v>0.12780748411662657</v>
          </cell>
          <cell r="U252">
            <v>1.2268535578433104</v>
          </cell>
          <cell r="V252">
            <v>8.640445800231511</v>
          </cell>
          <cell r="W252">
            <v>25.176402111410567</v>
          </cell>
          <cell r="X252">
            <v>1.9937602785647046</v>
          </cell>
          <cell r="Y252">
            <v>9.1294400155628619</v>
          </cell>
          <cell r="Z252">
            <v>8.51639559334747</v>
          </cell>
          <cell r="AA252">
            <v>5.5652012763084846</v>
          </cell>
          <cell r="AB252">
            <v>4.3306454485229295</v>
          </cell>
          <cell r="AC252"/>
        </row>
        <row r="253">
          <cell r="A253" t="str">
            <v>LFc</v>
          </cell>
          <cell r="B253" t="str">
            <v>Change in Labour Force</v>
          </cell>
          <cell r="C253" t="str">
            <v/>
          </cell>
          <cell r="D253" t="str">
            <v/>
          </cell>
          <cell r="E253" t="str">
            <v/>
          </cell>
          <cell r="F253" t="str">
            <v/>
          </cell>
          <cell r="G253">
            <v>76.525000000000091</v>
          </cell>
          <cell r="H253">
            <v>52.275000000000091</v>
          </cell>
          <cell r="I253">
            <v>46.049999999999955</v>
          </cell>
          <cell r="J253">
            <v>39.199999999999818</v>
          </cell>
          <cell r="K253">
            <v>39.975000000000364</v>
          </cell>
          <cell r="L253">
            <v>61.824999999999818</v>
          </cell>
          <cell r="M253">
            <v>93.525000000000091</v>
          </cell>
          <cell r="N253">
            <v>99.849999999999909</v>
          </cell>
          <cell r="O253">
            <v>101.27500000000009</v>
          </cell>
          <cell r="P253">
            <v>21</v>
          </cell>
          <cell r="Q253">
            <v>-52.875</v>
          </cell>
          <cell r="R253">
            <v>-52.925000000000182</v>
          </cell>
          <cell r="S253">
            <v>-22.024999999999636</v>
          </cell>
          <cell r="T253">
            <v>-6.8750000000004547</v>
          </cell>
          <cell r="U253">
            <v>22.224999999999909</v>
          </cell>
          <cell r="V253">
            <v>10</v>
          </cell>
          <cell r="W253">
            <v>27.25</v>
          </cell>
          <cell r="X253">
            <v>43.550000000000182</v>
          </cell>
          <cell r="Y253">
            <v>24.875</v>
          </cell>
          <cell r="Z253">
            <v>43.025000000000091</v>
          </cell>
          <cell r="AA253">
            <v>48.400000000000091</v>
          </cell>
          <cell r="AB253">
            <v>17.724999999999454</v>
          </cell>
          <cell r="AC253"/>
        </row>
        <row r="254">
          <cell r="A254" t="str">
            <v>LFg</v>
          </cell>
          <cell r="B254" t="str">
            <v>Growth in Labour Force</v>
          </cell>
          <cell r="C254" t="str">
            <v/>
          </cell>
          <cell r="D254" t="str">
            <v/>
          </cell>
          <cell r="E254" t="str">
            <v/>
          </cell>
          <cell r="F254" t="str">
            <v/>
          </cell>
          <cell r="G254">
            <v>4.4303247843455074</v>
          </cell>
          <cell r="H254">
            <v>2.898008398819174</v>
          </cell>
          <cell r="I254">
            <v>2.4810085663487857</v>
          </cell>
          <cell r="J254">
            <v>2.0608259075256763</v>
          </cell>
          <cell r="K254">
            <v>2.0591341077085712</v>
          </cell>
          <cell r="L254">
            <v>3.1203866099705824</v>
          </cell>
          <cell r="M254">
            <v>4.5774906394537851</v>
          </cell>
          <cell r="N254">
            <v>4.6731487006680839</v>
          </cell>
          <cell r="O254">
            <v>4.528230178513537</v>
          </cell>
          <cell r="P254">
            <v>0.8982804345966322</v>
          </cell>
          <cell r="Q254">
            <v>-2.2416059013057432</v>
          </cell>
          <cell r="R254">
            <v>-2.2951743877186015</v>
          </cell>
          <cell r="S254">
            <v>-0.97758544163336625</v>
          </cell>
          <cell r="T254">
            <v>-0.30816122995552808</v>
          </cell>
          <cell r="U254">
            <v>0.99928060788632145</v>
          </cell>
          <cell r="V254">
            <v>0.44517155798915464</v>
          </cell>
          <cell r="W254">
            <v>1.2077160869998771</v>
          </cell>
          <cell r="X254">
            <v>1.9070974239952854</v>
          </cell>
          <cell r="Y254">
            <v>1.0689155073320133</v>
          </cell>
          <cell r="Z254">
            <v>1.8292942176870719</v>
          </cell>
          <cell r="AA254">
            <v>2.0208557321948595</v>
          </cell>
          <cell r="AB254">
            <v>0.72541616787908936</v>
          </cell>
          <cell r="AC254"/>
        </row>
        <row r="255">
          <cell r="A255" t="str">
            <v>UNEMPLF</v>
          </cell>
          <cell r="B255" t="str">
            <v>Unemployment Rate</v>
          </cell>
          <cell r="C255" t="str">
            <v/>
          </cell>
          <cell r="D255" t="str">
            <v/>
          </cell>
          <cell r="E255" t="str">
            <v/>
          </cell>
          <cell r="F255">
            <v>7.736062062177969</v>
          </cell>
          <cell r="G255">
            <v>5.8445248291824319</v>
          </cell>
          <cell r="H255">
            <v>4.4825171057593902</v>
          </cell>
          <cell r="I255">
            <v>4.1821097179507403</v>
          </cell>
          <cell r="J255">
            <v>4.7119272671079422</v>
          </cell>
          <cell r="K255">
            <v>4.8351481962827902</v>
          </cell>
          <cell r="L255">
            <v>4.7267699385752389</v>
          </cell>
          <cell r="M255">
            <v>4.6251769688885807</v>
          </cell>
          <cell r="N255">
            <v>4.7540268944009139</v>
          </cell>
          <cell r="O255">
            <v>4.9811788861322581</v>
          </cell>
          <cell r="P255">
            <v>6.7746311683907052</v>
          </cell>
          <cell r="Q255">
            <v>12.609907087177605</v>
          </cell>
          <cell r="R255">
            <v>14.532845095428318</v>
          </cell>
          <cell r="S255">
            <v>15.352032183238267</v>
          </cell>
          <cell r="T255">
            <v>15.451193741288613</v>
          </cell>
          <cell r="U255">
            <v>13.735768421755537</v>
          </cell>
          <cell r="V255">
            <v>11.857777580800635</v>
          </cell>
          <cell r="W255">
            <v>9.9066157231533865</v>
          </cell>
          <cell r="X255">
            <v>8.3740667132190971</v>
          </cell>
          <cell r="Y255">
            <v>6.7113095238095246</v>
          </cell>
          <cell r="Z255">
            <v>5.7400235905679491</v>
          </cell>
          <cell r="AA255">
            <v>4.9489957743740876</v>
          </cell>
          <cell r="AB255">
            <v>18.150234646405128</v>
          </cell>
          <cell r="AC255"/>
        </row>
        <row r="256">
          <cell r="A256" t="str">
            <v>MINg</v>
          </cell>
          <cell r="B256" t="str">
            <v>GNI* growth</v>
          </cell>
          <cell r="C256" t="str">
            <v/>
          </cell>
          <cell r="D256">
            <v>10.373910222077477</v>
          </cell>
          <cell r="E256">
            <v>13.428140389946641</v>
          </cell>
          <cell r="F256">
            <v>15.031428740686392</v>
          </cell>
          <cell r="G256">
            <v>11.650719290820156</v>
          </cell>
          <cell r="H256">
            <v>16.790254657935776</v>
          </cell>
          <cell r="I256">
            <v>10.007055708060486</v>
          </cell>
          <cell r="J256">
            <v>8.919439820732201</v>
          </cell>
          <cell r="K256">
            <v>9.6723151809686705</v>
          </cell>
          <cell r="L256">
            <v>7.1140484898222889</v>
          </cell>
          <cell r="M256">
            <v>8.7317984386310989</v>
          </cell>
          <cell r="N256">
            <v>9.5486615641880093</v>
          </cell>
          <cell r="O256">
            <v>4.8610280410298579</v>
          </cell>
          <cell r="P256">
            <v>-5.2762302294955159</v>
          </cell>
          <cell r="Q256">
            <v>-14.181543275695041</v>
          </cell>
          <cell r="R256">
            <v>-4.1810728000972635</v>
          </cell>
          <cell r="S256">
            <v>-1.8880700963048724</v>
          </cell>
          <cell r="T256">
            <v>7.4020747067082837E-3</v>
          </cell>
          <cell r="U256">
            <v>8.2460434236509617</v>
          </cell>
          <cell r="V256">
            <v>8.8760954062983455</v>
          </cell>
          <cell r="W256">
            <v>9.123120239432648</v>
          </cell>
          <cell r="X256">
            <v>7.4237038322994886</v>
          </cell>
          <cell r="Y256">
            <v>6.5731323987717083</v>
          </cell>
          <cell r="Z256">
            <v>6.7041566714435064</v>
          </cell>
          <cell r="AA256">
            <v>7.5522699680616423</v>
          </cell>
          <cell r="AB256" t="str">
            <v/>
          </cell>
          <cell r="AC256"/>
        </row>
        <row r="257">
          <cell r="A257" t="str">
            <v>MIRg</v>
          </cell>
          <cell r="B257" t="str">
            <v>Real GNI* growth</v>
          </cell>
          <cell r="C257" t="str">
            <v/>
          </cell>
          <cell r="D257">
            <v>7.633919519368515</v>
          </cell>
          <cell r="E257">
            <v>8.8639670133075388</v>
          </cell>
          <cell r="F257">
            <v>7.2260599403760395</v>
          </cell>
          <cell r="G257">
            <v>7.6613583961774534</v>
          </cell>
          <cell r="H257">
            <v>8.8328912274695739</v>
          </cell>
          <cell r="I257">
            <v>1.3874518831730409</v>
          </cell>
          <cell r="J257">
            <v>2.1336465738313048</v>
          </cell>
          <cell r="K257">
            <v>4.1154693231842066</v>
          </cell>
          <cell r="L257">
            <v>6.5923960442914042</v>
          </cell>
          <cell r="M257">
            <v>5.013692489688526</v>
          </cell>
          <cell r="N257">
            <v>4.7064704292615334</v>
          </cell>
          <cell r="O257">
            <v>3.4304435612673378</v>
          </cell>
          <cell r="P257">
            <v>-4.2367278744955605</v>
          </cell>
          <cell r="Q257">
            <v>-9.6635325393324543</v>
          </cell>
          <cell r="R257">
            <v>-3.4156605026414155E-2</v>
          </cell>
          <cell r="S257">
            <v>-3.9607069695231423</v>
          </cell>
          <cell r="T257">
            <v>-1.7536214380983517</v>
          </cell>
          <cell r="U257">
            <v>6.2718644775314969</v>
          </cell>
          <cell r="V257">
            <v>8.8440925993762409</v>
          </cell>
          <cell r="W257">
            <v>-0.30424273347877673</v>
          </cell>
          <cell r="X257">
            <v>5.9332410863829121</v>
          </cell>
          <cell r="Y257">
            <v>4.6492978238840799</v>
          </cell>
          <cell r="Z257">
            <v>6.7635950254304689</v>
          </cell>
          <cell r="AA257">
            <v>1.7079431009630941</v>
          </cell>
          <cell r="AB257" t="str">
            <v/>
          </cell>
          <cell r="AC257"/>
        </row>
        <row r="258">
          <cell r="A258" t="str">
            <v>UMGR</v>
          </cell>
          <cell r="B258" t="str">
            <v>Underlying Goods Imports</v>
          </cell>
          <cell r="C258">
            <v>27743</v>
          </cell>
          <cell r="D258">
            <v>30849</v>
          </cell>
          <cell r="E258">
            <v>35389</v>
          </cell>
          <cell r="F258">
            <v>41863</v>
          </cell>
          <cell r="G258">
            <v>44509</v>
          </cell>
          <cell r="H258">
            <v>49053</v>
          </cell>
          <cell r="I258">
            <v>54344</v>
          </cell>
          <cell r="J258">
            <v>56304</v>
          </cell>
          <cell r="K258">
            <v>50816</v>
          </cell>
          <cell r="L258">
            <v>49023</v>
          </cell>
          <cell r="M258">
            <v>56570</v>
          </cell>
          <cell r="N258">
            <v>61680</v>
          </cell>
          <cell r="O258">
            <v>69518</v>
          </cell>
          <cell r="P258">
            <v>62515</v>
          </cell>
          <cell r="Q258">
            <v>58662</v>
          </cell>
          <cell r="R258">
            <v>55239</v>
          </cell>
          <cell r="S258">
            <v>56634</v>
          </cell>
          <cell r="T258">
            <v>57460</v>
          </cell>
          <cell r="U258">
            <v>62047</v>
          </cell>
          <cell r="V258">
            <v>66665</v>
          </cell>
          <cell r="W258">
            <v>79948</v>
          </cell>
          <cell r="X258">
            <v>81637</v>
          </cell>
          <cell r="Y258">
            <v>76575</v>
          </cell>
          <cell r="Z258">
            <v>85692</v>
          </cell>
          <cell r="AA258">
            <v>94681</v>
          </cell>
          <cell r="AB258">
            <v>94569</v>
          </cell>
          <cell r="AC258"/>
        </row>
        <row r="259">
          <cell r="A259" t="str">
            <v>UMSR</v>
          </cell>
          <cell r="B259" t="str">
            <v>Underlying Services Imports</v>
          </cell>
          <cell r="C259">
            <v>11504</v>
          </cell>
          <cell r="D259">
            <v>13946</v>
          </cell>
          <cell r="E259">
            <v>16938</v>
          </cell>
          <cell r="F259">
            <v>26584</v>
          </cell>
          <cell r="G259">
            <v>32170</v>
          </cell>
          <cell r="H259">
            <v>48407</v>
          </cell>
          <cell r="I259">
            <v>54348</v>
          </cell>
          <cell r="J259">
            <v>56990</v>
          </cell>
          <cell r="K259">
            <v>60463</v>
          </cell>
          <cell r="L259">
            <v>63842</v>
          </cell>
          <cell r="M259">
            <v>68520</v>
          </cell>
          <cell r="N259">
            <v>74518</v>
          </cell>
          <cell r="O259">
            <v>80485</v>
          </cell>
          <cell r="P259">
            <v>86000</v>
          </cell>
          <cell r="Q259">
            <v>82773</v>
          </cell>
          <cell r="R259">
            <v>87276</v>
          </cell>
          <cell r="S259">
            <v>89602</v>
          </cell>
          <cell r="T259">
            <v>81177</v>
          </cell>
          <cell r="U259">
            <v>82942</v>
          </cell>
          <cell r="V259">
            <v>97960</v>
          </cell>
          <cell r="W259">
            <v>125975</v>
          </cell>
          <cell r="X259">
            <v>140675</v>
          </cell>
          <cell r="Y259">
            <v>149553</v>
          </cell>
          <cell r="Z259">
            <v>162162</v>
          </cell>
          <cell r="AA259">
            <v>184805</v>
          </cell>
          <cell r="AB259">
            <v>189050</v>
          </cell>
          <cell r="AC259"/>
        </row>
        <row r="260">
          <cell r="A260" t="str">
            <v>Deflators</v>
          </cell>
          <cell r="AB260"/>
        </row>
        <row r="261">
          <cell r="A261" t="str">
            <v>HICPg</v>
          </cell>
          <cell r="B261" t="str">
            <v>HICP growth</v>
          </cell>
          <cell r="C261" t="str">
            <v/>
          </cell>
          <cell r="D261">
            <v>2.1171836533727006</v>
          </cell>
          <cell r="E261">
            <v>1.2536162005786</v>
          </cell>
          <cell r="F261">
            <v>2.1428571428571352</v>
          </cell>
          <cell r="G261">
            <v>2.4475524475524368</v>
          </cell>
          <cell r="H261">
            <v>5.2787258248009117</v>
          </cell>
          <cell r="I261">
            <v>3.9874648800518608</v>
          </cell>
          <cell r="J261">
            <v>4.6970799127091345</v>
          </cell>
          <cell r="K261">
            <v>4.0198511166253281</v>
          </cell>
          <cell r="L261">
            <v>2.2996183206106746</v>
          </cell>
          <cell r="M261">
            <v>2.1826322171439205</v>
          </cell>
          <cell r="N261">
            <v>2.6837060702875615</v>
          </cell>
          <cell r="O261">
            <v>2.8802560227575658</v>
          </cell>
          <cell r="P261">
            <v>3.1193294737751787</v>
          </cell>
          <cell r="Q261">
            <v>-1.6926428691134587</v>
          </cell>
          <cell r="R261">
            <v>-1.6109785202863991</v>
          </cell>
          <cell r="S261">
            <v>1.2128562765312267</v>
          </cell>
          <cell r="T261">
            <v>1.900196867242987</v>
          </cell>
          <cell r="U261">
            <v>0.52918941621167281</v>
          </cell>
          <cell r="V261">
            <v>0.30080213903742603</v>
          </cell>
          <cell r="W261">
            <v>-3.3322225924692361E-2</v>
          </cell>
          <cell r="X261">
            <v>-0.20833333333333259</v>
          </cell>
          <cell r="Y261">
            <v>0.25887265135697834</v>
          </cell>
          <cell r="Z261">
            <v>0.71630851241046845</v>
          </cell>
          <cell r="AA261">
            <v>0.87661263645386622</v>
          </cell>
          <cell r="AB261">
            <v>-0.45909165436957</v>
          </cell>
          <cell r="AC261"/>
        </row>
        <row r="262">
          <cell r="A262" t="str">
            <v>FIP</v>
          </cell>
          <cell r="B262" t="str">
            <v>Net Factor Income Deflator growth</v>
          </cell>
          <cell r="C262" t="str">
            <v/>
          </cell>
          <cell r="D262">
            <v>-0.5782653363329282</v>
          </cell>
          <cell r="E262">
            <v>0.99779316260653061</v>
          </cell>
          <cell r="F262">
            <v>0.75350517281986829</v>
          </cell>
          <cell r="G262">
            <v>8.1297982979023242</v>
          </cell>
          <cell r="H262">
            <v>4.3890306110077493</v>
          </cell>
          <cell r="I262">
            <v>-1.1339191137433424</v>
          </cell>
          <cell r="J262">
            <v>-0.71814811692968439</v>
          </cell>
          <cell r="K262">
            <v>-3.320958179321909</v>
          </cell>
          <cell r="L262">
            <v>0.42489874027913377</v>
          </cell>
          <cell r="M262">
            <v>0.43479458805493199</v>
          </cell>
          <cell r="N262">
            <v>-3.1127963152074223</v>
          </cell>
          <cell r="O262">
            <v>6.4618076074030029E-2</v>
          </cell>
          <cell r="P262">
            <v>2.8843492559625927</v>
          </cell>
          <cell r="Q262">
            <v>-4.082894814239701</v>
          </cell>
          <cell r="R262">
            <v>2.8621427697705704</v>
          </cell>
          <cell r="S262">
            <v>-0.57286574642282373</v>
          </cell>
          <cell r="T262">
            <v>3.6291023219292784</v>
          </cell>
          <cell r="U262">
            <v>-1.0513951516004649</v>
          </cell>
          <cell r="V262">
            <v>0.31551826311835285</v>
          </cell>
          <cell r="W262">
            <v>6.8083293146704582</v>
          </cell>
          <cell r="X262">
            <v>-1.7258183658988457</v>
          </cell>
          <cell r="Y262">
            <v>0.37066903980640387</v>
          </cell>
          <cell r="Z262">
            <v>0.27742058152511184</v>
          </cell>
          <cell r="AA262">
            <v>1.9618139516550004</v>
          </cell>
          <cell r="AB262">
            <v>-2.2649706563375616</v>
          </cell>
          <cell r="AC262"/>
        </row>
        <row r="263">
          <cell r="A263" t="str">
            <v>YNP</v>
          </cell>
          <cell r="B263" t="str">
            <v>GNP Deflator growth</v>
          </cell>
          <cell r="C263" t="str">
            <v/>
          </cell>
          <cell r="D263">
            <v>2.6383130414995959</v>
          </cell>
          <cell r="E263">
            <v>4.28993972779943</v>
          </cell>
          <cell r="F263">
            <v>7.3772141532671087</v>
          </cell>
          <cell r="G263">
            <v>3.7449837076549031</v>
          </cell>
          <cell r="H263">
            <v>7.3386958591761031</v>
          </cell>
          <cell r="I263">
            <v>8.5162383767502412</v>
          </cell>
          <cell r="J263">
            <v>6.570946075563322</v>
          </cell>
          <cell r="K263">
            <v>5.3151338148701877</v>
          </cell>
          <cell r="L263">
            <v>0.51835294547912802</v>
          </cell>
          <cell r="M263">
            <v>3.5418713505304789</v>
          </cell>
          <cell r="N263">
            <v>4.5327708986701465</v>
          </cell>
          <cell r="O263">
            <v>1.4177365281640375</v>
          </cell>
          <cell r="P263">
            <v>-0.92947815778845477</v>
          </cell>
          <cell r="Q263">
            <v>-4.789007287987646</v>
          </cell>
          <cell r="R263">
            <v>-4.0753057074471748</v>
          </cell>
          <cell r="S263">
            <v>1.8292217934719579</v>
          </cell>
          <cell r="T263">
            <v>1.9675563688704933</v>
          </cell>
          <cell r="U263">
            <v>1.8118473963001147</v>
          </cell>
          <cell r="V263">
            <v>-5.2857754082247244E-2</v>
          </cell>
          <cell r="W263">
            <v>7.8516449008084077</v>
          </cell>
          <cell r="X263">
            <v>1.6715807783006298</v>
          </cell>
          <cell r="Y263">
            <v>1.9802497491620885</v>
          </cell>
          <cell r="Z263">
            <v>0.32155735903098837</v>
          </cell>
          <cell r="AA263">
            <v>3.5071996202214573</v>
          </cell>
          <cell r="AB263">
            <v>0.17379810965494347</v>
          </cell>
          <cell r="AC263"/>
        </row>
        <row r="264">
          <cell r="A264" t="str">
            <v>YEP</v>
          </cell>
          <cell r="B264" t="str">
            <v>GDP deflator growth</v>
          </cell>
          <cell r="C264" t="str">
            <v/>
          </cell>
          <cell r="D264">
            <v>2.2787471486143795</v>
          </cell>
          <cell r="E264">
            <v>3.8974345168011792</v>
          </cell>
          <cell r="F264">
            <v>6.5447197847668059</v>
          </cell>
          <cell r="G264">
            <v>4.351325637321124</v>
          </cell>
          <cell r="H264">
            <v>6.9115566673116691</v>
          </cell>
          <cell r="I264">
            <v>6.8795208740149105</v>
          </cell>
          <cell r="J264">
            <v>5.2224554354304065</v>
          </cell>
          <cell r="K264">
            <v>3.92644539929623</v>
          </cell>
          <cell r="L264">
            <v>0.50458559142922965</v>
          </cell>
          <cell r="M264">
            <v>3.0769462673833292</v>
          </cell>
          <cell r="N264">
            <v>3.4609311970130285</v>
          </cell>
          <cell r="O264">
            <v>1.2222823474662192</v>
          </cell>
          <cell r="P264">
            <v>-0.4037462886379406</v>
          </cell>
          <cell r="Q264">
            <v>-4.6674285526548509</v>
          </cell>
          <cell r="R264">
            <v>-2.9646069049670598</v>
          </cell>
          <cell r="S264">
            <v>1.345298951358509</v>
          </cell>
          <cell r="T264">
            <v>2.2986365336508108</v>
          </cell>
          <cell r="U264">
            <v>1.3337578085982127</v>
          </cell>
          <cell r="V264">
            <v>6.246166047874091E-3</v>
          </cell>
          <cell r="W264">
            <v>7.6035504081734873</v>
          </cell>
          <cell r="X264">
            <v>1.0128838631988879</v>
          </cell>
          <cell r="Y264">
            <v>1.6424577977907528</v>
          </cell>
          <cell r="Z264">
            <v>0.31201582482185408</v>
          </cell>
          <cell r="AA264">
            <v>3.1483732703773359</v>
          </cell>
          <cell r="AB264">
            <v>-0.45889749675428471</v>
          </cell>
          <cell r="AC264"/>
        </row>
        <row r="265">
          <cell r="A265" t="str">
            <v>MIP</v>
          </cell>
          <cell r="B265" t="str">
            <v>GNI* deflator growth</v>
          </cell>
          <cell r="C265" t="str">
            <v/>
          </cell>
          <cell r="D265">
            <v>2.5456572750896633</v>
          </cell>
          <cell r="E265">
            <v>4.1925473614985664</v>
          </cell>
          <cell r="F265">
            <v>7.2793580260718249</v>
          </cell>
          <cell r="G265">
            <v>3.7054714468328198</v>
          </cell>
          <cell r="H265">
            <v>7.3115428072517696</v>
          </cell>
          <cell r="I265">
            <v>8.5016475557741167</v>
          </cell>
          <cell r="J265">
            <v>6.6440330630861411</v>
          </cell>
          <cell r="K265">
            <v>5.3371952255581556</v>
          </cell>
          <cell r="L265">
            <v>0.48938992356839517</v>
          </cell>
          <cell r="M265">
            <v>3.5405915750535755</v>
          </cell>
          <cell r="N265">
            <v>4.6245385935320904</v>
          </cell>
          <cell r="O265">
            <v>1.3831367540400263</v>
          </cell>
          <cell r="P265">
            <v>-1.0854916837403139</v>
          </cell>
          <cell r="Q265">
            <v>-5.0013143787471233</v>
          </cell>
          <cell r="R265">
            <v>-4.148333124831483</v>
          </cell>
          <cell r="S265">
            <v>2.1581134219309073</v>
          </cell>
          <cell r="T265">
            <v>1.7924564127272058</v>
          </cell>
          <cell r="U265">
            <v>1.857668495631648</v>
          </cell>
          <cell r="V265">
            <v>2.9402428885050291E-2</v>
          </cell>
          <cell r="W265">
            <v>9.4561325691211007</v>
          </cell>
          <cell r="X265">
            <v>1.4069830495426761</v>
          </cell>
          <cell r="Y265">
            <v>1.8383635771023421</v>
          </cell>
          <cell r="Z265">
            <v>-5.5672866741518501E-2</v>
          </cell>
          <cell r="AA265">
            <v>5.7461852918380352</v>
          </cell>
          <cell r="AB265" t="str">
            <v/>
          </cell>
          <cell r="AC265"/>
        </row>
        <row r="266">
          <cell r="A266" t="str">
            <v>UDDP</v>
          </cell>
          <cell r="B266" t="str">
            <v>UDD deflator growth</v>
          </cell>
          <cell r="C266" t="str">
            <v/>
          </cell>
          <cell r="D266">
            <v>3.3683880649293618</v>
          </cell>
          <cell r="E266">
            <v>3.7695826965831403</v>
          </cell>
          <cell r="F266">
            <v>5.2951543712284277</v>
          </cell>
          <cell r="G266">
            <v>4.7693970563200905</v>
          </cell>
          <cell r="H266">
            <v>6.331214989322409</v>
          </cell>
          <cell r="I266">
            <v>5.5432340275170411</v>
          </cell>
          <cell r="J266">
            <v>5.4903291643248364</v>
          </cell>
          <cell r="K266">
            <v>4.6097878776860446</v>
          </cell>
          <cell r="L266">
            <v>4.0223809177252434</v>
          </cell>
          <cell r="M266">
            <v>2.7594143544525718</v>
          </cell>
          <cell r="N266">
            <v>4.0259765911373702</v>
          </cell>
          <cell r="O266">
            <v>1.3814986218602554</v>
          </cell>
          <cell r="P266">
            <v>-0.92070346031591921</v>
          </cell>
          <cell r="Q266">
            <v>-5.8018580908669515</v>
          </cell>
          <cell r="R266">
            <v>-2.4342591642712019</v>
          </cell>
          <cell r="S266">
            <v>0.65824996156320648</v>
          </cell>
          <cell r="T266">
            <v>1.1350253574277547</v>
          </cell>
          <cell r="U266">
            <v>1.1163751352404772</v>
          </cell>
          <cell r="V266">
            <v>1.1234061814456409</v>
          </cell>
          <cell r="W266">
            <v>0.43604225924618323</v>
          </cell>
          <cell r="X266">
            <v>2.7557444846282309E-2</v>
          </cell>
          <cell r="Y266">
            <v>2.11518868629339</v>
          </cell>
          <cell r="Z266">
            <v>2.7197755650204547</v>
          </cell>
          <cell r="AA266">
            <v>2.7252001064790976</v>
          </cell>
          <cell r="AB266">
            <v>1.2898848553840159</v>
          </cell>
          <cell r="AC266"/>
        </row>
        <row r="267">
          <cell r="A267" t="str">
            <v>PCP</v>
          </cell>
          <cell r="B267" t="str">
            <v>PCE deflator growth</v>
          </cell>
          <cell r="C267" t="str">
            <v/>
          </cell>
          <cell r="D267">
            <v>3.3488063692793224</v>
          </cell>
          <cell r="E267">
            <v>2.7027760893042929</v>
          </cell>
          <cell r="F267">
            <v>3.9254998137635333</v>
          </cell>
          <cell r="G267">
            <v>2.9389639383951893</v>
          </cell>
          <cell r="H267">
            <v>4.8303923086497447</v>
          </cell>
          <cell r="I267">
            <v>4.4047940661263274</v>
          </cell>
          <cell r="J267">
            <v>5.2287347727499212</v>
          </cell>
          <cell r="K267">
            <v>4.039352352468728</v>
          </cell>
          <cell r="L267">
            <v>1.8373252768266291</v>
          </cell>
          <cell r="M267">
            <v>1.6196103740566237</v>
          </cell>
          <cell r="N267">
            <v>2.5553876515471696</v>
          </cell>
          <cell r="O267">
            <v>2.9991787852865492</v>
          </cell>
          <cell r="P267">
            <v>1.7012855500532886</v>
          </cell>
          <cell r="Q267">
            <v>-6.3411503630090627</v>
          </cell>
          <cell r="R267">
            <v>-1.3560112670505609</v>
          </cell>
          <cell r="S267">
            <v>1.0526268196170863</v>
          </cell>
          <cell r="T267">
            <v>1.2857465974844828</v>
          </cell>
          <cell r="U267">
            <v>1.337213133799886</v>
          </cell>
          <cell r="V267">
            <v>0.97678060928072519</v>
          </cell>
          <cell r="W267">
            <v>0.65421824541804785</v>
          </cell>
          <cell r="X267">
            <v>0.4325251344490022</v>
          </cell>
          <cell r="Y267">
            <v>1.1987017157129243</v>
          </cell>
          <cell r="Z267">
            <v>2.2621664612613834</v>
          </cell>
          <cell r="AA267">
            <v>2.4269426303093589</v>
          </cell>
          <cell r="AB267">
            <v>0.95688612996813749</v>
          </cell>
          <cell r="AC267"/>
        </row>
        <row r="268">
          <cell r="A268" t="str">
            <v>GCP</v>
          </cell>
          <cell r="B268" t="str">
            <v>GCE deflator growth</v>
          </cell>
          <cell r="C268" t="str">
            <v/>
          </cell>
          <cell r="D268">
            <v>2.2801588139086171</v>
          </cell>
          <cell r="E268">
            <v>5.2163010525156261</v>
          </cell>
          <cell r="F268">
            <v>3.7905115740368256</v>
          </cell>
          <cell r="G268">
            <v>5.5391853108792466</v>
          </cell>
          <cell r="H268">
            <v>5.8590159573141509</v>
          </cell>
          <cell r="I268">
            <v>6.9722433708611087</v>
          </cell>
          <cell r="J268">
            <v>7.1391770813387101</v>
          </cell>
          <cell r="K268">
            <v>5.449978932111299</v>
          </cell>
          <cell r="L268">
            <v>6.5676589499070959</v>
          </cell>
          <cell r="M268">
            <v>3.6955813376700952</v>
          </cell>
          <cell r="N268">
            <v>4.8999481798182254</v>
          </cell>
          <cell r="O268">
            <v>4.0666678315276261</v>
          </cell>
          <cell r="P268">
            <v>4.5709064663893795</v>
          </cell>
          <cell r="Q268">
            <v>-0.138879391140867</v>
          </cell>
          <cell r="R268">
            <v>-3.9785374934044215</v>
          </cell>
          <cell r="S268">
            <v>0.91515968879940512</v>
          </cell>
          <cell r="T268">
            <v>1.443837626080291</v>
          </cell>
          <cell r="U268">
            <v>-0.49087285246768309</v>
          </cell>
          <cell r="V268">
            <v>5.7104004155394961E-2</v>
          </cell>
          <cell r="W268">
            <v>-0.32004802250533704</v>
          </cell>
          <cell r="X268">
            <v>0.30756397224509513</v>
          </cell>
          <cell r="Y268">
            <v>1.9733292444003903</v>
          </cell>
          <cell r="Z268">
            <v>0.79793740726963325</v>
          </cell>
          <cell r="AA268">
            <v>1.6447189928299411</v>
          </cell>
          <cell r="AB268">
            <v>3.2983752547599332</v>
          </cell>
          <cell r="AC268"/>
        </row>
        <row r="269">
          <cell r="A269" t="str">
            <v>UIP</v>
          </cell>
          <cell r="B269" t="str">
            <v>UI deflator growth</v>
          </cell>
          <cell r="C269" t="str">
            <v/>
          </cell>
          <cell r="D269">
            <v>4.6435260666372491</v>
          </cell>
          <cell r="E269">
            <v>6.0444989606594834</v>
          </cell>
          <cell r="F269">
            <v>9.9808688214928498</v>
          </cell>
          <cell r="G269">
            <v>8.3516966872109855</v>
          </cell>
          <cell r="H269">
            <v>9.9827806794864582</v>
          </cell>
          <cell r="I269">
            <v>8.3448712675392009</v>
          </cell>
          <cell r="J269">
            <v>5.4348191104052646</v>
          </cell>
          <cell r="K269">
            <v>4.7907837092325378</v>
          </cell>
          <cell r="L269">
            <v>6.4598724176883282</v>
          </cell>
          <cell r="M269">
            <v>3.5747818983533186</v>
          </cell>
          <cell r="N269">
            <v>6.3277445393950194</v>
          </cell>
          <cell r="O269">
            <v>-2.6193392282390038</v>
          </cell>
          <cell r="P269">
            <v>-9.8542398725634524</v>
          </cell>
          <cell r="Q269">
            <v>-10.471668531405232</v>
          </cell>
          <cell r="R269">
            <v>-6.0700583072446523</v>
          </cell>
          <cell r="S269">
            <v>-2.1889554533221278</v>
          </cell>
          <cell r="T269">
            <v>-0.27519790259240562</v>
          </cell>
          <cell r="U269">
            <v>4.6409340570113811</v>
          </cell>
          <cell r="V269">
            <v>4.0567447380094324</v>
          </cell>
          <cell r="W269">
            <v>0.98376470368595204</v>
          </cell>
          <cell r="X269">
            <v>-1.3501476516856625</v>
          </cell>
          <cell r="Y269">
            <v>5.6445555275926651</v>
          </cell>
          <cell r="Z269">
            <v>6.4188103833817678</v>
          </cell>
          <cell r="AA269">
            <v>4.7076137918504957</v>
          </cell>
          <cell r="AB269">
            <v>0.25116670575615618</v>
          </cell>
          <cell r="AC269"/>
        </row>
        <row r="270">
          <cell r="A270" t="str">
            <v>BCP</v>
          </cell>
          <cell r="B270" t="str">
            <v>B&amp;C deflator growth</v>
          </cell>
          <cell r="C270" t="str">
            <v/>
          </cell>
          <cell r="D270">
            <v>7.057431859633434</v>
          </cell>
          <cell r="E270">
            <v>11.324812813011341</v>
          </cell>
          <cell r="F270">
            <v>22.240135552110264</v>
          </cell>
          <cell r="G270">
            <v>12.615496976258234</v>
          </cell>
          <cell r="H270">
            <v>9.8243011385590542</v>
          </cell>
          <cell r="I270">
            <v>9.7977105529689865</v>
          </cell>
          <cell r="J270">
            <v>11.073725286399627</v>
          </cell>
          <cell r="K270">
            <v>15.233138479437368</v>
          </cell>
          <cell r="L270">
            <v>12.220806087013059</v>
          </cell>
          <cell r="M270">
            <v>3.3986066056792996</v>
          </cell>
          <cell r="N270">
            <v>7.9222720223098397</v>
          </cell>
          <cell r="O270">
            <v>-6.4268982767153204</v>
          </cell>
          <cell r="P270">
            <v>-20.919425491720144</v>
          </cell>
          <cell r="Q270">
            <v>-23.598287850420164</v>
          </cell>
          <cell r="R270">
            <v>-2.3086446225194512</v>
          </cell>
          <cell r="S270">
            <v>1.2219946741449883</v>
          </cell>
          <cell r="T270">
            <v>1.9389188532977109</v>
          </cell>
          <cell r="U270">
            <v>2.6692791387128878</v>
          </cell>
          <cell r="V270">
            <v>7.0344820740858571</v>
          </cell>
          <cell r="W270">
            <v>1.2230474960998716</v>
          </cell>
          <cell r="X270">
            <v>1.8436568469850201</v>
          </cell>
          <cell r="Y270">
            <v>3.7955233449551651</v>
          </cell>
          <cell r="Z270">
            <v>-3.5620915032679834</v>
          </cell>
          <cell r="AA270">
            <v>6.6780404582013064</v>
          </cell>
          <cell r="AB270">
            <v>1.8770765549047663</v>
          </cell>
          <cell r="AC270"/>
        </row>
        <row r="271">
          <cell r="A271" t="str">
            <v>UMP</v>
          </cell>
          <cell r="B271" t="str">
            <v>UM&amp;E deflator growth</v>
          </cell>
          <cell r="C271" t="str">
            <v/>
          </cell>
          <cell r="D271">
            <v>-0.68198612549336124</v>
          </cell>
          <cell r="E271">
            <v>0.12082712315686361</v>
          </cell>
          <cell r="F271">
            <v>2.9095944124232664</v>
          </cell>
          <cell r="G271">
            <v>4.2446935486934123</v>
          </cell>
          <cell r="H271">
            <v>3.9906225369257919</v>
          </cell>
          <cell r="I271">
            <v>3.6627395815016728</v>
          </cell>
          <cell r="J271">
            <v>1.3109672641073322</v>
          </cell>
          <cell r="K271">
            <v>-7.0795168538869362</v>
          </cell>
          <cell r="L271">
            <v>-1.8646417790565306</v>
          </cell>
          <cell r="M271">
            <v>-1.2634983713355141</v>
          </cell>
          <cell r="N271">
            <v>0.62897376594255316</v>
          </cell>
          <cell r="O271">
            <v>-3.509167056029272</v>
          </cell>
          <cell r="P271">
            <v>-1.3971918069883849</v>
          </cell>
          <cell r="Q271">
            <v>2.1245916966496692</v>
          </cell>
          <cell r="R271">
            <v>-0.80588429760538594</v>
          </cell>
          <cell r="S271">
            <v>-1.2519461319245639</v>
          </cell>
          <cell r="T271">
            <v>3.1618436928300131</v>
          </cell>
          <cell r="U271">
            <v>-1.3915778022668523</v>
          </cell>
          <cell r="V271">
            <v>3.4611391810384751</v>
          </cell>
          <cell r="W271">
            <v>1.3478467735021926</v>
          </cell>
          <cell r="X271">
            <v>-1.2741802236024169</v>
          </cell>
          <cell r="Y271">
            <v>1.7796067773961699</v>
          </cell>
          <cell r="Z271">
            <v>-0.86752667086527069</v>
          </cell>
          <cell r="AA271">
            <v>-1.0324341461744768</v>
          </cell>
          <cell r="AB271">
            <v>-2.491427192136686</v>
          </cell>
          <cell r="AC271"/>
        </row>
        <row r="272">
          <cell r="A272" t="str">
            <v>XGP</v>
          </cell>
          <cell r="B272" t="str">
            <v>Goods exports deflator growth</v>
          </cell>
          <cell r="C272" t="str">
            <v/>
          </cell>
          <cell r="D272">
            <v>-0.58212871382317122</v>
          </cell>
          <cell r="E272">
            <v>1.1079556531096157</v>
          </cell>
          <cell r="F272">
            <v>2.7554895706285443</v>
          </cell>
          <cell r="G272">
            <v>2.5385350408910101</v>
          </cell>
          <cell r="H272">
            <v>6.2566578044763066</v>
          </cell>
          <cell r="I272">
            <v>-3.0787567515328407</v>
          </cell>
          <cell r="J272">
            <v>-2.4924590409094116</v>
          </cell>
          <cell r="K272">
            <v>-5.726319314983142</v>
          </cell>
          <cell r="L272">
            <v>-0.57708820500054214</v>
          </cell>
          <cell r="M272">
            <v>2.158058904420046</v>
          </cell>
          <cell r="N272">
            <v>1.0199086110469047</v>
          </cell>
          <cell r="O272">
            <v>-1.7352219754250386</v>
          </cell>
          <cell r="P272">
            <v>2.4342551655486044</v>
          </cell>
          <cell r="Q272">
            <v>-4.8472631888167079</v>
          </cell>
          <cell r="R272">
            <v>3.5766328957649085</v>
          </cell>
          <cell r="S272">
            <v>-1.970406417136783</v>
          </cell>
          <cell r="T272">
            <v>3.5603004153961004</v>
          </cell>
          <cell r="U272">
            <v>-2.7403985967881628</v>
          </cell>
          <cell r="V272">
            <v>-0.32137950001174254</v>
          </cell>
          <cell r="W272">
            <v>9.9717972775890562</v>
          </cell>
          <cell r="X272">
            <v>-3.6080128604047967</v>
          </cell>
          <cell r="Y272">
            <v>-0.89133921472810407</v>
          </cell>
          <cell r="Z272">
            <v>-3.7847277497134346</v>
          </cell>
          <cell r="AA272">
            <v>-0.53127130781255305</v>
          </cell>
          <cell r="AB272">
            <v>-6.4715698297770574</v>
          </cell>
          <cell r="AC272"/>
        </row>
        <row r="273">
          <cell r="A273" t="str">
            <v>XSP</v>
          </cell>
          <cell r="B273" t="str">
            <v>Services exports deflator growth</v>
          </cell>
          <cell r="C273" t="str">
            <v/>
          </cell>
          <cell r="D273">
            <v>0.37473314276577074</v>
          </cell>
          <cell r="E273">
            <v>0.79639093858565602</v>
          </cell>
          <cell r="F273">
            <v>5.2133374653218656</v>
          </cell>
          <cell r="G273">
            <v>0.77138733773001178</v>
          </cell>
          <cell r="H273">
            <v>2.1187630572305771</v>
          </cell>
          <cell r="I273">
            <v>8.2820288858801874</v>
          </cell>
          <cell r="J273">
            <v>5.02520466641454</v>
          </cell>
          <cell r="K273">
            <v>4.3872144863416507</v>
          </cell>
          <cell r="L273">
            <v>2.203532955903742</v>
          </cell>
          <cell r="M273">
            <v>2.0137128036385787</v>
          </cell>
          <cell r="N273">
            <v>3.0687033938936015</v>
          </cell>
          <cell r="O273">
            <v>3.3113400122955161</v>
          </cell>
          <cell r="P273">
            <v>4.0567324741651367</v>
          </cell>
          <cell r="Q273">
            <v>-2.7411311197112598</v>
          </cell>
          <cell r="R273">
            <v>1.6109970591489775</v>
          </cell>
          <cell r="S273">
            <v>1.3186195447244975</v>
          </cell>
          <cell r="T273">
            <v>4.853920108897114</v>
          </cell>
          <cell r="U273">
            <v>0.75342238303157671</v>
          </cell>
          <cell r="V273">
            <v>1.242969707834396</v>
          </cell>
          <cell r="W273">
            <v>3.3732157805305807</v>
          </cell>
          <cell r="X273">
            <v>1.1813913134203213</v>
          </cell>
          <cell r="Y273">
            <v>1.8354145148383072</v>
          </cell>
          <cell r="Z273">
            <v>4.7586679931533649</v>
          </cell>
          <cell r="AA273">
            <v>3.7478968754247166</v>
          </cell>
          <cell r="AB273">
            <v>3.629039008733792</v>
          </cell>
          <cell r="AC273"/>
        </row>
        <row r="274">
          <cell r="A274" t="str">
            <v>MGP</v>
          </cell>
          <cell r="B274" t="str">
            <v>Goods imports deflator growth</v>
          </cell>
          <cell r="C274" t="str">
            <v/>
          </cell>
          <cell r="D274">
            <v>-1.1218870884006638</v>
          </cell>
          <cell r="E274">
            <v>0.52877788376581858</v>
          </cell>
          <cell r="F274">
            <v>2.3735799164791738</v>
          </cell>
          <cell r="G274">
            <v>3.0417125609083051</v>
          </cell>
          <cell r="H274">
            <v>8.4356672341331596</v>
          </cell>
          <cell r="I274">
            <v>-4.0464723258509032</v>
          </cell>
          <cell r="J274">
            <v>-6.9868679514418996</v>
          </cell>
          <cell r="K274">
            <v>-4.6409290808402943</v>
          </cell>
          <cell r="L274">
            <v>10.16668408942818</v>
          </cell>
          <cell r="M274">
            <v>-1.9993043761370233</v>
          </cell>
          <cell r="N274">
            <v>3.702050416649505</v>
          </cell>
          <cell r="O274">
            <v>-3.7392177532859727</v>
          </cell>
          <cell r="P274">
            <v>0.91475003999761384</v>
          </cell>
          <cell r="Q274">
            <v>-6.4711050653751601</v>
          </cell>
          <cell r="R274">
            <v>12.307694261811708</v>
          </cell>
          <cell r="S274">
            <v>-7.4933484198892231</v>
          </cell>
          <cell r="T274">
            <v>3.5049850796525561</v>
          </cell>
          <cell r="U274">
            <v>-3.3895645029371924</v>
          </cell>
          <cell r="V274">
            <v>5.1798482669463075</v>
          </cell>
          <cell r="W274">
            <v>1.8377015841070543</v>
          </cell>
          <cell r="X274">
            <v>-6.1569555108082046</v>
          </cell>
          <cell r="Y274">
            <v>3.3114433827361012</v>
          </cell>
          <cell r="Z274">
            <v>2.6920692181951367</v>
          </cell>
          <cell r="AA274">
            <v>-2.6805679032301466</v>
          </cell>
          <cell r="AB274">
            <v>-2.8861438206752132</v>
          </cell>
          <cell r="AC274"/>
        </row>
        <row r="275">
          <cell r="A275" t="str">
            <v>MSP</v>
          </cell>
          <cell r="B275" t="str">
            <v>Services imports deflator growth</v>
          </cell>
          <cell r="C275" t="str">
            <v/>
          </cell>
          <cell r="D275">
            <v>1.1531470907943264</v>
          </cell>
          <cell r="E275">
            <v>1.3442101952182428</v>
          </cell>
          <cell r="F275">
            <v>2.0335433359897959</v>
          </cell>
          <cell r="G275">
            <v>1.2232130846136835</v>
          </cell>
          <cell r="H275">
            <v>1.4065110927583557</v>
          </cell>
          <cell r="I275">
            <v>1.623347863320368</v>
          </cell>
          <cell r="J275">
            <v>2.9060835414252084</v>
          </cell>
          <cell r="K275">
            <v>1.3781117017685363</v>
          </cell>
          <cell r="L275">
            <v>2.3662649133734837</v>
          </cell>
          <cell r="M275">
            <v>2.8517350259011698</v>
          </cell>
          <cell r="N275">
            <v>1.7445416282040105</v>
          </cell>
          <cell r="O275">
            <v>3.1796507542612096</v>
          </cell>
          <cell r="P275">
            <v>2.8888189255965369</v>
          </cell>
          <cell r="Q275">
            <v>0.45994223190972683</v>
          </cell>
          <cell r="R275">
            <v>2.2818877683685068</v>
          </cell>
          <cell r="S275">
            <v>1.2831037449871019</v>
          </cell>
          <cell r="T275">
            <v>8.0684016188017349</v>
          </cell>
          <cell r="U275">
            <v>0.81865809587691185</v>
          </cell>
          <cell r="V275">
            <v>0.64270126699403907</v>
          </cell>
          <cell r="W275">
            <v>3.9670099347219656</v>
          </cell>
          <cell r="X275">
            <v>0.26196745238245001</v>
          </cell>
          <cell r="Y275">
            <v>1.0291243115945203</v>
          </cell>
          <cell r="Z275">
            <v>-0.67113970181742477</v>
          </cell>
          <cell r="AA275">
            <v>0.51375949416576638</v>
          </cell>
          <cell r="AB275">
            <v>0.71281479565570294</v>
          </cell>
          <cell r="AC275"/>
        </row>
        <row r="276">
          <cell r="A276" t="str">
            <v>ANXMIR</v>
          </cell>
          <cell r="B276" t="str">
            <v>Real adjusted net exports as a share of real GNI*</v>
          </cell>
          <cell r="C276">
            <v>4.3563536614662208</v>
          </cell>
          <cell r="D276">
            <v>4.0483997711752799</v>
          </cell>
          <cell r="E276">
            <v>3.7899248195292681</v>
          </cell>
          <cell r="F276">
            <v>1.1530835130994825</v>
          </cell>
          <cell r="G276">
            <v>1.9292338419126294</v>
          </cell>
          <cell r="H276">
            <v>1.27375066696981</v>
          </cell>
          <cell r="I276">
            <v>0.67601616694460287</v>
          </cell>
          <cell r="J276">
            <v>-1.2851441134955459</v>
          </cell>
          <cell r="K276">
            <v>-6.8010933655127774E-3</v>
          </cell>
          <cell r="L276">
            <v>3.8901481597896712</v>
          </cell>
          <cell r="M276">
            <v>-1.1111572241445713</v>
          </cell>
          <cell r="N276">
            <v>-2.9442927518584772</v>
          </cell>
          <cell r="O276">
            <v>-5.3453126585230617</v>
          </cell>
          <cell r="P276">
            <v>-6.9103283533708844</v>
          </cell>
          <cell r="Q276">
            <v>-2.0460658366310667</v>
          </cell>
          <cell r="R276">
            <v>2.2827332991152982</v>
          </cell>
          <cell r="S276">
            <v>-1.1496016797032909</v>
          </cell>
          <cell r="T276">
            <v>0.7710770534189022</v>
          </cell>
          <cell r="U276">
            <v>4.7080514578242996</v>
          </cell>
          <cell r="V276">
            <v>7.8312143592613808</v>
          </cell>
          <cell r="W276">
            <v>3.6540121125504115</v>
          </cell>
          <cell r="X276">
            <v>4.3763374552611163</v>
          </cell>
          <cell r="Y276">
            <v>9.250717344074701</v>
          </cell>
          <cell r="Z276">
            <v>11.386268778874792</v>
          </cell>
          <cell r="AA276">
            <v>9.0994530984285174</v>
          </cell>
          <cell r="AB276" t="e">
            <v>#DIV/0!</v>
          </cell>
          <cell r="AC276"/>
        </row>
        <row r="277">
          <cell r="A277" t="str">
            <v>ANXMIN</v>
          </cell>
          <cell r="B277" t="str">
            <v>Adjusted net exports as a share of GNI*</v>
          </cell>
          <cell r="C277">
            <v>1.4845742205160624</v>
          </cell>
          <cell r="D277">
            <v>1.3820404766788936</v>
          </cell>
          <cell r="E277">
            <v>2.067779371406091</v>
          </cell>
          <cell r="F277">
            <v>0.69154759270350141</v>
          </cell>
          <cell r="G277">
            <v>1.657191211244343</v>
          </cell>
          <cell r="H277">
            <v>1.5863521395713445</v>
          </cell>
          <cell r="I277">
            <v>3.4484859416590261</v>
          </cell>
          <cell r="J277">
            <v>3.6902274268946744</v>
          </cell>
          <cell r="K277">
            <v>3.6869949864341036</v>
          </cell>
          <cell r="L277">
            <v>3.2642739951102588</v>
          </cell>
          <cell r="M277">
            <v>-3.0426699369834852E-2</v>
          </cell>
          <cell r="N277">
            <v>-1.7129492222578642</v>
          </cell>
          <cell r="O277">
            <v>-3.3896833292371125</v>
          </cell>
          <cell r="P277">
            <v>-4.1017262473177709</v>
          </cell>
          <cell r="Q277">
            <v>0.14762351634414222</v>
          </cell>
          <cell r="R277">
            <v>1.2032203428818853</v>
          </cell>
          <cell r="S277">
            <v>-7.9705688997640328E-2</v>
          </cell>
          <cell r="T277">
            <v>0.201699995017775</v>
          </cell>
          <cell r="U277">
            <v>3.7999726844080239</v>
          </cell>
          <cell r="V277">
            <v>4.7004858349078136</v>
          </cell>
          <cell r="W277">
            <v>8.1894704334146464</v>
          </cell>
          <cell r="X277">
            <v>8.7311722067755273</v>
          </cell>
          <cell r="Y277">
            <v>11.221132078801105</v>
          </cell>
          <cell r="Z277">
            <v>10.952447248636584</v>
          </cell>
          <cell r="AA277">
            <v>11.716104252300642</v>
          </cell>
          <cell r="AB277" t="e">
            <v>#DIV/0!</v>
          </cell>
          <cell r="AC277"/>
        </row>
        <row r="278">
          <cell r="A278" t="str">
            <v>ANX</v>
          </cell>
          <cell r="B278" t="str">
            <v>Adjusted net exports</v>
          </cell>
          <cell r="C278">
            <v>744.12966493001295</v>
          </cell>
          <cell r="D278">
            <v>764.59929742854001</v>
          </cell>
          <cell r="E278">
            <v>1297.5919493922775</v>
          </cell>
          <cell r="F278">
            <v>499.19764954483253</v>
          </cell>
          <cell r="G278">
            <v>1335.6252002634428</v>
          </cell>
          <cell r="H278">
            <v>1493.2007084963843</v>
          </cell>
          <cell r="I278">
            <v>3570.8169664452726</v>
          </cell>
          <cell r="J278">
            <v>4161.9576925795554</v>
          </cell>
          <cell r="K278">
            <v>4560.5170887073909</v>
          </cell>
          <cell r="L278">
            <v>4324.8851582155767</v>
          </cell>
          <cell r="M278">
            <v>-43.832817720773164</v>
          </cell>
          <cell r="N278">
            <v>-2703.3116186611005</v>
          </cell>
          <cell r="O278">
            <v>-5609.5091458499955</v>
          </cell>
          <cell r="P278">
            <v>-6429.7098967284255</v>
          </cell>
          <cell r="Q278">
            <v>198.59163563069887</v>
          </cell>
          <cell r="R278">
            <v>1550.964569923497</v>
          </cell>
          <cell r="S278">
            <v>-100.80169846789795</v>
          </cell>
          <cell r="T278">
            <v>255.10358548104705</v>
          </cell>
          <cell r="U278">
            <v>5202.3932924241235</v>
          </cell>
          <cell r="V278">
            <v>7006.4494342845283</v>
          </cell>
          <cell r="W278">
            <v>13320.724266879028</v>
          </cell>
          <cell r="X278">
            <v>15256.141059789079</v>
          </cell>
          <cell r="Y278">
            <v>20895.681820931117</v>
          </cell>
          <cell r="Z278">
            <v>21762.680200701783</v>
          </cell>
          <cell r="AA278">
            <v>25038.252712665126</v>
          </cell>
          <cell r="AB278"/>
        </row>
        <row r="279">
          <cell r="B279" t="str">
            <v>Non-leasing planes + non-R&amp;D intangibles</v>
          </cell>
          <cell r="C279">
            <v>1088</v>
          </cell>
          <cell r="D279">
            <v>1041</v>
          </cell>
          <cell r="E279">
            <v>1327</v>
          </cell>
          <cell r="F279">
            <v>1484</v>
          </cell>
          <cell r="G279">
            <v>2522</v>
          </cell>
          <cell r="H279">
            <v>2014</v>
          </cell>
          <cell r="I279">
            <v>2786</v>
          </cell>
          <cell r="J279">
            <v>2929</v>
          </cell>
          <cell r="K279">
            <v>2761</v>
          </cell>
          <cell r="L279">
            <v>3278</v>
          </cell>
          <cell r="M279">
            <v>4340</v>
          </cell>
          <cell r="N279">
            <v>4281</v>
          </cell>
          <cell r="O279">
            <v>4596</v>
          </cell>
          <cell r="P279">
            <v>4720</v>
          </cell>
          <cell r="Q279">
            <v>5072</v>
          </cell>
          <cell r="R279">
            <v>5170</v>
          </cell>
          <cell r="S279">
            <v>2572</v>
          </cell>
          <cell r="T279">
            <v>4865</v>
          </cell>
          <cell r="U279">
            <v>5049</v>
          </cell>
          <cell r="V279">
            <v>5176</v>
          </cell>
          <cell r="W279">
            <v>6563</v>
          </cell>
          <cell r="X279">
            <v>7724</v>
          </cell>
          <cell r="Y279">
            <v>9181</v>
          </cell>
          <cell r="Z279">
            <v>7979</v>
          </cell>
          <cell r="AA279">
            <v>6985</v>
          </cell>
          <cell r="AB279">
            <v>5526</v>
          </cell>
        </row>
        <row r="280">
          <cell r="B280" t="str">
            <v>Other CA* difference to ANX</v>
          </cell>
          <cell r="C280">
            <v>-1687.3703350599872</v>
          </cell>
          <cell r="D280">
            <v>-1835.0816523200028</v>
          </cell>
          <cell r="E280">
            <v>-1573.4754517179936</v>
          </cell>
          <cell r="F280">
            <v>-1479.2236403600075</v>
          </cell>
          <cell r="G280">
            <v>-1196.603082939997</v>
          </cell>
          <cell r="H280">
            <v>216.47731869999416</v>
          </cell>
          <cell r="I280">
            <v>2207.6851915830125</v>
          </cell>
          <cell r="J280">
            <v>3755.8235149599955</v>
          </cell>
          <cell r="K280">
            <v>559.28844440797093</v>
          </cell>
          <cell r="L280">
            <v>299.0801693399867</v>
          </cell>
          <cell r="M280">
            <v>1168.0988860599273</v>
          </cell>
          <cell r="N280">
            <v>3521.3926716999995</v>
          </cell>
          <cell r="O280">
            <v>326.84612528000434</v>
          </cell>
          <cell r="P280">
            <v>538.05187476197534</v>
          </cell>
          <cell r="Q280">
            <v>875.30648605199895</v>
          </cell>
          <cell r="R280">
            <v>870.91069997999875</v>
          </cell>
          <cell r="S280">
            <v>136.44942220480334</v>
          </cell>
          <cell r="T280">
            <v>720.39010533174769</v>
          </cell>
          <cell r="U280">
            <v>1222.1684180029224</v>
          </cell>
          <cell r="V280">
            <v>1136.8670938125288</v>
          </cell>
          <cell r="W280">
            <v>1427.3152758066281</v>
          </cell>
          <cell r="X280">
            <v>1671.5847681360756</v>
          </cell>
          <cell r="Y280">
            <v>1050.6455737784199</v>
          </cell>
          <cell r="Z280">
            <v>1642.4095717823875</v>
          </cell>
          <cell r="AA280">
            <v>1558.0272778517246</v>
          </cell>
        </row>
      </sheetData>
      <sheetData sheetId="6"/>
      <sheetData sheetId="7"/>
      <sheetData sheetId="8"/>
      <sheetData sheetId="9"/>
      <sheetData sheetId="10"/>
      <sheetData sheetId="11"/>
      <sheetData sheetId="12"/>
      <sheetData sheetId="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row r="1">
          <cell r="A1" t="str">
            <v>Code</v>
          </cell>
          <cell r="B1" t="str">
            <v>Description</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row>
        <row r="2">
          <cell r="A2" t="str">
            <v>PCN</v>
          </cell>
          <cell r="B2" t="str">
            <v>79. Personal consumption of goods and services - ESA code (P.3)</v>
          </cell>
          <cell r="C2">
            <v>29621</v>
          </cell>
          <cell r="D2">
            <v>32783</v>
          </cell>
          <cell r="E2">
            <v>35910</v>
          </cell>
          <cell r="F2">
            <v>40374</v>
          </cell>
          <cell r="G2">
            <v>45444</v>
          </cell>
          <cell r="H2">
            <v>52726</v>
          </cell>
          <cell r="I2">
            <v>57704</v>
          </cell>
          <cell r="J2">
            <v>63195</v>
          </cell>
          <cell r="K2">
            <v>67685</v>
          </cell>
          <cell r="L2">
            <v>71565</v>
          </cell>
          <cell r="M2">
            <v>77976</v>
          </cell>
          <cell r="N2">
            <v>85345</v>
          </cell>
          <cell r="O2">
            <v>93823</v>
          </cell>
          <cell r="P2">
            <v>95931</v>
          </cell>
          <cell r="Q2">
            <v>85799</v>
          </cell>
          <cell r="R2">
            <v>84768</v>
          </cell>
          <cell r="S2">
            <v>84210</v>
          </cell>
          <cell r="T2">
            <v>84845</v>
          </cell>
          <cell r="U2">
            <v>85908</v>
          </cell>
          <cell r="V2">
            <v>88865</v>
          </cell>
          <cell r="W2">
            <v>92256</v>
          </cell>
          <cell r="X2">
            <v>97458</v>
          </cell>
          <cell r="Y2">
            <v>101629</v>
          </cell>
          <cell r="Z2">
            <v>106977</v>
          </cell>
          <cell r="AA2">
            <v>112254</v>
          </cell>
        </row>
        <row r="3">
          <cell r="A3" t="str">
            <v>GCN</v>
          </cell>
          <cell r="B3" t="str">
            <v>80. Net expenditure by central and local government on current goods and services - ESA code (P.3)</v>
          </cell>
          <cell r="C3">
            <v>8720</v>
          </cell>
          <cell r="D3">
            <v>9176</v>
          </cell>
          <cell r="E3">
            <v>10231</v>
          </cell>
          <cell r="F3">
            <v>11246</v>
          </cell>
          <cell r="G3">
            <v>12538</v>
          </cell>
          <cell r="H3">
            <v>14321</v>
          </cell>
          <cell r="I3">
            <v>16864</v>
          </cell>
          <cell r="J3">
            <v>19151</v>
          </cell>
          <cell r="K3">
            <v>20763</v>
          </cell>
          <cell r="L3">
            <v>22316</v>
          </cell>
          <cell r="M3">
            <v>23982</v>
          </cell>
          <cell r="N3">
            <v>26345</v>
          </cell>
          <cell r="O3">
            <v>29175</v>
          </cell>
          <cell r="P3">
            <v>30746</v>
          </cell>
          <cell r="Q3">
            <v>29636</v>
          </cell>
          <cell r="R3">
            <v>26558</v>
          </cell>
          <cell r="S3">
            <v>26367</v>
          </cell>
          <cell r="T3">
            <v>25740</v>
          </cell>
          <cell r="U3">
            <v>25462</v>
          </cell>
          <cell r="V3">
            <v>26163</v>
          </cell>
          <cell r="W3">
            <v>26786</v>
          </cell>
          <cell r="X3">
            <v>27760</v>
          </cell>
          <cell r="Y3">
            <v>29551</v>
          </cell>
          <cell r="Z3">
            <v>32110</v>
          </cell>
          <cell r="AA3">
            <v>34875</v>
          </cell>
        </row>
        <row r="4">
          <cell r="A4" t="str">
            <v>IN</v>
          </cell>
          <cell r="B4" t="str">
            <v>81. Gross domestic fixed capital formation - ESA code (P.51) &amp; (P.53)</v>
          </cell>
          <cell r="C4">
            <v>9840</v>
          </cell>
          <cell r="D4">
            <v>11834</v>
          </cell>
          <cell r="E4">
            <v>14538</v>
          </cell>
          <cell r="F4">
            <v>18121</v>
          </cell>
          <cell r="G4">
            <v>22468</v>
          </cell>
          <cell r="H4">
            <v>25771</v>
          </cell>
          <cell r="I4">
            <v>29236</v>
          </cell>
          <cell r="J4">
            <v>32106</v>
          </cell>
          <cell r="K4">
            <v>36257</v>
          </cell>
          <cell r="L4">
            <v>42108</v>
          </cell>
          <cell r="M4">
            <v>50828</v>
          </cell>
          <cell r="N4">
            <v>57356</v>
          </cell>
          <cell r="O4">
            <v>56614</v>
          </cell>
          <cell r="P4">
            <v>46528</v>
          </cell>
          <cell r="Q4">
            <v>35909</v>
          </cell>
          <cell r="R4">
            <v>29482</v>
          </cell>
          <cell r="S4">
            <v>28357</v>
          </cell>
          <cell r="T4">
            <v>34260</v>
          </cell>
          <cell r="U4">
            <v>33378</v>
          </cell>
          <cell r="V4">
            <v>40231</v>
          </cell>
          <cell r="W4">
            <v>63138</v>
          </cell>
          <cell r="X4">
            <v>96802</v>
          </cell>
          <cell r="Y4">
            <v>93214</v>
          </cell>
          <cell r="Z4">
            <v>75856</v>
          </cell>
          <cell r="AA4">
            <v>150871</v>
          </cell>
        </row>
        <row r="5">
          <cell r="A5" t="str">
            <v>SCN</v>
          </cell>
          <cell r="B5" t="str">
            <v>82. Value of physical changes in stocks - ESA code (P.51) &amp; (P.52)</v>
          </cell>
          <cell r="C5">
            <v>495</v>
          </cell>
          <cell r="D5">
            <v>515</v>
          </cell>
          <cell r="E5">
            <v>890</v>
          </cell>
          <cell r="F5">
            <v>1261</v>
          </cell>
          <cell r="G5">
            <v>391</v>
          </cell>
          <cell r="H5">
            <v>819</v>
          </cell>
          <cell r="I5">
            <v>378</v>
          </cell>
          <cell r="J5">
            <v>646</v>
          </cell>
          <cell r="K5">
            <v>1221</v>
          </cell>
          <cell r="L5">
            <v>423</v>
          </cell>
          <cell r="M5">
            <v>791</v>
          </cell>
          <cell r="N5">
            <v>1619</v>
          </cell>
          <cell r="O5">
            <v>1025</v>
          </cell>
          <cell r="P5">
            <v>-330</v>
          </cell>
          <cell r="Q5">
            <v>-1490</v>
          </cell>
          <cell r="R5">
            <v>-561</v>
          </cell>
          <cell r="S5">
            <v>822</v>
          </cell>
          <cell r="T5">
            <v>1159</v>
          </cell>
          <cell r="U5">
            <v>304</v>
          </cell>
          <cell r="V5">
            <v>3091</v>
          </cell>
          <cell r="W5">
            <v>4448</v>
          </cell>
          <cell r="X5">
            <v>4847</v>
          </cell>
          <cell r="Y5">
            <v>6059</v>
          </cell>
          <cell r="Z5">
            <v>1187</v>
          </cell>
          <cell r="AA5">
            <v>1282</v>
          </cell>
        </row>
        <row r="6">
          <cell r="A6" t="str">
            <v>XTN</v>
          </cell>
          <cell r="B6" t="str">
            <v>83. Exports of goods and services (excluding factor income flows) - ESA code (P.6)</v>
          </cell>
          <cell r="C6">
            <v>40259</v>
          </cell>
          <cell r="D6">
            <v>45055</v>
          </cell>
          <cell r="E6">
            <v>53525</v>
          </cell>
          <cell r="F6">
            <v>67823</v>
          </cell>
          <cell r="G6">
            <v>80227</v>
          </cell>
          <cell r="H6">
            <v>102408</v>
          </cell>
          <cell r="I6">
            <v>116259</v>
          </cell>
          <cell r="J6">
            <v>123009</v>
          </cell>
          <cell r="K6">
            <v>117685</v>
          </cell>
          <cell r="L6">
            <v>125751</v>
          </cell>
          <cell r="M6">
            <v>135441</v>
          </cell>
          <cell r="N6">
            <v>146148</v>
          </cell>
          <cell r="O6">
            <v>159305</v>
          </cell>
          <cell r="P6">
            <v>157942</v>
          </cell>
          <cell r="Q6">
            <v>158596</v>
          </cell>
          <cell r="R6">
            <v>172797</v>
          </cell>
          <cell r="S6">
            <v>177303</v>
          </cell>
          <cell r="T6">
            <v>183013</v>
          </cell>
          <cell r="U6">
            <v>186244</v>
          </cell>
          <cell r="V6">
            <v>214350</v>
          </cell>
          <cell r="W6">
            <v>320565</v>
          </cell>
          <cell r="X6">
            <v>328235</v>
          </cell>
          <cell r="Y6">
            <v>359655</v>
          </cell>
          <cell r="Z6">
            <v>396383</v>
          </cell>
          <cell r="AA6">
            <v>440253</v>
          </cell>
        </row>
        <row r="7">
          <cell r="A7" t="str">
            <v>MTN</v>
          </cell>
          <cell r="B7" t="str">
            <v>84. Imports of goods and services (excluding factor income flows) - ESA code (P.7)</v>
          </cell>
          <cell r="C7">
            <v>-34270</v>
          </cell>
          <cell r="D7">
            <v>-38471</v>
          </cell>
          <cell r="E7">
            <v>-45211</v>
          </cell>
          <cell r="F7">
            <v>-59075</v>
          </cell>
          <cell r="G7">
            <v>-68118</v>
          </cell>
          <cell r="H7">
            <v>-87409</v>
          </cell>
          <cell r="I7">
            <v>-97203</v>
          </cell>
          <cell r="J7">
            <v>-99645</v>
          </cell>
          <cell r="K7">
            <v>-95631</v>
          </cell>
          <cell r="L7">
            <v>-103306</v>
          </cell>
          <cell r="M7">
            <v>-116912</v>
          </cell>
          <cell r="N7">
            <v>-131267</v>
          </cell>
          <cell r="O7">
            <v>-142994</v>
          </cell>
          <cell r="P7">
            <v>-141785</v>
          </cell>
          <cell r="Q7">
            <v>-135676</v>
          </cell>
          <cell r="R7">
            <v>-144925</v>
          </cell>
          <cell r="S7">
            <v>-145143</v>
          </cell>
          <cell r="T7">
            <v>-152399</v>
          </cell>
          <cell r="U7">
            <v>-152456</v>
          </cell>
          <cell r="V7">
            <v>-179164</v>
          </cell>
          <cell r="W7">
            <v>-244886</v>
          </cell>
          <cell r="X7">
            <v>-285882</v>
          </cell>
          <cell r="Y7">
            <v>-294028</v>
          </cell>
          <cell r="Z7">
            <v>-288993</v>
          </cell>
          <cell r="AA7">
            <v>-390338</v>
          </cell>
        </row>
        <row r="8">
          <cell r="A8" t="str">
            <v>STATN</v>
          </cell>
          <cell r="B8" t="str">
            <v>85. Statistical discrepancy</v>
          </cell>
          <cell r="C8">
            <v>160</v>
          </cell>
          <cell r="D8">
            <v>-673</v>
          </cell>
          <cell r="E8">
            <v>-508</v>
          </cell>
          <cell r="F8">
            <v>576</v>
          </cell>
          <cell r="G8">
            <v>-317</v>
          </cell>
          <cell r="H8">
            <v>-256</v>
          </cell>
          <cell r="I8">
            <v>-1279</v>
          </cell>
          <cell r="J8">
            <v>-2502</v>
          </cell>
          <cell r="K8">
            <v>-2424</v>
          </cell>
          <cell r="L8">
            <v>-2713</v>
          </cell>
          <cell r="M8">
            <v>-1920</v>
          </cell>
          <cell r="N8">
            <v>-553</v>
          </cell>
          <cell r="O8">
            <v>255</v>
          </cell>
          <cell r="P8">
            <v>-1262</v>
          </cell>
          <cell r="Q8">
            <v>-2674</v>
          </cell>
          <cell r="R8">
            <v>-386</v>
          </cell>
          <cell r="S8">
            <v>-1089</v>
          </cell>
          <cell r="T8">
            <v>-1503</v>
          </cell>
          <cell r="U8">
            <v>821</v>
          </cell>
          <cell r="V8">
            <v>1282</v>
          </cell>
          <cell r="W8">
            <v>528</v>
          </cell>
          <cell r="X8">
            <v>2464</v>
          </cell>
          <cell r="Y8">
            <v>1052</v>
          </cell>
          <cell r="Z8">
            <v>519</v>
          </cell>
          <cell r="AA8">
            <v>-1982</v>
          </cell>
        </row>
        <row r="9">
          <cell r="A9" t="str">
            <v>YEN</v>
          </cell>
          <cell r="B9" t="str">
            <v>86. Gross domestic product at current market prices - ESA code (B.1*g)</v>
          </cell>
          <cell r="C9">
            <v>54824</v>
          </cell>
          <cell r="D9">
            <v>60219</v>
          </cell>
          <cell r="E9">
            <v>69375</v>
          </cell>
          <cell r="F9">
            <v>80326</v>
          </cell>
          <cell r="G9">
            <v>92632</v>
          </cell>
          <cell r="H9">
            <v>108380</v>
          </cell>
          <cell r="I9">
            <v>121959</v>
          </cell>
          <cell r="J9">
            <v>135960</v>
          </cell>
          <cell r="K9">
            <v>145556</v>
          </cell>
          <cell r="L9">
            <v>156143</v>
          </cell>
          <cell r="M9">
            <v>170187</v>
          </cell>
          <cell r="N9">
            <v>184994</v>
          </cell>
          <cell r="O9">
            <v>197202</v>
          </cell>
          <cell r="P9">
            <v>187769</v>
          </cell>
          <cell r="Q9">
            <v>170101</v>
          </cell>
          <cell r="R9">
            <v>167732</v>
          </cell>
          <cell r="S9">
            <v>170827</v>
          </cell>
          <cell r="T9">
            <v>175116</v>
          </cell>
          <cell r="U9">
            <v>179661</v>
          </cell>
          <cell r="V9">
            <v>194818</v>
          </cell>
          <cell r="W9">
            <v>262833</v>
          </cell>
          <cell r="X9">
            <v>271684</v>
          </cell>
          <cell r="Y9">
            <v>297131</v>
          </cell>
          <cell r="Z9">
            <v>324038</v>
          </cell>
          <cell r="AA9">
            <v>347215</v>
          </cell>
        </row>
        <row r="10">
          <cell r="A10" t="str">
            <v>FIN</v>
          </cell>
          <cell r="B10" t="str">
            <v>87. Net factor income from the rest of the world - ESA code (D.1 &amp; D.4) (net to abroad)</v>
          </cell>
          <cell r="C10">
            <v>-5948</v>
          </cell>
          <cell r="D10">
            <v>-6535</v>
          </cell>
          <cell r="E10">
            <v>-8040</v>
          </cell>
          <cell r="F10">
            <v>-9551</v>
          </cell>
          <cell r="G10">
            <v>-13278</v>
          </cell>
          <cell r="H10">
            <v>-15327</v>
          </cell>
          <cell r="I10">
            <v>-19142</v>
          </cell>
          <cell r="J10">
            <v>-23732</v>
          </cell>
          <cell r="K10">
            <v>-21770</v>
          </cell>
          <cell r="L10">
            <v>-22991</v>
          </cell>
          <cell r="M10">
            <v>-24819</v>
          </cell>
          <cell r="N10">
            <v>-24276</v>
          </cell>
          <cell r="O10">
            <v>-28149</v>
          </cell>
          <cell r="P10">
            <v>-26717</v>
          </cell>
          <cell r="Q10">
            <v>-29413</v>
          </cell>
          <cell r="R10">
            <v>-28457</v>
          </cell>
          <cell r="S10">
            <v>-33788</v>
          </cell>
          <cell r="T10">
            <v>-35345</v>
          </cell>
          <cell r="U10">
            <v>-29285</v>
          </cell>
          <cell r="V10">
            <v>-31407</v>
          </cell>
          <cell r="W10">
            <v>-62043</v>
          </cell>
          <cell r="X10">
            <v>-51082</v>
          </cell>
          <cell r="Y10">
            <v>-62251</v>
          </cell>
          <cell r="Z10">
            <v>-70988</v>
          </cell>
          <cell r="AA10">
            <v>-80591</v>
          </cell>
        </row>
        <row r="11">
          <cell r="A11" t="str">
            <v>YNN</v>
          </cell>
          <cell r="B11" t="str">
            <v>88. Gross national product at current market prices</v>
          </cell>
          <cell r="C11">
            <v>48876</v>
          </cell>
          <cell r="D11">
            <v>53683</v>
          </cell>
          <cell r="E11">
            <v>61335</v>
          </cell>
          <cell r="F11">
            <v>70775</v>
          </cell>
          <cell r="G11">
            <v>79354</v>
          </cell>
          <cell r="H11">
            <v>93053</v>
          </cell>
          <cell r="I11">
            <v>102817</v>
          </cell>
          <cell r="J11">
            <v>112228</v>
          </cell>
          <cell r="K11">
            <v>123786</v>
          </cell>
          <cell r="L11">
            <v>133152</v>
          </cell>
          <cell r="M11">
            <v>145368</v>
          </cell>
          <cell r="N11">
            <v>160718</v>
          </cell>
          <cell r="O11">
            <v>169053</v>
          </cell>
          <cell r="P11">
            <v>161052</v>
          </cell>
          <cell r="Q11">
            <v>140688</v>
          </cell>
          <cell r="R11">
            <v>139275</v>
          </cell>
          <cell r="S11">
            <v>137039</v>
          </cell>
          <cell r="T11">
            <v>139771</v>
          </cell>
          <cell r="U11">
            <v>150376</v>
          </cell>
          <cell r="V11">
            <v>163411</v>
          </cell>
          <cell r="W11">
            <v>200790</v>
          </cell>
          <cell r="X11">
            <v>220602</v>
          </cell>
          <cell r="Y11">
            <v>234879</v>
          </cell>
          <cell r="Z11">
            <v>253050</v>
          </cell>
          <cell r="AA11">
            <v>266624</v>
          </cell>
        </row>
        <row r="12">
          <cell r="A12" t="str">
            <v>PCR</v>
          </cell>
          <cell r="B12" t="str">
            <v>92. Personal consumption of goods and services - ESA code (P.3)</v>
          </cell>
          <cell r="C12">
            <v>44243</v>
          </cell>
          <cell r="D12">
            <v>47422</v>
          </cell>
          <cell r="E12">
            <v>50579</v>
          </cell>
          <cell r="F12">
            <v>54712</v>
          </cell>
          <cell r="G12">
            <v>59804</v>
          </cell>
          <cell r="H12">
            <v>66172</v>
          </cell>
          <cell r="I12">
            <v>69357</v>
          </cell>
          <cell r="J12">
            <v>72165</v>
          </cell>
          <cell r="K12">
            <v>74266</v>
          </cell>
          <cell r="L12">
            <v>77086</v>
          </cell>
          <cell r="M12">
            <v>82631</v>
          </cell>
          <cell r="N12">
            <v>88169</v>
          </cell>
          <cell r="O12">
            <v>94096</v>
          </cell>
          <cell r="P12">
            <v>94564</v>
          </cell>
          <cell r="Q12">
            <v>90136</v>
          </cell>
          <cell r="R12">
            <v>90985</v>
          </cell>
          <cell r="S12">
            <v>89445</v>
          </cell>
          <cell r="T12">
            <v>88898</v>
          </cell>
          <cell r="U12">
            <v>88783</v>
          </cell>
          <cell r="V12">
            <v>90928</v>
          </cell>
          <cell r="W12">
            <v>93795</v>
          </cell>
          <cell r="X12">
            <v>98673</v>
          </cell>
          <cell r="Y12">
            <v>101629</v>
          </cell>
          <cell r="Z12">
            <v>105126</v>
          </cell>
          <cell r="AA12">
            <v>108061</v>
          </cell>
        </row>
        <row r="13">
          <cell r="A13" t="str">
            <v>GCR</v>
          </cell>
          <cell r="B13" t="str">
            <v>93. Net expenditure by central and local government on current goods and services - ESA code (P.3)</v>
          </cell>
          <cell r="C13">
            <v>16342</v>
          </cell>
          <cell r="D13">
            <v>16813</v>
          </cell>
          <cell r="E13">
            <v>17817</v>
          </cell>
          <cell r="F13">
            <v>18869</v>
          </cell>
          <cell r="G13">
            <v>19933</v>
          </cell>
          <cell r="H13">
            <v>21507</v>
          </cell>
          <cell r="I13">
            <v>23676</v>
          </cell>
          <cell r="J13">
            <v>25095</v>
          </cell>
          <cell r="K13">
            <v>25801</v>
          </cell>
          <cell r="L13">
            <v>26022</v>
          </cell>
          <cell r="M13">
            <v>26968</v>
          </cell>
          <cell r="N13">
            <v>28242</v>
          </cell>
          <cell r="O13">
            <v>30053</v>
          </cell>
          <cell r="P13">
            <v>30287</v>
          </cell>
          <cell r="Q13">
            <v>29235</v>
          </cell>
          <cell r="R13">
            <v>27284</v>
          </cell>
          <cell r="S13">
            <v>26842</v>
          </cell>
          <cell r="T13">
            <v>25831</v>
          </cell>
          <cell r="U13">
            <v>25931</v>
          </cell>
          <cell r="V13">
            <v>27072</v>
          </cell>
          <cell r="W13">
            <v>27453</v>
          </cell>
          <cell r="X13">
            <v>28449</v>
          </cell>
          <cell r="Y13">
            <v>29551</v>
          </cell>
          <cell r="Z13">
            <v>30864</v>
          </cell>
          <cell r="AA13">
            <v>32598</v>
          </cell>
        </row>
        <row r="14">
          <cell r="A14" t="str">
            <v>IR</v>
          </cell>
          <cell r="B14" t="str">
            <v>94. Gross domestic fixed capital formation - ESA code (P.51 &amp; P.53)</v>
          </cell>
          <cell r="C14">
            <v>17297</v>
          </cell>
          <cell r="D14">
            <v>20087</v>
          </cell>
          <cell r="E14">
            <v>23290</v>
          </cell>
          <cell r="F14">
            <v>26555</v>
          </cell>
          <cell r="G14">
            <v>30357</v>
          </cell>
          <cell r="H14">
            <v>31838</v>
          </cell>
          <cell r="I14">
            <v>33687</v>
          </cell>
          <cell r="J14">
            <v>35568</v>
          </cell>
          <cell r="K14">
            <v>38371</v>
          </cell>
          <cell r="L14">
            <v>42119</v>
          </cell>
          <cell r="M14">
            <v>49245</v>
          </cell>
          <cell r="N14">
            <v>52819</v>
          </cell>
          <cell r="O14">
            <v>52821</v>
          </cell>
          <cell r="P14">
            <v>46672</v>
          </cell>
          <cell r="Q14">
            <v>38807</v>
          </cell>
          <cell r="R14">
            <v>33007</v>
          </cell>
          <cell r="S14">
            <v>32579</v>
          </cell>
          <cell r="T14">
            <v>38133</v>
          </cell>
          <cell r="U14">
            <v>36677</v>
          </cell>
          <cell r="V14">
            <v>43446</v>
          </cell>
          <cell r="W14">
            <v>66295</v>
          </cell>
          <cell r="X14">
            <v>99971</v>
          </cell>
          <cell r="Y14">
            <v>93214</v>
          </cell>
          <cell r="Z14">
            <v>73587</v>
          </cell>
          <cell r="AA14">
            <v>142862</v>
          </cell>
        </row>
        <row r="15">
          <cell r="A15" t="str">
            <v>SCR</v>
          </cell>
          <cell r="B15" t="str">
            <v>95. Value of physical changes in stocks - ESA code (P.51 &amp; P.52)</v>
          </cell>
          <cell r="C15">
            <v>551</v>
          </cell>
          <cell r="D15">
            <v>632</v>
          </cell>
          <cell r="E15">
            <v>1115</v>
          </cell>
          <cell r="F15">
            <v>1555</v>
          </cell>
          <cell r="G15">
            <v>547</v>
          </cell>
          <cell r="H15">
            <v>1159</v>
          </cell>
          <cell r="I15">
            <v>448</v>
          </cell>
          <cell r="J15">
            <v>645</v>
          </cell>
          <cell r="K15">
            <v>1220</v>
          </cell>
          <cell r="L15">
            <v>434</v>
          </cell>
          <cell r="M15">
            <v>861</v>
          </cell>
          <cell r="N15">
            <v>1741</v>
          </cell>
          <cell r="O15">
            <v>1040</v>
          </cell>
          <cell r="P15">
            <v>-220</v>
          </cell>
          <cell r="Q15">
            <v>-988</v>
          </cell>
          <cell r="R15">
            <v>-428</v>
          </cell>
          <cell r="S15">
            <v>620</v>
          </cell>
          <cell r="T15">
            <v>882</v>
          </cell>
          <cell r="U15">
            <v>278</v>
          </cell>
          <cell r="V15">
            <v>2888</v>
          </cell>
          <cell r="W15">
            <v>4199</v>
          </cell>
          <cell r="X15">
            <v>4822</v>
          </cell>
          <cell r="Y15">
            <v>6059</v>
          </cell>
          <cell r="Z15">
            <v>1158</v>
          </cell>
          <cell r="AA15">
            <v>1635</v>
          </cell>
        </row>
        <row r="16">
          <cell r="A16" t="str">
            <v>XTR</v>
          </cell>
          <cell r="B16" t="str">
            <v>96. Exports of goods and services (excluding factor income flows) - ESA code (P.6)</v>
          </cell>
          <cell r="C16">
            <v>50038</v>
          </cell>
          <cell r="D16">
            <v>56253</v>
          </cell>
          <cell r="E16">
            <v>66125</v>
          </cell>
          <cell r="F16">
            <v>81182</v>
          </cell>
          <cell r="G16">
            <v>93986</v>
          </cell>
          <cell r="H16">
            <v>113899</v>
          </cell>
          <cell r="I16">
            <v>129854</v>
          </cell>
          <cell r="J16">
            <v>138264</v>
          </cell>
          <cell r="K16">
            <v>135916</v>
          </cell>
          <cell r="L16">
            <v>144778</v>
          </cell>
          <cell r="M16">
            <v>152712</v>
          </cell>
          <cell r="N16">
            <v>161953</v>
          </cell>
          <cell r="O16">
            <v>176369</v>
          </cell>
          <cell r="P16">
            <v>169661</v>
          </cell>
          <cell r="Q16">
            <v>177548</v>
          </cell>
          <cell r="R16">
            <v>188218</v>
          </cell>
          <cell r="S16">
            <v>194231</v>
          </cell>
          <cell r="T16">
            <v>192538</v>
          </cell>
          <cell r="U16">
            <v>198168</v>
          </cell>
          <cell r="V16">
            <v>227034</v>
          </cell>
          <cell r="W16">
            <v>316164</v>
          </cell>
          <cell r="X16">
            <v>329212</v>
          </cell>
          <cell r="Y16">
            <v>359655</v>
          </cell>
          <cell r="Z16">
            <v>397062</v>
          </cell>
          <cell r="AA16">
            <v>440962</v>
          </cell>
        </row>
        <row r="17">
          <cell r="A17" t="str">
            <v>MTR</v>
          </cell>
          <cell r="B17" t="str">
            <v>97. Imports of goods and services (excluding factor income flows) - ESA code (P.7)</v>
          </cell>
          <cell r="C17">
            <v>-44335</v>
          </cell>
          <cell r="D17">
            <v>-50029</v>
          </cell>
          <cell r="E17">
            <v>-58356</v>
          </cell>
          <cell r="F17">
            <v>-74565</v>
          </cell>
          <cell r="G17">
            <v>-83972</v>
          </cell>
          <cell r="H17">
            <v>-102183</v>
          </cell>
          <cell r="I17">
            <v>-115570</v>
          </cell>
          <cell r="J17">
            <v>-121740</v>
          </cell>
          <cell r="K17">
            <v>-118797</v>
          </cell>
          <cell r="L17">
            <v>-121058</v>
          </cell>
          <cell r="M17">
            <v>-136461</v>
          </cell>
          <cell r="N17">
            <v>-149154</v>
          </cell>
          <cell r="O17">
            <v>-163102</v>
          </cell>
          <cell r="P17">
            <v>-158558</v>
          </cell>
          <cell r="Q17">
            <v>-155858</v>
          </cell>
          <cell r="R17">
            <v>-156558</v>
          </cell>
          <cell r="S17">
            <v>-160775</v>
          </cell>
          <cell r="T17">
            <v>-159267</v>
          </cell>
          <cell r="U17">
            <v>-160926</v>
          </cell>
          <cell r="V17">
            <v>-184422</v>
          </cell>
          <cell r="W17">
            <v>-245583</v>
          </cell>
          <cell r="X17">
            <v>-290796</v>
          </cell>
          <cell r="Y17">
            <v>-294028</v>
          </cell>
          <cell r="Z17">
            <v>-285611</v>
          </cell>
          <cell r="AA17">
            <v>-387307</v>
          </cell>
        </row>
        <row r="18">
          <cell r="A18" t="str">
            <v>STATR</v>
          </cell>
          <cell r="B18" t="str">
            <v>98. Statistical discrepancy</v>
          </cell>
          <cell r="C18">
            <v>8169</v>
          </cell>
          <cell r="D18">
            <v>7971</v>
          </cell>
          <cell r="E18">
            <v>9390</v>
          </cell>
          <cell r="F18">
            <v>11209</v>
          </cell>
          <cell r="G18">
            <v>11415</v>
          </cell>
          <cell r="H18">
            <v>12153</v>
          </cell>
          <cell r="I18">
            <v>10723</v>
          </cell>
          <cell r="J18">
            <v>11187</v>
          </cell>
          <cell r="K18">
            <v>9274</v>
          </cell>
          <cell r="L18">
            <v>7831</v>
          </cell>
          <cell r="M18">
            <v>11358</v>
          </cell>
          <cell r="N18">
            <v>13042</v>
          </cell>
          <cell r="O18">
            <v>16014</v>
          </cell>
          <cell r="P18">
            <v>15597</v>
          </cell>
          <cell r="Q18">
            <v>9066</v>
          </cell>
          <cell r="R18">
            <v>8840</v>
          </cell>
          <cell r="S18">
            <v>9063</v>
          </cell>
          <cell r="T18">
            <v>5424</v>
          </cell>
          <cell r="U18">
            <v>6129</v>
          </cell>
          <cell r="V18">
            <v>4783</v>
          </cell>
          <cell r="W18">
            <v>2682</v>
          </cell>
          <cell r="X18">
            <v>4421</v>
          </cell>
          <cell r="Y18">
            <v>1051</v>
          </cell>
          <cell r="Z18">
            <v>-780</v>
          </cell>
          <cell r="AA18">
            <v>432</v>
          </cell>
        </row>
        <row r="19">
          <cell r="A19" t="str">
            <v>YER</v>
          </cell>
          <cell r="B19" t="str">
            <v>99. Gross domestic product at constant market prices - ESA code (B.1*g)</v>
          </cell>
          <cell r="C19">
            <v>92305</v>
          </cell>
          <cell r="D19">
            <v>99149</v>
          </cell>
          <cell r="E19">
            <v>109960</v>
          </cell>
          <cell r="F19">
            <v>119517</v>
          </cell>
          <cell r="G19">
            <v>132070</v>
          </cell>
          <cell r="H19">
            <v>144545</v>
          </cell>
          <cell r="I19">
            <v>152175</v>
          </cell>
          <cell r="J19">
            <v>161184</v>
          </cell>
          <cell r="K19">
            <v>166051</v>
          </cell>
          <cell r="L19">
            <v>177212</v>
          </cell>
          <cell r="M19">
            <v>187314</v>
          </cell>
          <cell r="N19">
            <v>196812</v>
          </cell>
          <cell r="O19">
            <v>207291</v>
          </cell>
          <cell r="P19">
            <v>198003</v>
          </cell>
          <cell r="Q19">
            <v>187946</v>
          </cell>
          <cell r="R19">
            <v>191348</v>
          </cell>
          <cell r="S19">
            <v>192005</v>
          </cell>
          <cell r="T19">
            <v>192439</v>
          </cell>
          <cell r="U19">
            <v>195040</v>
          </cell>
          <cell r="V19">
            <v>211729</v>
          </cell>
          <cell r="W19">
            <v>265005</v>
          </cell>
          <cell r="X19">
            <v>274752</v>
          </cell>
          <cell r="Y19">
            <v>297131</v>
          </cell>
          <cell r="Z19">
            <v>321406</v>
          </cell>
          <cell r="AA19">
            <v>339243</v>
          </cell>
        </row>
        <row r="20">
          <cell r="A20" t="str">
            <v>FIR</v>
          </cell>
          <cell r="B20" t="str">
            <v>100. Net factor income from the rest of the world - ESA code (D.1 &amp; D.4) (net to abroad)</v>
          </cell>
          <cell r="C20">
            <v>-6925</v>
          </cell>
          <cell r="D20">
            <v>-7653</v>
          </cell>
          <cell r="E20">
            <v>-9322</v>
          </cell>
          <cell r="F20">
            <v>-10991</v>
          </cell>
          <cell r="G20">
            <v>-14132</v>
          </cell>
          <cell r="H20">
            <v>-15626</v>
          </cell>
          <cell r="I20">
            <v>-19740</v>
          </cell>
          <cell r="J20">
            <v>-24650</v>
          </cell>
          <cell r="K20">
            <v>-23389</v>
          </cell>
          <cell r="L20">
            <v>-24596</v>
          </cell>
          <cell r="M20">
            <v>-26437</v>
          </cell>
          <cell r="N20">
            <v>-26689</v>
          </cell>
          <cell r="O20">
            <v>-30927</v>
          </cell>
          <cell r="P20">
            <v>-28531</v>
          </cell>
          <cell r="Q20">
            <v>-32747</v>
          </cell>
          <cell r="R20">
            <v>-30801</v>
          </cell>
          <cell r="S20">
            <v>-36780</v>
          </cell>
          <cell r="T20">
            <v>-37129</v>
          </cell>
          <cell r="U20">
            <v>-31089</v>
          </cell>
          <cell r="V20">
            <v>-33185</v>
          </cell>
          <cell r="W20">
            <v>-61468</v>
          </cell>
          <cell r="X20">
            <v>-51385</v>
          </cell>
          <cell r="Y20">
            <v>-62251</v>
          </cell>
          <cell r="Z20">
            <v>-71346</v>
          </cell>
          <cell r="AA20">
            <v>-80979</v>
          </cell>
        </row>
        <row r="21">
          <cell r="A21" t="str">
            <v>YNR</v>
          </cell>
          <cell r="B21" t="str">
            <v>101. Gross national product at constant market prices</v>
          </cell>
          <cell r="C21">
            <v>87913</v>
          </cell>
          <cell r="D21">
            <v>94100</v>
          </cell>
          <cell r="E21">
            <v>103111</v>
          </cell>
          <cell r="F21">
            <v>110827</v>
          </cell>
          <cell r="G21">
            <v>119765</v>
          </cell>
          <cell r="H21">
            <v>130852</v>
          </cell>
          <cell r="I21">
            <v>133223</v>
          </cell>
          <cell r="J21">
            <v>136408</v>
          </cell>
          <cell r="K21">
            <v>142875</v>
          </cell>
          <cell r="L21">
            <v>152870</v>
          </cell>
          <cell r="M21">
            <v>161112</v>
          </cell>
          <cell r="N21">
            <v>170414</v>
          </cell>
          <cell r="O21">
            <v>176771</v>
          </cell>
          <cell r="P21">
            <v>169813</v>
          </cell>
          <cell r="Q21">
            <v>155594</v>
          </cell>
          <cell r="R21">
            <v>160932</v>
          </cell>
          <cell r="S21">
            <v>155215</v>
          </cell>
          <cell r="T21">
            <v>155288</v>
          </cell>
          <cell r="U21">
            <v>164306</v>
          </cell>
          <cell r="V21">
            <v>178946</v>
          </cell>
          <cell r="W21">
            <v>203315</v>
          </cell>
          <cell r="X21">
            <v>223408</v>
          </cell>
          <cell r="Y21">
            <v>234879</v>
          </cell>
          <cell r="Z21">
            <v>250060</v>
          </cell>
          <cell r="AA21">
            <v>258265</v>
          </cell>
        </row>
        <row r="22">
          <cell r="A22" t="str">
            <v>XGN</v>
          </cell>
          <cell r="C22">
            <v>35205</v>
          </cell>
          <cell r="D22">
            <v>39049</v>
          </cell>
          <cell r="E22">
            <v>46203</v>
          </cell>
          <cell r="F22">
            <v>54989</v>
          </cell>
          <cell r="G22">
            <v>64197</v>
          </cell>
          <cell r="H22">
            <v>80068</v>
          </cell>
          <cell r="I22">
            <v>86730</v>
          </cell>
          <cell r="J22">
            <v>90780</v>
          </cell>
          <cell r="K22">
            <v>79618</v>
          </cell>
          <cell r="L22">
            <v>84697</v>
          </cell>
          <cell r="M22">
            <v>89918</v>
          </cell>
          <cell r="N22">
            <v>93354</v>
          </cell>
          <cell r="O22">
            <v>99786</v>
          </cell>
          <cell r="P22">
            <v>96164</v>
          </cell>
          <cell r="Q22">
            <v>97274</v>
          </cell>
          <cell r="R22">
            <v>103255</v>
          </cell>
          <cell r="S22">
            <v>100578</v>
          </cell>
          <cell r="T22">
            <v>101869</v>
          </cell>
          <cell r="U22">
            <v>98732</v>
          </cell>
          <cell r="V22">
            <v>114461</v>
          </cell>
          <cell r="W22">
            <v>200327</v>
          </cell>
          <cell r="X22">
            <v>193160</v>
          </cell>
          <cell r="Y22">
            <v>197824</v>
          </cell>
          <cell r="Z22">
            <v>216307</v>
          </cell>
          <cell r="AA22">
            <v>227121</v>
          </cell>
        </row>
        <row r="23">
          <cell r="A23" t="str">
            <v>XSN</v>
          </cell>
          <cell r="C23">
            <v>5054</v>
          </cell>
          <cell r="D23">
            <v>6005</v>
          </cell>
          <cell r="E23">
            <v>7322</v>
          </cell>
          <cell r="F23">
            <v>12834</v>
          </cell>
          <cell r="G23">
            <v>16033</v>
          </cell>
          <cell r="H23">
            <v>22341</v>
          </cell>
          <cell r="I23">
            <v>29528</v>
          </cell>
          <cell r="J23">
            <v>32229</v>
          </cell>
          <cell r="K23">
            <v>38066</v>
          </cell>
          <cell r="L23">
            <v>41054</v>
          </cell>
          <cell r="M23">
            <v>45521</v>
          </cell>
          <cell r="N23">
            <v>52795</v>
          </cell>
          <cell r="O23">
            <v>59518</v>
          </cell>
          <cell r="P23">
            <v>61776</v>
          </cell>
          <cell r="Q23">
            <v>61323</v>
          </cell>
          <cell r="R23">
            <v>69543</v>
          </cell>
          <cell r="S23">
            <v>76725</v>
          </cell>
          <cell r="T23">
            <v>81145</v>
          </cell>
          <cell r="U23">
            <v>87511</v>
          </cell>
          <cell r="V23">
            <v>99889</v>
          </cell>
          <cell r="W23">
            <v>120238</v>
          </cell>
          <cell r="X23">
            <v>135076</v>
          </cell>
          <cell r="Y23">
            <v>161831</v>
          </cell>
          <cell r="Z23">
            <v>180077</v>
          </cell>
          <cell r="AA23">
            <v>213132</v>
          </cell>
        </row>
        <row r="24">
          <cell r="A24" t="str">
            <v>MGN</v>
          </cell>
          <cell r="C24">
            <v>-25766</v>
          </cell>
          <cell r="D24">
            <v>-28090</v>
          </cell>
          <cell r="E24">
            <v>-32476</v>
          </cell>
          <cell r="F24">
            <v>-39383</v>
          </cell>
          <cell r="G24">
            <v>-43975</v>
          </cell>
          <cell r="H24">
            <v>-51757</v>
          </cell>
          <cell r="I24">
            <v>-55268</v>
          </cell>
          <cell r="J24">
            <v>-53797</v>
          </cell>
          <cell r="K24">
            <v>-46664</v>
          </cell>
          <cell r="L24">
            <v>-50110</v>
          </cell>
          <cell r="M24">
            <v>-57734</v>
          </cell>
          <cell r="N24">
            <v>-66159</v>
          </cell>
          <cell r="O24">
            <v>-71089</v>
          </cell>
          <cell r="P24">
            <v>-63542</v>
          </cell>
          <cell r="Q24">
            <v>-58523</v>
          </cell>
          <cell r="R24">
            <v>-61967</v>
          </cell>
          <cell r="S24">
            <v>-59321</v>
          </cell>
          <cell r="T24">
            <v>-64974</v>
          </cell>
          <cell r="U24">
            <v>-64227</v>
          </cell>
          <cell r="V24">
            <v>-73730</v>
          </cell>
          <cell r="W24">
            <v>-86933</v>
          </cell>
          <cell r="X24">
            <v>-87072</v>
          </cell>
          <cell r="Y24">
            <v>-88705</v>
          </cell>
          <cell r="Z24">
            <v>-103346</v>
          </cell>
          <cell r="AA24">
            <v>-104353</v>
          </cell>
        </row>
        <row r="25">
          <cell r="A25" t="str">
            <v>MSN</v>
          </cell>
          <cell r="C25">
            <v>-8503</v>
          </cell>
          <cell r="D25">
            <v>-10379</v>
          </cell>
          <cell r="E25">
            <v>-12735</v>
          </cell>
          <cell r="F25">
            <v>-19692</v>
          </cell>
          <cell r="G25">
            <v>-24142</v>
          </cell>
          <cell r="H25">
            <v>-35653</v>
          </cell>
          <cell r="I25">
            <v>-41935</v>
          </cell>
          <cell r="J25">
            <v>-45848</v>
          </cell>
          <cell r="K25">
            <v>-48966</v>
          </cell>
          <cell r="L25">
            <v>-53196</v>
          </cell>
          <cell r="M25">
            <v>-59178</v>
          </cell>
          <cell r="N25">
            <v>-65106</v>
          </cell>
          <cell r="O25">
            <v>-71905</v>
          </cell>
          <cell r="P25">
            <v>-78242</v>
          </cell>
          <cell r="Q25">
            <v>-77151</v>
          </cell>
          <cell r="R25">
            <v>-82958</v>
          </cell>
          <cell r="S25">
            <v>-85821</v>
          </cell>
          <cell r="T25">
            <v>-87425</v>
          </cell>
          <cell r="U25">
            <v>-88230</v>
          </cell>
          <cell r="V25">
            <v>-105433</v>
          </cell>
          <cell r="W25">
            <v>-157953</v>
          </cell>
          <cell r="X25">
            <v>-198809</v>
          </cell>
          <cell r="Y25">
            <v>-205323</v>
          </cell>
          <cell r="Z25">
            <v>-185647</v>
          </cell>
          <cell r="AA25">
            <v>-285985</v>
          </cell>
        </row>
        <row r="26">
          <cell r="A26" t="str">
            <v>XGR</v>
          </cell>
          <cell r="C26">
            <v>37148</v>
          </cell>
          <cell r="D26">
            <v>41447</v>
          </cell>
          <cell r="E26">
            <v>48503</v>
          </cell>
          <cell r="F26">
            <v>56176</v>
          </cell>
          <cell r="G26">
            <v>63962</v>
          </cell>
          <cell r="H26">
            <v>75076</v>
          </cell>
          <cell r="I26">
            <v>83906</v>
          </cell>
          <cell r="J26">
            <v>90068</v>
          </cell>
          <cell r="K26">
            <v>83792</v>
          </cell>
          <cell r="L26">
            <v>89655</v>
          </cell>
          <cell r="M26">
            <v>93172</v>
          </cell>
          <cell r="N26">
            <v>95756</v>
          </cell>
          <cell r="O26">
            <v>104160</v>
          </cell>
          <cell r="P26">
            <v>97994</v>
          </cell>
          <cell r="Q26">
            <v>104174</v>
          </cell>
          <cell r="R26">
            <v>106762</v>
          </cell>
          <cell r="S26">
            <v>106081</v>
          </cell>
          <cell r="T26">
            <v>103753</v>
          </cell>
          <cell r="U26">
            <v>103389</v>
          </cell>
          <cell r="V26">
            <v>120247</v>
          </cell>
          <cell r="W26">
            <v>191389</v>
          </cell>
          <cell r="X26">
            <v>191450</v>
          </cell>
          <cell r="Y26">
            <v>197824</v>
          </cell>
          <cell r="Z26">
            <v>224822</v>
          </cell>
          <cell r="AA26">
            <v>244719</v>
          </cell>
        </row>
        <row r="27">
          <cell r="A27" t="str">
            <v>XSR</v>
          </cell>
          <cell r="C27">
            <v>8674</v>
          </cell>
          <cell r="D27">
            <v>10267</v>
          </cell>
          <cell r="E27">
            <v>12419</v>
          </cell>
          <cell r="F27">
            <v>20691</v>
          </cell>
          <cell r="G27">
            <v>25652</v>
          </cell>
          <cell r="H27">
            <v>35001</v>
          </cell>
          <cell r="I27">
            <v>42724</v>
          </cell>
          <cell r="J27">
            <v>44401</v>
          </cell>
          <cell r="K27">
            <v>50238</v>
          </cell>
          <cell r="L27">
            <v>53013</v>
          </cell>
          <cell r="M27">
            <v>57622</v>
          </cell>
          <cell r="N27">
            <v>64840</v>
          </cell>
          <cell r="O27">
            <v>70754</v>
          </cell>
          <cell r="P27">
            <v>70573</v>
          </cell>
          <cell r="Q27">
            <v>72032</v>
          </cell>
          <cell r="R27">
            <v>80392</v>
          </cell>
          <cell r="S27">
            <v>87531</v>
          </cell>
          <cell r="T27">
            <v>88289</v>
          </cell>
          <cell r="U27">
            <v>94499</v>
          </cell>
          <cell r="V27">
            <v>106410</v>
          </cell>
          <cell r="W27">
            <v>123913</v>
          </cell>
          <cell r="X27">
            <v>137483</v>
          </cell>
          <cell r="Y27">
            <v>161832</v>
          </cell>
          <cell r="Z27">
            <v>172241</v>
          </cell>
          <cell r="AA27">
            <v>196243</v>
          </cell>
        </row>
        <row r="28">
          <cell r="A28" t="str">
            <v>MGR</v>
          </cell>
          <cell r="C28">
            <v>-27401</v>
          </cell>
          <cell r="D28">
            <v>-30214</v>
          </cell>
          <cell r="E28">
            <v>-34748</v>
          </cell>
          <cell r="F28">
            <v>-41161</v>
          </cell>
          <cell r="G28">
            <v>-44603</v>
          </cell>
          <cell r="H28">
            <v>-48413</v>
          </cell>
          <cell r="I28">
            <v>-53875</v>
          </cell>
          <cell r="J28">
            <v>-56381</v>
          </cell>
          <cell r="K28">
            <v>-51286</v>
          </cell>
          <cell r="L28">
            <v>-49991</v>
          </cell>
          <cell r="M28">
            <v>-58771</v>
          </cell>
          <cell r="N28">
            <v>-64944</v>
          </cell>
          <cell r="O28">
            <v>-72493</v>
          </cell>
          <cell r="P28">
            <v>-64211</v>
          </cell>
          <cell r="Q28">
            <v>-63230</v>
          </cell>
          <cell r="R28">
            <v>-59614</v>
          </cell>
          <cell r="S28">
            <v>-61691</v>
          </cell>
          <cell r="T28">
            <v>-65282</v>
          </cell>
          <cell r="U28">
            <v>-66795</v>
          </cell>
          <cell r="V28">
            <v>-72904</v>
          </cell>
          <cell r="W28">
            <v>-84407</v>
          </cell>
          <cell r="X28">
            <v>-90113</v>
          </cell>
          <cell r="Y28">
            <v>-88707</v>
          </cell>
          <cell r="Z28">
            <v>-100835</v>
          </cell>
          <cell r="AA28">
            <v>-107366</v>
          </cell>
        </row>
        <row r="29">
          <cell r="A29" t="str">
            <v>MSR</v>
          </cell>
          <cell r="C29">
            <v>-13191</v>
          </cell>
          <cell r="D29">
            <v>-15917</v>
          </cell>
          <cell r="E29">
            <v>-19272</v>
          </cell>
          <cell r="F29">
            <v>-29204</v>
          </cell>
          <cell r="G29">
            <v>-35373</v>
          </cell>
          <cell r="H29">
            <v>-51513</v>
          </cell>
          <cell r="I29">
            <v>-59622</v>
          </cell>
          <cell r="J29">
            <v>-63344</v>
          </cell>
          <cell r="K29">
            <v>-66732</v>
          </cell>
          <cell r="L29">
            <v>-70820</v>
          </cell>
          <cell r="M29">
            <v>-76601</v>
          </cell>
          <cell r="N29">
            <v>-82829</v>
          </cell>
          <cell r="O29">
            <v>-88661</v>
          </cell>
          <cell r="P29">
            <v>-93764</v>
          </cell>
          <cell r="Q29">
            <v>-92034</v>
          </cell>
          <cell r="R29">
            <v>-96754</v>
          </cell>
          <cell r="S29">
            <v>-98787</v>
          </cell>
          <cell r="T29">
            <v>-93245</v>
          </cell>
          <cell r="U29">
            <v>-93333</v>
          </cell>
          <cell r="V29">
            <v>-110667</v>
          </cell>
          <cell r="W29">
            <v>-160822</v>
          </cell>
          <cell r="X29">
            <v>-200740</v>
          </cell>
          <cell r="Y29">
            <v>-205323</v>
          </cell>
          <cell r="Z29">
            <v>-184776</v>
          </cell>
          <cell r="AA29">
            <v>-279941</v>
          </cell>
        </row>
        <row r="30">
          <cell r="A30" t="str">
            <v>PCRg</v>
          </cell>
          <cell r="D30">
            <v>7.1853174513482276</v>
          </cell>
          <cell r="E30">
            <v>6.6572476909451339</v>
          </cell>
          <cell r="F30">
            <v>8.1713754720338372</v>
          </cell>
          <cell r="G30">
            <v>9.3069162158210261</v>
          </cell>
          <cell r="H30">
            <v>10.648117182797145</v>
          </cell>
          <cell r="I30">
            <v>4.8132140482379349</v>
          </cell>
          <cell r="J30">
            <v>4.0486180198105348</v>
          </cell>
          <cell r="K30">
            <v>2.9113836347259836</v>
          </cell>
          <cell r="L30">
            <v>3.7971615544125203</v>
          </cell>
          <cell r="M30">
            <v>7.1932646654385923</v>
          </cell>
          <cell r="N30">
            <v>6.7020851738451626</v>
          </cell>
          <cell r="O30">
            <v>6.7223173677823267</v>
          </cell>
          <cell r="P30">
            <v>0.49736439381058428</v>
          </cell>
          <cell r="Q30">
            <v>-4.6825430396345347</v>
          </cell>
          <cell r="R30">
            <v>0.94191000266263814</v>
          </cell>
          <cell r="S30">
            <v>-1.692586690113751</v>
          </cell>
          <cell r="T30">
            <v>-0.61154899659008333</v>
          </cell>
          <cell r="U30">
            <v>-0.12936174042160742</v>
          </cell>
          <cell r="V30">
            <v>2.4160030636495744</v>
          </cell>
          <cell r="W30">
            <v>3.1530441668133014</v>
          </cell>
          <cell r="X30">
            <v>5.2007036622421232</v>
          </cell>
          <cell r="Y30">
            <v>2.9957536509480853</v>
          </cell>
          <cell r="Z30">
            <v>3.4409469737968434</v>
          </cell>
          <cell r="AA30">
            <v>2.7918878298422767</v>
          </cell>
        </row>
        <row r="31">
          <cell r="A31" t="str">
            <v>GCRg</v>
          </cell>
          <cell r="D31">
            <v>2.8821441684004467</v>
          </cell>
          <cell r="E31">
            <v>5.9715696187474077</v>
          </cell>
          <cell r="F31">
            <v>5.9044732558792168</v>
          </cell>
          <cell r="G31">
            <v>5.6388785839207145</v>
          </cell>
          <cell r="H31">
            <v>7.8964531179451125</v>
          </cell>
          <cell r="I31">
            <v>10.085088575812517</v>
          </cell>
          <cell r="J31">
            <v>5.9934110491637105</v>
          </cell>
          <cell r="K31">
            <v>2.8133094241880929</v>
          </cell>
          <cell r="L31">
            <v>0.8565559474438933</v>
          </cell>
          <cell r="M31">
            <v>3.6353854430866139</v>
          </cell>
          <cell r="N31">
            <v>4.7241174725600743</v>
          </cell>
          <cell r="O31">
            <v>6.4124353799305922</v>
          </cell>
          <cell r="P31">
            <v>0.77862443017335803</v>
          </cell>
          <cell r="Q31">
            <v>-3.4734374484102104</v>
          </cell>
          <cell r="R31">
            <v>-6.6735077817684285</v>
          </cell>
          <cell r="S31">
            <v>-1.6199970678786091</v>
          </cell>
          <cell r="T31">
            <v>-3.766485358766114</v>
          </cell>
          <cell r="U31">
            <v>0.38713174093143454</v>
          </cell>
          <cell r="V31">
            <v>4.4001388299718558</v>
          </cell>
          <cell r="W31">
            <v>1.407358156028371</v>
          </cell>
          <cell r="X31">
            <v>3.6280187957600241</v>
          </cell>
          <cell r="Y31">
            <v>3.8735983690112219</v>
          </cell>
          <cell r="Z31">
            <v>4.4431660519102634</v>
          </cell>
          <cell r="AA31">
            <v>5.6181959564541195</v>
          </cell>
        </row>
        <row r="32">
          <cell r="A32" t="str">
            <v>IRg</v>
          </cell>
          <cell r="D32">
            <v>16.129964733768865</v>
          </cell>
          <cell r="E32">
            <v>15.945636481306313</v>
          </cell>
          <cell r="F32">
            <v>14.018892228424207</v>
          </cell>
          <cell r="G32">
            <v>14.317454340048963</v>
          </cell>
          <cell r="H32">
            <v>4.8786111934644438</v>
          </cell>
          <cell r="I32">
            <v>5.8075255983416119</v>
          </cell>
          <cell r="J32">
            <v>5.5837563451776706</v>
          </cell>
          <cell r="K32">
            <v>7.8806792622582167</v>
          </cell>
          <cell r="L32">
            <v>9.7677933856297638</v>
          </cell>
          <cell r="M32">
            <v>16.91873026425128</v>
          </cell>
          <cell r="N32">
            <v>7.2575896030053766</v>
          </cell>
          <cell r="O32">
            <v>3.7865162157535437E-3</v>
          </cell>
          <cell r="P32">
            <v>-11.64120330928986</v>
          </cell>
          <cell r="Q32">
            <v>-16.851645526225578</v>
          </cell>
          <cell r="R32">
            <v>-14.945757208750997</v>
          </cell>
          <cell r="S32">
            <v>-1.2966946405307933</v>
          </cell>
          <cell r="T32">
            <v>17.04779152214617</v>
          </cell>
          <cell r="U32">
            <v>-3.8182151941887565</v>
          </cell>
          <cell r="V32">
            <v>18.455707936854161</v>
          </cell>
          <cell r="W32">
            <v>52.591723058509409</v>
          </cell>
          <cell r="X32">
            <v>50.7971943585489</v>
          </cell>
          <cell r="Y32">
            <v>-6.7589600984285454</v>
          </cell>
          <cell r="Z32">
            <v>-21.055849979616792</v>
          </cell>
          <cell r="AA32">
            <v>94.14026934105209</v>
          </cell>
        </row>
        <row r="33">
          <cell r="A33" t="str">
            <v>UIRg</v>
          </cell>
          <cell r="D33">
            <v>17.899214659685867</v>
          </cell>
          <cell r="E33">
            <v>15.203996669442121</v>
          </cell>
          <cell r="F33">
            <v>14.035848511130379</v>
          </cell>
          <cell r="G33">
            <v>9.9632399543668306</v>
          </cell>
          <cell r="H33">
            <v>8.737752161383284</v>
          </cell>
          <cell r="I33">
            <v>-2.2297607689317656</v>
          </cell>
          <cell r="J33">
            <v>0.69755674425329151</v>
          </cell>
          <cell r="K33">
            <v>9.4792003158536975</v>
          </cell>
          <cell r="L33">
            <v>8.4650186872991853</v>
          </cell>
          <cell r="M33">
            <v>13.867730625075559</v>
          </cell>
          <cell r="N33">
            <v>5.7283924400084896</v>
          </cell>
          <cell r="O33">
            <v>0.64524227968867365</v>
          </cell>
          <cell r="P33">
            <v>-10.562027589991763</v>
          </cell>
          <cell r="Q33">
            <v>-34.06967338855884</v>
          </cell>
          <cell r="R33">
            <v>-24.194094255013109</v>
          </cell>
          <cell r="S33">
            <v>-3.3204977956359127</v>
          </cell>
          <cell r="T33">
            <v>-2.5109674440083163</v>
          </cell>
          <cell r="U33">
            <v>19.249215465687719</v>
          </cell>
          <cell r="V33">
            <v>13.396226415094347</v>
          </cell>
          <cell r="W33">
            <v>9.5892810228566319</v>
          </cell>
          <cell r="X33">
            <v>9.1857120025571337</v>
          </cell>
          <cell r="Y33">
            <v>4.0289823251729029</v>
          </cell>
          <cell r="Z33">
            <v>13.029407626283952</v>
          </cell>
          <cell r="AA33">
            <v>2.2283082285571965</v>
          </cell>
        </row>
        <row r="34">
          <cell r="A34" t="str">
            <v>SCRg</v>
          </cell>
          <cell r="D34">
            <v>14.700544464609798</v>
          </cell>
          <cell r="E34">
            <v>76.424050632911403</v>
          </cell>
          <cell r="F34">
            <v>39.461883408071749</v>
          </cell>
          <cell r="G34">
            <v>-64.823151125401935</v>
          </cell>
          <cell r="H34">
            <v>111.88299817184641</v>
          </cell>
          <cell r="I34">
            <v>-61.345987920621226</v>
          </cell>
          <cell r="J34">
            <v>43.973214285714278</v>
          </cell>
          <cell r="K34">
            <v>89.147286821705436</v>
          </cell>
          <cell r="L34">
            <v>-64.426229508196712</v>
          </cell>
          <cell r="M34">
            <v>98.387096774193552</v>
          </cell>
          <cell r="N34">
            <v>102.20673635307782</v>
          </cell>
          <cell r="O34">
            <v>-40.264215967834581</v>
          </cell>
          <cell r="P34">
            <v>-121.15384615384615</v>
          </cell>
          <cell r="Q34">
            <v>349.09090909090912</v>
          </cell>
          <cell r="R34">
            <v>-56.680161943319838</v>
          </cell>
          <cell r="S34">
            <v>-244.85981308411215</v>
          </cell>
          <cell r="T34">
            <v>42.258064516129032</v>
          </cell>
          <cell r="U34">
            <v>-68.480725623582757</v>
          </cell>
          <cell r="V34">
            <v>938.84892086330933</v>
          </cell>
          <cell r="W34">
            <v>45.394736842105267</v>
          </cell>
          <cell r="X34">
            <v>14.836865920457253</v>
          </cell>
          <cell r="Y34">
            <v>25.653255910410611</v>
          </cell>
          <cell r="Z34">
            <v>-80.887935302855254</v>
          </cell>
          <cell r="AA34">
            <v>41.191709844559576</v>
          </cell>
        </row>
        <row r="35">
          <cell r="A35" t="str">
            <v>XTRg</v>
          </cell>
          <cell r="D35">
            <v>12.420560374115674</v>
          </cell>
          <cell r="E35">
            <v>17.549286260288333</v>
          </cell>
          <cell r="F35">
            <v>22.770510396975418</v>
          </cell>
          <cell r="G35">
            <v>15.771969155724186</v>
          </cell>
          <cell r="H35">
            <v>21.187198093333048</v>
          </cell>
          <cell r="I35">
            <v>14.008024653421014</v>
          </cell>
          <cell r="J35">
            <v>6.476504381844217</v>
          </cell>
          <cell r="K35">
            <v>-1.6982005438870518</v>
          </cell>
          <cell r="L35">
            <v>6.5202036551988085</v>
          </cell>
          <cell r="M35">
            <v>5.4801143820193632</v>
          </cell>
          <cell r="N35">
            <v>6.0512598878935453</v>
          </cell>
          <cell r="O35">
            <v>8.901347921927961</v>
          </cell>
          <cell r="P35">
            <v>-3.8033894845466043</v>
          </cell>
          <cell r="Q35">
            <v>4.6486817830850846</v>
          </cell>
          <cell r="R35">
            <v>6.009642462883269</v>
          </cell>
          <cell r="S35">
            <v>3.1946997630407203</v>
          </cell>
          <cell r="T35">
            <v>-0.87164252874154524</v>
          </cell>
          <cell r="U35">
            <v>2.924098100115291</v>
          </cell>
          <cell r="V35">
            <v>14.566428484921889</v>
          </cell>
          <cell r="W35">
            <v>39.25843706229022</v>
          </cell>
          <cell r="X35">
            <v>4.1269720777824093</v>
          </cell>
          <cell r="Y35">
            <v>9.2472327861681904</v>
          </cell>
          <cell r="Z35">
            <v>10.400800767402085</v>
          </cell>
          <cell r="AA35">
            <v>11.056207846633527</v>
          </cell>
        </row>
        <row r="36">
          <cell r="A36" t="str">
            <v>MTRg</v>
          </cell>
          <cell r="D36">
            <v>12.843126198263221</v>
          </cell>
          <cell r="E36">
            <v>16.644346279158096</v>
          </cell>
          <cell r="F36">
            <v>27.776064157927216</v>
          </cell>
          <cell r="G36">
            <v>12.615838530141477</v>
          </cell>
          <cell r="H36">
            <v>21.686990901729143</v>
          </cell>
          <cell r="I36">
            <v>13.10100505955003</v>
          </cell>
          <cell r="J36">
            <v>5.3387557324565238</v>
          </cell>
          <cell r="K36">
            <v>-2.4174470182355856</v>
          </cell>
          <cell r="L36">
            <v>1.9032467149843857</v>
          </cell>
          <cell r="M36">
            <v>12.723653124948363</v>
          </cell>
          <cell r="N36">
            <v>9.3015586870974118</v>
          </cell>
          <cell r="O36">
            <v>9.3514086112340244</v>
          </cell>
          <cell r="P36">
            <v>-2.785986683179853</v>
          </cell>
          <cell r="Q36">
            <v>-1.7028469077561503</v>
          </cell>
          <cell r="R36">
            <v>0.44912676923867245</v>
          </cell>
          <cell r="S36">
            <v>2.6935704339605682</v>
          </cell>
          <cell r="T36">
            <v>-0.93795677188617255</v>
          </cell>
          <cell r="U36">
            <v>1.0416470455273164</v>
          </cell>
          <cell r="V36">
            <v>14.600499608515705</v>
          </cell>
          <cell r="W36">
            <v>33.163613885545118</v>
          </cell>
          <cell r="X36">
            <v>18.410476295183308</v>
          </cell>
          <cell r="Y36">
            <v>1.1114320692169111</v>
          </cell>
          <cell r="Z36">
            <v>-2.8626525364931266</v>
          </cell>
          <cell r="AA36">
            <v>35.606471739533838</v>
          </cell>
        </row>
        <row r="37">
          <cell r="A37" t="str">
            <v>UMTRg</v>
          </cell>
          <cell r="D37">
            <v>13.32529892717047</v>
          </cell>
          <cell r="E37">
            <v>16.39593802781658</v>
          </cell>
          <cell r="F37">
            <v>28.407380867072728</v>
          </cell>
          <cell r="G37">
            <v>11.109560947026242</v>
          </cell>
          <cell r="H37">
            <v>23.862380713209454</v>
          </cell>
          <cell r="I37">
            <v>11.056931997891418</v>
          </cell>
          <cell r="J37">
            <v>4.0912451734808508</v>
          </cell>
          <cell r="K37">
            <v>-2.7228960037883776</v>
          </cell>
          <cell r="L37">
            <v>0.98712678494159434</v>
          </cell>
          <cell r="M37">
            <v>11.484248770341798</v>
          </cell>
          <cell r="N37">
            <v>9.0296906027800929</v>
          </cell>
          <cell r="O37">
            <v>10.430727426284282</v>
          </cell>
          <cell r="P37">
            <v>-1.7483773143221915</v>
          </cell>
          <cell r="Q37">
            <v>-4.7719288745693422</v>
          </cell>
          <cell r="R37">
            <v>0.55512513416116072</v>
          </cell>
          <cell r="S37">
            <v>2.8627977663108872</v>
          </cell>
          <cell r="T37">
            <v>-5.1518691588785082</v>
          </cell>
          <cell r="U37">
            <v>4.6122747657999064</v>
          </cell>
          <cell r="V37">
            <v>13.453240897852336</v>
          </cell>
          <cell r="W37">
            <v>24.724382531407564</v>
          </cell>
          <cell r="X37">
            <v>6.771863192309957</v>
          </cell>
          <cell r="Y37">
            <v>5.0836114268950183</v>
          </cell>
          <cell r="Z37">
            <v>6.5057886425698541</v>
          </cell>
          <cell r="AA37">
            <v>13.572060485918836</v>
          </cell>
        </row>
        <row r="38">
          <cell r="A38" t="str">
            <v>XSRg</v>
          </cell>
          <cell r="D38">
            <v>18.365229421258931</v>
          </cell>
          <cell r="E38">
            <v>20.960358429921101</v>
          </cell>
          <cell r="F38">
            <v>66.607617360496008</v>
          </cell>
          <cell r="G38">
            <v>23.976608187134495</v>
          </cell>
          <cell r="H38">
            <v>36.445501325432716</v>
          </cell>
          <cell r="I38">
            <v>22.065083854747016</v>
          </cell>
          <cell r="J38">
            <v>3.9251942701994169</v>
          </cell>
          <cell r="K38">
            <v>13.146100313056008</v>
          </cell>
          <cell r="L38">
            <v>5.5237071539472105</v>
          </cell>
          <cell r="M38">
            <v>8.6940939014958687</v>
          </cell>
          <cell r="N38">
            <v>12.526465586060876</v>
          </cell>
          <cell r="O38">
            <v>9.1209130166563845</v>
          </cell>
          <cell r="P38">
            <v>-0.255815925601377</v>
          </cell>
          <cell r="Q38">
            <v>2.0673628724866555</v>
          </cell>
          <cell r="R38">
            <v>11.605952909817852</v>
          </cell>
          <cell r="S38">
            <v>8.8802368394865105</v>
          </cell>
          <cell r="T38">
            <v>0.86597891032891283</v>
          </cell>
          <cell r="U38">
            <v>7.0337188098177572</v>
          </cell>
          <cell r="V38">
            <v>12.604366183769145</v>
          </cell>
          <cell r="W38">
            <v>16.448642044920582</v>
          </cell>
          <cell r="X38">
            <v>10.951231912712945</v>
          </cell>
          <cell r="Y38">
            <v>17.710553304772226</v>
          </cell>
          <cell r="Z38">
            <v>6.4319788422561697</v>
          </cell>
          <cell r="AA38">
            <v>13.935125783059776</v>
          </cell>
        </row>
        <row r="39">
          <cell r="A39" t="str">
            <v>MSRg</v>
          </cell>
          <cell r="D39">
            <v>20.66560533697217</v>
          </cell>
          <cell r="E39">
            <v>21.078092605390463</v>
          </cell>
          <cell r="F39">
            <v>51.535907015359058</v>
          </cell>
          <cell r="G39">
            <v>21.123818654978766</v>
          </cell>
          <cell r="H39">
            <v>45.62802137223305</v>
          </cell>
          <cell r="I39">
            <v>15.741657445693313</v>
          </cell>
          <cell r="J39">
            <v>6.2426621045922559</v>
          </cell>
          <cell r="K39">
            <v>5.3485728719373515</v>
          </cell>
          <cell r="L39">
            <v>6.1259965234070624</v>
          </cell>
          <cell r="M39">
            <v>8.162948319683716</v>
          </cell>
          <cell r="N39">
            <v>8.1304421613294764</v>
          </cell>
          <cell r="O39">
            <v>7.0410122058699232</v>
          </cell>
          <cell r="P39">
            <v>5.7556309989736265</v>
          </cell>
          <cell r="Q39">
            <v>-1.8450578047011668</v>
          </cell>
          <cell r="R39">
            <v>5.1285394528109096</v>
          </cell>
          <cell r="S39">
            <v>2.1012051181346525</v>
          </cell>
          <cell r="T39">
            <v>-5.6100499053519215</v>
          </cell>
          <cell r="U39">
            <v>9.4375033513860451E-2</v>
          </cell>
          <cell r="V39">
            <v>18.572209186461386</v>
          </cell>
          <cell r="W39">
            <v>45.320646624558371</v>
          </cell>
          <cell r="X39">
            <v>24.821230926117078</v>
          </cell>
          <cell r="Y39">
            <v>2.2830527049915394</v>
          </cell>
          <cell r="Z39">
            <v>-10.007159451206149</v>
          </cell>
          <cell r="AA39">
            <v>51.502900809628962</v>
          </cell>
        </row>
        <row r="40">
          <cell r="A40" t="str">
            <v>YERg</v>
          </cell>
          <cell r="D40">
            <v>7.4145495910297399</v>
          </cell>
          <cell r="E40">
            <v>10.903791263653684</v>
          </cell>
          <cell r="F40">
            <v>8.6913423062932047</v>
          </cell>
          <cell r="G40">
            <v>10.503108344419632</v>
          </cell>
          <cell r="H40">
            <v>9.4457484667221934</v>
          </cell>
          <cell r="I40">
            <v>5.2786329516759434</v>
          </cell>
          <cell r="J40">
            <v>5.9201577131591909</v>
          </cell>
          <cell r="K40">
            <v>3.0195304744887741</v>
          </cell>
          <cell r="L40">
            <v>6.7214289585729725</v>
          </cell>
          <cell r="M40">
            <v>5.7005168950184038</v>
          </cell>
          <cell r="N40">
            <v>5.0706300650245062</v>
          </cell>
          <cell r="O40">
            <v>5.3243704652155444</v>
          </cell>
          <cell r="P40">
            <v>-4.4806576262355851</v>
          </cell>
          <cell r="Q40">
            <v>-5.0792159714751817</v>
          </cell>
          <cell r="R40">
            <v>1.8100943888138099</v>
          </cell>
          <cell r="S40">
            <v>0.3433534711624997</v>
          </cell>
          <cell r="T40">
            <v>0.22603578031821225</v>
          </cell>
          <cell r="U40">
            <v>1.3515971294799867</v>
          </cell>
          <cell r="V40">
            <v>8.5567063166529955</v>
          </cell>
          <cell r="W40">
            <v>25.162353763537347</v>
          </cell>
          <cell r="X40">
            <v>3.6780438104941471</v>
          </cell>
          <cell r="Y40">
            <v>8.1451636384812574</v>
          </cell>
          <cell r="Z40">
            <v>8.1697971601751398</v>
          </cell>
          <cell r="AA40">
            <v>5.5496785996527853</v>
          </cell>
        </row>
        <row r="41">
          <cell r="A41" t="str">
            <v>FIRg</v>
          </cell>
          <cell r="D41">
            <v>10.512635379061376</v>
          </cell>
          <cell r="E41">
            <v>21.808441134195732</v>
          </cell>
          <cell r="F41">
            <v>17.903883286848309</v>
          </cell>
          <cell r="G41">
            <v>28.57792739514149</v>
          </cell>
          <cell r="H41">
            <v>10.571752052080384</v>
          </cell>
          <cell r="I41">
            <v>26.327915013439139</v>
          </cell>
          <cell r="J41">
            <v>24.873353596757841</v>
          </cell>
          <cell r="K41">
            <v>-5.1156186612576038</v>
          </cell>
          <cell r="L41">
            <v>5.1605455556030577</v>
          </cell>
          <cell r="M41">
            <v>7.484956903561546</v>
          </cell>
          <cell r="N41">
            <v>0.95320951696487022</v>
          </cell>
          <cell r="O41">
            <v>15.879201169020952</v>
          </cell>
          <cell r="P41">
            <v>-7.7472758431144317</v>
          </cell>
          <cell r="Q41">
            <v>14.776909326697286</v>
          </cell>
          <cell r="R41">
            <v>-5.9425290866338853</v>
          </cell>
          <cell r="S41">
            <v>19.411707412097012</v>
          </cell>
          <cell r="T41">
            <v>0.94888526373029247</v>
          </cell>
          <cell r="U41">
            <v>-16.26760753050176</v>
          </cell>
          <cell r="V41">
            <v>6.7419344462671615</v>
          </cell>
          <cell r="W41">
            <v>85.228265782733175</v>
          </cell>
          <cell r="X41">
            <v>-16.403657187479659</v>
          </cell>
          <cell r="Y41">
            <v>21.146248905322572</v>
          </cell>
          <cell r="Z41">
            <v>14.610207064946756</v>
          </cell>
          <cell r="AA41">
            <v>13.501808090152224</v>
          </cell>
        </row>
        <row r="42">
          <cell r="A42" t="str">
            <v>YNRg</v>
          </cell>
          <cell r="D42">
            <v>7.0376394844903434</v>
          </cell>
          <cell r="E42">
            <v>9.5759829968119057</v>
          </cell>
          <cell r="F42">
            <v>7.4831977189630638</v>
          </cell>
          <cell r="G42">
            <v>8.0648217492127472</v>
          </cell>
          <cell r="H42">
            <v>9.2572955370934693</v>
          </cell>
          <cell r="I42">
            <v>1.811970776144034</v>
          </cell>
          <cell r="J42">
            <v>2.3907283276911606</v>
          </cell>
          <cell r="K42">
            <v>4.740924285965642</v>
          </cell>
          <cell r="L42">
            <v>6.9956255468066386</v>
          </cell>
          <cell r="M42">
            <v>5.3915091254006731</v>
          </cell>
          <cell r="N42">
            <v>5.7736233179403129</v>
          </cell>
          <cell r="O42">
            <v>3.7303273205253173</v>
          </cell>
          <cell r="P42">
            <v>-3.9361660000791998</v>
          </cell>
          <cell r="Q42">
            <v>-8.373328308197836</v>
          </cell>
          <cell r="R42">
            <v>3.4307235497512689</v>
          </cell>
          <cell r="S42">
            <v>-3.5524320831158529</v>
          </cell>
          <cell r="T42">
            <v>4.70315369004215E-2</v>
          </cell>
          <cell r="U42">
            <v>5.8072742259543508</v>
          </cell>
          <cell r="V42">
            <v>8.9102041313159575</v>
          </cell>
          <cell r="W42">
            <v>13.618074726453798</v>
          </cell>
          <cell r="X42">
            <v>9.8826943412930746</v>
          </cell>
          <cell r="Y42">
            <v>5.1345520303659686</v>
          </cell>
          <cell r="Z42">
            <v>6.4633279262939602</v>
          </cell>
          <cell r="AA42">
            <v>3.2812125089978439</v>
          </cell>
        </row>
        <row r="43">
          <cell r="A43" t="str">
            <v>PCP</v>
          </cell>
          <cell r="D43">
            <v>3.2556153065785187</v>
          </cell>
          <cell r="E43">
            <v>2.7013941212137738</v>
          </cell>
          <cell r="F43">
            <v>3.9379199937261022</v>
          </cell>
          <cell r="G43">
            <v>2.9738926522931086</v>
          </cell>
          <cell r="H43">
            <v>4.8586460839668</v>
          </cell>
          <cell r="I43">
            <v>4.4155199027966274</v>
          </cell>
          <cell r="J43">
            <v>5.2544540053794941</v>
          </cell>
          <cell r="K43">
            <v>4.0749708154166786</v>
          </cell>
          <cell r="L43">
            <v>1.8644782198831811</v>
          </cell>
          <cell r="M43">
            <v>1.6465820000974629</v>
          </cell>
          <cell r="N43">
            <v>2.5756371275905909</v>
          </cell>
          <cell r="O43">
            <v>3.0091932268389021</v>
          </cell>
          <cell r="P43">
            <v>1.7407615158800294</v>
          </cell>
          <cell r="Q43">
            <v>-6.1680358226396281</v>
          </cell>
          <cell r="R43">
            <v>-2.1235537443590191</v>
          </cell>
          <cell r="S43">
            <v>1.0521275910140959</v>
          </cell>
          <cell r="T43">
            <v>1.3740190089724935</v>
          </cell>
          <cell r="U43">
            <v>1.3840250251326625</v>
          </cell>
          <cell r="V43">
            <v>1.0018465828521395</v>
          </cell>
          <cell r="W43">
            <v>0.64259505069030887</v>
          </cell>
          <cell r="X43">
            <v>0.41630328580977149</v>
          </cell>
          <cell r="Y43">
            <v>1.2466908822261979</v>
          </cell>
          <cell r="Z43">
            <v>1.7607442497574288</v>
          </cell>
          <cell r="AA43">
            <v>2.0827987942749759</v>
          </cell>
        </row>
        <row r="44">
          <cell r="A44" t="str">
            <v>GCP</v>
          </cell>
          <cell r="D44">
            <v>2.2814587008632925</v>
          </cell>
          <cell r="E44">
            <v>5.2144314577845741</v>
          </cell>
          <cell r="F44">
            <v>3.7924324385252728</v>
          </cell>
          <cell r="G44">
            <v>5.5374032262926809</v>
          </cell>
          <cell r="H44">
            <v>5.8614676960688339</v>
          </cell>
          <cell r="I44">
            <v>6.9692011769955098</v>
          </cell>
          <cell r="J44">
            <v>7.1400868351119584</v>
          </cell>
          <cell r="K44">
            <v>5.4506616214492931</v>
          </cell>
          <cell r="L44">
            <v>6.5668466399007475</v>
          </cell>
          <cell r="M44">
            <v>3.6957552182297571</v>
          </cell>
          <cell r="N44">
            <v>4.8977312027052911</v>
          </cell>
          <cell r="O44">
            <v>4.0687358577249366</v>
          </cell>
          <cell r="P44">
            <v>4.5705354790781971</v>
          </cell>
          <cell r="Q44">
            <v>-0.14171049749709397</v>
          </cell>
          <cell r="R44">
            <v>-3.9779800315370317</v>
          </cell>
          <cell r="S44">
            <v>0.915649908351579</v>
          </cell>
          <cell r="T44">
            <v>1.4428579257035556</v>
          </cell>
          <cell r="U44">
            <v>-1.4615048717088741</v>
          </cell>
          <cell r="V44">
            <v>-1.5775999424256892</v>
          </cell>
          <cell r="W44">
            <v>0.96035165132148936</v>
          </cell>
          <cell r="X44">
            <v>7.9216842812535049E-3</v>
          </cell>
          <cell r="Y44">
            <v>2.481988472622465</v>
          </cell>
          <cell r="Z44">
            <v>4.037065837221343</v>
          </cell>
          <cell r="AA44">
            <v>2.8336297731380133</v>
          </cell>
        </row>
        <row r="45">
          <cell r="A45" t="str">
            <v>IP</v>
          </cell>
          <cell r="D45">
            <v>3.5600311409595964</v>
          </cell>
          <cell r="E45">
            <v>5.9543253739126056</v>
          </cell>
          <cell r="F45">
            <v>9.3202657154486168</v>
          </cell>
          <cell r="G45">
            <v>8.4600274375604911</v>
          </cell>
          <cell r="H45">
            <v>9.3653955298869551</v>
          </cell>
          <cell r="I45">
            <v>7.218598017396971</v>
          </cell>
          <cell r="J45">
            <v>4.0090523274782353</v>
          </cell>
          <cell r="K45">
            <v>4.679585169765077</v>
          </cell>
          <cell r="L45">
            <v>5.802959002817687</v>
          </cell>
          <cell r="M45">
            <v>3.241502593020873</v>
          </cell>
          <cell r="N45">
            <v>5.207766766060673</v>
          </cell>
          <cell r="O45">
            <v>-1.2974119832658837</v>
          </cell>
          <cell r="P45">
            <v>-6.9876212402002702</v>
          </cell>
          <cell r="Q45">
            <v>-7.1813457767177074</v>
          </cell>
          <cell r="R45">
            <v>-3.4710352938913891</v>
          </cell>
          <cell r="S45">
            <v>-2.5522884067172846</v>
          </cell>
          <cell r="T45">
            <v>3.2199992705145064</v>
          </cell>
          <cell r="U45">
            <v>1.293160002782856</v>
          </cell>
          <cell r="V45">
            <v>1.7523679573059558</v>
          </cell>
          <cell r="W45">
            <v>2.8487495798572127</v>
          </cell>
          <cell r="X45">
            <v>1.6717381221839744</v>
          </cell>
          <cell r="Y45">
            <v>3.2736926922997567</v>
          </cell>
          <cell r="Z45">
            <v>3.0834250614918401</v>
          </cell>
          <cell r="AA45">
            <v>2.4472259524593643</v>
          </cell>
        </row>
        <row r="46">
          <cell r="A46" t="str">
            <v>SCP</v>
          </cell>
          <cell r="D46">
            <v>-9.2938882495844481</v>
          </cell>
          <cell r="E46">
            <v>-2.0453654926204989</v>
          </cell>
          <cell r="F46">
            <v>1.5943495068463376</v>
          </cell>
          <cell r="G46">
            <v>-11.853567943957888</v>
          </cell>
          <cell r="H46">
            <v>-1.1421787456776467</v>
          </cell>
          <cell r="I46">
            <v>19.402472527472536</v>
          </cell>
          <cell r="J46">
            <v>18.702268159632517</v>
          </cell>
          <cell r="K46">
            <v>-7.2958432725978017E-2</v>
          </cell>
          <cell r="L46">
            <v>-2.6143864853542365</v>
          </cell>
          <cell r="M46">
            <v>-5.7410290414960929</v>
          </cell>
          <cell r="N46">
            <v>1.2219607285000489</v>
          </cell>
          <cell r="O46">
            <v>5.9845227348315877</v>
          </cell>
          <cell r="P46">
            <v>52.195121951219512</v>
          </cell>
          <cell r="Q46">
            <v>0.53981106612686069</v>
          </cell>
          <cell r="R46">
            <v>-13.085993853101673</v>
          </cell>
          <cell r="S46">
            <v>1.1488701052268402</v>
          </cell>
          <cell r="T46">
            <v>-0.88606407688784916</v>
          </cell>
          <cell r="U46">
            <v>-16.78263946220072</v>
          </cell>
          <cell r="V46">
            <v>-2.1247175244204719</v>
          </cell>
          <cell r="W46">
            <v>-1.0269194903902878</v>
          </cell>
          <cell r="X46">
            <v>-5.1085878497533876</v>
          </cell>
          <cell r="Y46">
            <v>-0.51578295853105249</v>
          </cell>
          <cell r="Z46">
            <v>2.5043177892918767</v>
          </cell>
          <cell r="AA46">
            <v>-23.50587016841471</v>
          </cell>
        </row>
        <row r="47">
          <cell r="A47" t="str">
            <v>XTP</v>
          </cell>
          <cell r="D47">
            <v>-0.45160437570213041</v>
          </cell>
          <cell r="E47">
            <v>1.0633489545124553</v>
          </cell>
          <cell r="F47">
            <v>3.2110648079805459</v>
          </cell>
          <cell r="G47">
            <v>2.1739389548176558</v>
          </cell>
          <cell r="H47">
            <v>5.3310922090804791</v>
          </cell>
          <cell r="I47">
            <v>-0.42340364397419616</v>
          </cell>
          <cell r="J47">
            <v>-0.62971851843900417</v>
          </cell>
          <cell r="K47">
            <v>-2.6753712161416421</v>
          </cell>
          <cell r="L47">
            <v>0.3132607279635824</v>
          </cell>
          <cell r="M47">
            <v>2.1099614468653272</v>
          </cell>
          <cell r="N47">
            <v>1.7482369253122965</v>
          </cell>
          <cell r="O47">
            <v>9.2900662351058649E-2</v>
          </cell>
          <cell r="P47">
            <v>3.0643470630407288</v>
          </cell>
          <cell r="Q47">
            <v>-4.0464969626925695</v>
          </cell>
          <cell r="R47">
            <v>2.7776299937733118</v>
          </cell>
          <cell r="S47">
            <v>-0.56884278282246514</v>
          </cell>
          <cell r="T47">
            <v>4.128100491121911</v>
          </cell>
          <cell r="U47">
            <v>-1.1257322292594241</v>
          </cell>
          <cell r="V47">
            <v>0.45783697045767013</v>
          </cell>
          <cell r="W47">
            <v>7.3917943605797509</v>
          </cell>
          <cell r="X47">
            <v>-1.6655834378670353</v>
          </cell>
          <cell r="Y47">
            <v>0.29765259646288289</v>
          </cell>
          <cell r="Z47">
            <v>-0.17100603935908953</v>
          </cell>
          <cell r="AA47">
            <v>1.0238718654553836E-2</v>
          </cell>
        </row>
        <row r="48">
          <cell r="A48" t="str">
            <v>MTP</v>
          </cell>
          <cell r="D48">
            <v>-0.51805639918808266</v>
          </cell>
          <cell r="E48">
            <v>0.75043832383316911</v>
          </cell>
          <cell r="F48">
            <v>2.2610177315572688</v>
          </cell>
          <cell r="G48">
            <v>2.3902687752818785</v>
          </cell>
          <cell r="H48">
            <v>5.450856506189905</v>
          </cell>
          <cell r="I48">
            <v>-1.6765626563001401</v>
          </cell>
          <cell r="J48">
            <v>-2.6832361678574612</v>
          </cell>
          <cell r="K48">
            <v>-1.6507596893084675</v>
          </cell>
          <cell r="L48">
            <v>6.0080455762186347</v>
          </cell>
          <cell r="M48">
            <v>0.39648065676916033</v>
          </cell>
          <cell r="N48">
            <v>2.7235724753794655</v>
          </cell>
          <cell r="O48">
            <v>-0.38198739324989406</v>
          </cell>
          <cell r="P48">
            <v>1.9961079646979352</v>
          </cell>
          <cell r="Q48">
            <v>-2.6509306992306469</v>
          </cell>
          <cell r="R48">
            <v>6.3393771273922095</v>
          </cell>
          <cell r="S48">
            <v>-2.4764430633950285</v>
          </cell>
          <cell r="T48">
            <v>5.9933797611660733</v>
          </cell>
          <cell r="U48">
            <v>-0.99389237474811765</v>
          </cell>
          <cell r="V48">
            <v>2.5462345640820727</v>
          </cell>
          <cell r="W48">
            <v>2.6425977013337265</v>
          </cell>
          <cell r="X48">
            <v>-1.4100318675673629</v>
          </cell>
          <cell r="Y48">
            <v>1.7188910109765532</v>
          </cell>
          <cell r="Z48">
            <v>1.1841280622945094</v>
          </cell>
          <cell r="AA48">
            <v>-0.39684557707995172</v>
          </cell>
        </row>
        <row r="50">
          <cell r="A50" t="str">
            <v>YEP</v>
          </cell>
          <cell r="D50">
            <v>2.2585684953799978</v>
          </cell>
          <cell r="E50">
            <v>3.8778767157930938</v>
          </cell>
          <cell r="F50">
            <v>6.5266310714439335</v>
          </cell>
          <cell r="G50">
            <v>4.3591193402595652</v>
          </cell>
          <cell r="H50">
            <v>6.9028319343821254</v>
          </cell>
          <cell r="I50">
            <v>6.8868974150514184</v>
          </cell>
          <cell r="J50">
            <v>5.2491706746798705</v>
          </cell>
          <cell r="K50">
            <v>3.9200603321697836</v>
          </cell>
          <cell r="L50">
            <v>0.51729093966268458</v>
          </cell>
          <cell r="M50">
            <v>3.1161649077992459</v>
          </cell>
          <cell r="N50">
            <v>3.4546280537661733</v>
          </cell>
          <cell r="O50">
            <v>1.2103205307623544</v>
          </cell>
          <cell r="P50">
            <v>-0.31696451492468913</v>
          </cell>
          <cell r="Q50">
            <v>-4.5619281435162362</v>
          </cell>
          <cell r="R50">
            <v>-3.1458534548861605</v>
          </cell>
          <cell r="S50">
            <v>1.4967129597211137</v>
          </cell>
          <cell r="T50">
            <v>2.2795388731627897</v>
          </cell>
          <cell r="U50">
            <v>1.2272380195011978</v>
          </cell>
          <cell r="V50">
            <v>-0.11078276839463497</v>
          </cell>
          <cell r="W50">
            <v>7.78965697201357</v>
          </cell>
          <cell r="X50">
            <v>-0.29949084416350802</v>
          </cell>
          <cell r="Y50">
            <v>1.1292531028695096</v>
          </cell>
          <cell r="Z50">
            <v>0.81890194955913653</v>
          </cell>
          <cell r="AA50">
            <v>1.5186001542546457</v>
          </cell>
        </row>
        <row r="51">
          <cell r="A51" t="str">
            <v>FIP</v>
          </cell>
          <cell r="D51">
            <v>-0.58253238946781583</v>
          </cell>
          <cell r="E51">
            <v>1.0027204856525751</v>
          </cell>
          <cell r="F51">
            <v>0.75455449528809559</v>
          </cell>
          <cell r="G51">
            <v>8.1228285009671275</v>
          </cell>
          <cell r="H51">
            <v>4.3951450098608014</v>
          </cell>
          <cell r="I51">
            <v>-1.1376735560591267</v>
          </cell>
          <cell r="J51">
            <v>-0.7164602841197576</v>
          </cell>
          <cell r="K51">
            <v>-3.3216212014537727</v>
          </cell>
          <cell r="L51">
            <v>0.42610104320266462</v>
          </cell>
          <cell r="M51">
            <v>0.43353082437103119</v>
          </cell>
          <cell r="N51">
            <v>-3.1113913993561448</v>
          </cell>
          <cell r="O51">
            <v>6.4573711689264179E-2</v>
          </cell>
          <cell r="P51">
            <v>2.8834502195433265</v>
          </cell>
          <cell r="Q51">
            <v>-4.0826643865809249</v>
          </cell>
          <cell r="R51">
            <v>2.8623623105709317</v>
          </cell>
          <cell r="S51">
            <v>-0.56793395559002757</v>
          </cell>
          <cell r="T51">
            <v>3.6248638409685174</v>
          </cell>
          <cell r="U51">
            <v>-1.0481901469057808</v>
          </cell>
          <cell r="V51">
            <v>0.47225670710675516</v>
          </cell>
          <cell r="W51">
            <v>6.6495615103708605</v>
          </cell>
          <cell r="X51">
            <v>-1.5109779467219142</v>
          </cell>
          <cell r="Y51">
            <v>0.59316393250068433</v>
          </cell>
          <cell r="Z51">
            <v>-0.50178005774674794</v>
          </cell>
          <cell r="AA51">
            <v>2.2757685001417727E-2</v>
          </cell>
        </row>
        <row r="52">
          <cell r="A52" t="str">
            <v>YNP</v>
          </cell>
          <cell r="D52">
            <v>2.6135230719844582</v>
          </cell>
          <cell r="E52">
            <v>4.2692420183932267</v>
          </cell>
          <cell r="F52">
            <v>7.357139130655832</v>
          </cell>
          <cell r="G52">
            <v>3.7539414014637673</v>
          </cell>
          <cell r="H52">
            <v>7.3275238594200154</v>
          </cell>
          <cell r="I52">
            <v>8.5264768362232513</v>
          </cell>
          <cell r="J52">
            <v>6.6045308880209319</v>
          </cell>
          <cell r="K52">
            <v>5.3061909122570583</v>
          </cell>
          <cell r="L52">
            <v>0.53334722614613028</v>
          </cell>
          <cell r="M52">
            <v>3.5894430159561841</v>
          </cell>
          <cell r="N52">
            <v>4.5245538345071834</v>
          </cell>
          <cell r="O52">
            <v>1.4034227816620781</v>
          </cell>
          <cell r="P52">
            <v>-0.82931237639523037</v>
          </cell>
          <cell r="Q52">
            <v>-4.6613446981867863</v>
          </cell>
          <cell r="R52">
            <v>-4.2879653634009696</v>
          </cell>
          <cell r="S52">
            <v>2.0186877649223334</v>
          </cell>
          <cell r="T52">
            <v>1.9456464604145962</v>
          </cell>
          <cell r="U52">
            <v>1.6824331061970454</v>
          </cell>
          <cell r="V52">
            <v>-0.22213951443234015</v>
          </cell>
          <cell r="W52">
            <v>8.1467234937713009</v>
          </cell>
          <cell r="X52">
            <v>-1.4259835113750174E-2</v>
          </cell>
          <cell r="Y52">
            <v>1.2719739621580795</v>
          </cell>
          <cell r="Z52">
            <v>1.1957130288730911</v>
          </cell>
          <cell r="AA52">
            <v>2.0167702543097299</v>
          </cell>
        </row>
        <row r="54">
          <cell r="A54" t="str">
            <v>IntangiblesN</v>
          </cell>
          <cell r="C54">
            <v>941</v>
          </cell>
          <cell r="D54">
            <v>1119</v>
          </cell>
          <cell r="E54">
            <v>1378</v>
          </cell>
          <cell r="F54">
            <v>1582</v>
          </cell>
          <cell r="G54">
            <v>2043</v>
          </cell>
          <cell r="H54">
            <v>2100</v>
          </cell>
          <cell r="I54">
            <v>3856</v>
          </cell>
          <cell r="J54">
            <v>4615</v>
          </cell>
          <cell r="K54">
            <v>4688</v>
          </cell>
          <cell r="L54">
            <v>5466</v>
          </cell>
          <cell r="M54">
            <v>6614</v>
          </cell>
          <cell r="N54">
            <v>6908</v>
          </cell>
          <cell r="O54">
            <v>7163</v>
          </cell>
          <cell r="P54">
            <v>7169</v>
          </cell>
          <cell r="Q54">
            <v>8560</v>
          </cell>
          <cell r="R54">
            <v>8649</v>
          </cell>
          <cell r="S54">
            <v>7759</v>
          </cell>
          <cell r="T54">
            <v>11274</v>
          </cell>
          <cell r="U54">
            <v>9711</v>
          </cell>
          <cell r="V54">
            <v>11817</v>
          </cell>
          <cell r="W54">
            <v>33318</v>
          </cell>
          <cell r="X54">
            <v>60395</v>
          </cell>
          <cell r="Y54">
            <v>55315</v>
          </cell>
          <cell r="Z54">
            <v>27112</v>
          </cell>
          <cell r="AA54">
            <v>101394</v>
          </cell>
        </row>
        <row r="55">
          <cell r="A55" t="str">
            <v>PlanesN</v>
          </cell>
          <cell r="C55">
            <v>302</v>
          </cell>
          <cell r="D55">
            <v>111</v>
          </cell>
          <cell r="E55">
            <v>204</v>
          </cell>
          <cell r="F55">
            <v>292</v>
          </cell>
          <cell r="G55">
            <v>1065</v>
          </cell>
          <cell r="H55">
            <v>522</v>
          </cell>
          <cell r="I55">
            <v>816</v>
          </cell>
          <cell r="J55">
            <v>1391</v>
          </cell>
          <cell r="K55">
            <v>1641</v>
          </cell>
          <cell r="L55">
            <v>2080</v>
          </cell>
          <cell r="M55">
            <v>3456</v>
          </cell>
          <cell r="N55">
            <v>4640</v>
          </cell>
          <cell r="O55">
            <v>4559</v>
          </cell>
          <cell r="P55">
            <v>3152</v>
          </cell>
          <cell r="Q55">
            <v>5905</v>
          </cell>
          <cell r="R55">
            <v>5525</v>
          </cell>
          <cell r="S55">
            <v>6110</v>
          </cell>
          <cell r="T55">
            <v>8860</v>
          </cell>
          <cell r="U55">
            <v>6106</v>
          </cell>
          <cell r="V55">
            <v>7670</v>
          </cell>
          <cell r="W55">
            <v>6376</v>
          </cell>
          <cell r="X55">
            <v>10348</v>
          </cell>
          <cell r="Y55">
            <v>9471</v>
          </cell>
          <cell r="Z55">
            <v>15371</v>
          </cell>
          <cell r="AA55">
            <v>13440</v>
          </cell>
        </row>
        <row r="56">
          <cell r="A56" t="str">
            <v>UDDN</v>
          </cell>
          <cell r="C56">
            <v>46938</v>
          </cell>
          <cell r="D56">
            <v>52563</v>
          </cell>
          <cell r="E56">
            <v>59097</v>
          </cell>
          <cell r="F56">
            <v>67867</v>
          </cell>
          <cell r="G56">
            <v>77342</v>
          </cell>
          <cell r="H56">
            <v>90196</v>
          </cell>
          <cell r="I56">
            <v>99132</v>
          </cell>
          <cell r="J56">
            <v>108446</v>
          </cell>
          <cell r="K56">
            <v>118376</v>
          </cell>
          <cell r="L56">
            <v>128443</v>
          </cell>
          <cell r="M56">
            <v>142716</v>
          </cell>
          <cell r="N56">
            <v>157498</v>
          </cell>
          <cell r="O56">
            <v>167890</v>
          </cell>
          <cell r="P56">
            <v>162884</v>
          </cell>
          <cell r="Q56">
            <v>136879</v>
          </cell>
          <cell r="R56">
            <v>126634</v>
          </cell>
          <cell r="S56">
            <v>125065</v>
          </cell>
          <cell r="T56">
            <v>124711</v>
          </cell>
          <cell r="U56">
            <v>128931</v>
          </cell>
          <cell r="V56">
            <v>135772</v>
          </cell>
          <cell r="W56">
            <v>142486</v>
          </cell>
          <cell r="X56">
            <v>151277</v>
          </cell>
          <cell r="Y56">
            <v>159608</v>
          </cell>
          <cell r="Z56">
            <v>172460</v>
          </cell>
          <cell r="AA56">
            <v>183166</v>
          </cell>
        </row>
        <row r="57">
          <cell r="A57" t="str">
            <v>UNXN</v>
          </cell>
          <cell r="C57">
            <v>7232</v>
          </cell>
          <cell r="D57">
            <v>7814</v>
          </cell>
          <cell r="E57">
            <v>9896</v>
          </cell>
          <cell r="F57">
            <v>10622</v>
          </cell>
          <cell r="G57">
            <v>15217</v>
          </cell>
          <cell r="H57">
            <v>17621</v>
          </cell>
          <cell r="I57">
            <v>23728</v>
          </cell>
          <cell r="J57">
            <v>29370</v>
          </cell>
          <cell r="K57">
            <v>28383</v>
          </cell>
          <cell r="L57">
            <v>29991</v>
          </cell>
          <cell r="M57">
            <v>28599</v>
          </cell>
          <cell r="N57">
            <v>26429</v>
          </cell>
          <cell r="O57">
            <v>28033</v>
          </cell>
          <cell r="P57">
            <v>26478</v>
          </cell>
          <cell r="Q57">
            <v>37385</v>
          </cell>
          <cell r="R57">
            <v>42046</v>
          </cell>
          <cell r="S57">
            <v>46029</v>
          </cell>
          <cell r="T57">
            <v>50748</v>
          </cell>
          <cell r="U57">
            <v>49605</v>
          </cell>
          <cell r="V57">
            <v>54673</v>
          </cell>
          <cell r="W57">
            <v>115373</v>
          </cell>
          <cell r="X57">
            <v>113096</v>
          </cell>
          <cell r="Y57">
            <v>130413</v>
          </cell>
          <cell r="Z57">
            <v>149873</v>
          </cell>
          <cell r="AA57">
            <v>164749</v>
          </cell>
        </row>
        <row r="58">
          <cell r="A58" t="str">
            <v>UIN</v>
          </cell>
          <cell r="C58">
            <v>8597</v>
          </cell>
          <cell r="D58">
            <v>10604</v>
          </cell>
          <cell r="E58">
            <v>12956</v>
          </cell>
          <cell r="F58">
            <v>16247</v>
          </cell>
          <cell r="G58">
            <v>19360</v>
          </cell>
          <cell r="H58">
            <v>23149</v>
          </cell>
          <cell r="I58">
            <v>24564</v>
          </cell>
          <cell r="J58">
            <v>26100</v>
          </cell>
          <cell r="K58">
            <v>29928</v>
          </cell>
          <cell r="L58">
            <v>34562</v>
          </cell>
          <cell r="M58">
            <v>40758</v>
          </cell>
          <cell r="N58">
            <v>45808</v>
          </cell>
          <cell r="O58">
            <v>44892</v>
          </cell>
          <cell r="P58">
            <v>36207</v>
          </cell>
          <cell r="Q58">
            <v>21444</v>
          </cell>
          <cell r="R58">
            <v>15308</v>
          </cell>
          <cell r="S58">
            <v>14488</v>
          </cell>
          <cell r="T58">
            <v>14126</v>
          </cell>
          <cell r="U58">
            <v>17561</v>
          </cell>
          <cell r="V58">
            <v>20744</v>
          </cell>
          <cell r="W58">
            <v>23444</v>
          </cell>
          <cell r="X58">
            <v>26059</v>
          </cell>
          <cell r="Y58">
            <v>28428</v>
          </cell>
          <cell r="Z58">
            <v>33373</v>
          </cell>
          <cell r="AA58">
            <v>36037</v>
          </cell>
        </row>
        <row r="59">
          <cell r="A59" t="str">
            <v>UMTN</v>
          </cell>
          <cell r="C59">
            <v>-33027</v>
          </cell>
          <cell r="D59">
            <v>-37241</v>
          </cell>
          <cell r="E59">
            <v>-43629</v>
          </cell>
          <cell r="F59">
            <v>-57201</v>
          </cell>
          <cell r="G59">
            <v>-65010</v>
          </cell>
          <cell r="H59">
            <v>-84787</v>
          </cell>
          <cell r="I59">
            <v>-92531</v>
          </cell>
          <cell r="J59">
            <v>-93639</v>
          </cell>
          <cell r="K59">
            <v>-89302</v>
          </cell>
          <cell r="L59">
            <v>-95760</v>
          </cell>
          <cell r="M59">
            <v>-106842</v>
          </cell>
          <cell r="N59">
            <v>-119719</v>
          </cell>
          <cell r="O59">
            <v>-131272</v>
          </cell>
          <cell r="P59">
            <v>-131464</v>
          </cell>
          <cell r="Q59">
            <v>-121211</v>
          </cell>
          <cell r="R59">
            <v>-130751</v>
          </cell>
          <cell r="S59">
            <v>-131274</v>
          </cell>
          <cell r="T59">
            <v>-132265</v>
          </cell>
          <cell r="U59">
            <v>-136639</v>
          </cell>
          <cell r="V59">
            <v>-159677</v>
          </cell>
          <cell r="W59">
            <v>-205192</v>
          </cell>
          <cell r="X59">
            <v>-215139</v>
          </cell>
          <cell r="Y59">
            <v>-229242</v>
          </cell>
          <cell r="Z59">
            <v>-246510</v>
          </cell>
          <cell r="AA59">
            <v>-275504</v>
          </cell>
        </row>
        <row r="60">
          <cell r="A60" t="str">
            <v>IntangiblesR</v>
          </cell>
          <cell r="C60">
            <v>1664</v>
          </cell>
          <cell r="D60">
            <v>1941</v>
          </cell>
          <cell r="E60">
            <v>2298</v>
          </cell>
          <cell r="F60">
            <v>2550</v>
          </cell>
          <cell r="G60">
            <v>3118</v>
          </cell>
          <cell r="H60">
            <v>2955</v>
          </cell>
          <cell r="I60">
            <v>5128</v>
          </cell>
          <cell r="J60">
            <v>6212</v>
          </cell>
          <cell r="K60">
            <v>6113</v>
          </cell>
          <cell r="L60">
            <v>6820</v>
          </cell>
          <cell r="M60">
            <v>7916</v>
          </cell>
          <cell r="N60">
            <v>8126</v>
          </cell>
          <cell r="O60">
            <v>7964</v>
          </cell>
          <cell r="P60">
            <v>7527</v>
          </cell>
          <cell r="Q60">
            <v>9057</v>
          </cell>
          <cell r="R60">
            <v>9258</v>
          </cell>
          <cell r="S60">
            <v>8697</v>
          </cell>
          <cell r="T60">
            <v>11861</v>
          </cell>
          <cell r="U60">
            <v>10157</v>
          </cell>
          <cell r="V60">
            <v>12601</v>
          </cell>
          <cell r="W60">
            <v>34732</v>
          </cell>
          <cell r="X60">
            <v>62152</v>
          </cell>
          <cell r="Y60">
            <v>55315</v>
          </cell>
          <cell r="Z60">
            <v>26242</v>
          </cell>
          <cell r="AA60">
            <v>96951</v>
          </cell>
        </row>
        <row r="61">
          <cell r="A61" t="str">
            <v>PlanesR</v>
          </cell>
          <cell r="C61">
            <v>353</v>
          </cell>
          <cell r="D61">
            <v>131</v>
          </cell>
          <cell r="E61">
            <v>238</v>
          </cell>
          <cell r="F61">
            <v>338</v>
          </cell>
          <cell r="G61">
            <v>1214</v>
          </cell>
          <cell r="H61">
            <v>584</v>
          </cell>
          <cell r="I61">
            <v>891</v>
          </cell>
          <cell r="J61">
            <v>1495</v>
          </cell>
          <cell r="K61">
            <v>1756</v>
          </cell>
          <cell r="L61">
            <v>2215</v>
          </cell>
          <cell r="M61">
            <v>3657</v>
          </cell>
          <cell r="N61">
            <v>4863</v>
          </cell>
          <cell r="O61">
            <v>4770</v>
          </cell>
          <cell r="P61">
            <v>3292</v>
          </cell>
          <cell r="Q61">
            <v>6112</v>
          </cell>
          <cell r="R61">
            <v>5830</v>
          </cell>
          <cell r="S61">
            <v>6558</v>
          </cell>
          <cell r="T61">
            <v>9383</v>
          </cell>
          <cell r="U61">
            <v>6380</v>
          </cell>
          <cell r="V61">
            <v>8007</v>
          </cell>
          <cell r="W61">
            <v>6535</v>
          </cell>
          <cell r="X61">
            <v>10492</v>
          </cell>
          <cell r="Y61">
            <v>9471</v>
          </cell>
          <cell r="Z61">
            <v>15213</v>
          </cell>
          <cell r="AA61">
            <v>13063</v>
          </cell>
        </row>
        <row r="62">
          <cell r="A62" t="str">
            <v>UDDR</v>
          </cell>
          <cell r="C62">
            <v>75865</v>
          </cell>
          <cell r="D62">
            <v>82250</v>
          </cell>
          <cell r="E62">
            <v>89150</v>
          </cell>
          <cell r="F62">
            <v>97248</v>
          </cell>
          <cell r="G62">
            <v>105762</v>
          </cell>
          <cell r="H62">
            <v>115978</v>
          </cell>
          <cell r="I62">
            <v>120701</v>
          </cell>
          <cell r="J62">
            <v>125121</v>
          </cell>
          <cell r="K62">
            <v>130569</v>
          </cell>
          <cell r="L62">
            <v>136192</v>
          </cell>
          <cell r="M62">
            <v>147271</v>
          </cell>
          <cell r="N62">
            <v>156241</v>
          </cell>
          <cell r="O62">
            <v>164236</v>
          </cell>
          <cell r="P62">
            <v>160704</v>
          </cell>
          <cell r="Q62">
            <v>143009</v>
          </cell>
          <cell r="R62">
            <v>136188</v>
          </cell>
          <cell r="S62">
            <v>133611</v>
          </cell>
          <cell r="T62">
            <v>131618</v>
          </cell>
          <cell r="U62">
            <v>134854</v>
          </cell>
          <cell r="V62">
            <v>140838</v>
          </cell>
          <cell r="W62">
            <v>146276</v>
          </cell>
          <cell r="X62">
            <v>154449</v>
          </cell>
          <cell r="Y62">
            <v>159608</v>
          </cell>
          <cell r="Z62">
            <v>168122</v>
          </cell>
          <cell r="AA62">
            <v>173507</v>
          </cell>
        </row>
        <row r="63">
          <cell r="A63" t="str">
            <v>UNXR</v>
          </cell>
          <cell r="C63">
            <v>7720</v>
          </cell>
          <cell r="D63">
            <v>8296</v>
          </cell>
          <cell r="E63">
            <v>10305</v>
          </cell>
          <cell r="F63">
            <v>9505</v>
          </cell>
          <cell r="G63">
            <v>14346</v>
          </cell>
          <cell r="H63">
            <v>15255</v>
          </cell>
          <cell r="I63">
            <v>20303</v>
          </cell>
          <cell r="J63">
            <v>24231</v>
          </cell>
          <cell r="K63">
            <v>24988</v>
          </cell>
          <cell r="L63">
            <v>32755</v>
          </cell>
          <cell r="M63">
            <v>27824</v>
          </cell>
          <cell r="N63">
            <v>25788</v>
          </cell>
          <cell r="O63">
            <v>26001</v>
          </cell>
          <cell r="P63">
            <v>21922</v>
          </cell>
          <cell r="Q63">
            <v>36859</v>
          </cell>
          <cell r="R63">
            <v>46748</v>
          </cell>
          <cell r="S63">
            <v>48711</v>
          </cell>
          <cell r="T63">
            <v>54515</v>
          </cell>
          <cell r="U63">
            <v>53779</v>
          </cell>
          <cell r="V63">
            <v>63220</v>
          </cell>
          <cell r="W63">
            <v>111848</v>
          </cell>
          <cell r="X63">
            <v>111060</v>
          </cell>
          <cell r="Y63">
            <v>130413</v>
          </cell>
          <cell r="Z63">
            <v>152906</v>
          </cell>
          <cell r="AA63">
            <v>163669</v>
          </cell>
        </row>
        <row r="64">
          <cell r="A64" t="str">
            <v>UIR</v>
          </cell>
          <cell r="C64">
            <v>15280</v>
          </cell>
          <cell r="D64">
            <v>18015</v>
          </cell>
          <cell r="E64">
            <v>20754</v>
          </cell>
          <cell r="F64">
            <v>23667</v>
          </cell>
          <cell r="G64">
            <v>26025</v>
          </cell>
          <cell r="H64">
            <v>28299</v>
          </cell>
          <cell r="I64">
            <v>27668</v>
          </cell>
          <cell r="J64">
            <v>27861</v>
          </cell>
          <cell r="K64">
            <v>30502</v>
          </cell>
          <cell r="L64">
            <v>33084</v>
          </cell>
          <cell r="M64">
            <v>37672</v>
          </cell>
          <cell r="N64">
            <v>39830</v>
          </cell>
          <cell r="O64">
            <v>40087</v>
          </cell>
          <cell r="P64">
            <v>35853</v>
          </cell>
          <cell r="Q64">
            <v>23638</v>
          </cell>
          <cell r="R64">
            <v>17919</v>
          </cell>
          <cell r="S64">
            <v>17324</v>
          </cell>
          <cell r="T64">
            <v>16889</v>
          </cell>
          <cell r="U64">
            <v>20140</v>
          </cell>
          <cell r="V64">
            <v>22838</v>
          </cell>
          <cell r="W64">
            <v>25028</v>
          </cell>
          <cell r="X64">
            <v>27327</v>
          </cell>
          <cell r="Y64">
            <v>28428</v>
          </cell>
          <cell r="Z64">
            <v>32132</v>
          </cell>
          <cell r="AA64">
            <v>32848</v>
          </cell>
        </row>
        <row r="65">
          <cell r="A65" t="str">
            <v>UMTR</v>
          </cell>
          <cell r="C65">
            <v>-42318</v>
          </cell>
          <cell r="D65">
            <v>-47957</v>
          </cell>
          <cell r="E65">
            <v>-55820</v>
          </cell>
          <cell r="F65">
            <v>-71677</v>
          </cell>
          <cell r="G65">
            <v>-79640</v>
          </cell>
          <cell r="H65">
            <v>-98644</v>
          </cell>
          <cell r="I65">
            <v>-109551</v>
          </cell>
          <cell r="J65">
            <v>-114033</v>
          </cell>
          <cell r="K65">
            <v>-110928</v>
          </cell>
          <cell r="L65">
            <v>-112023</v>
          </cell>
          <cell r="M65">
            <v>-124888</v>
          </cell>
          <cell r="N65">
            <v>-136165</v>
          </cell>
          <cell r="O65">
            <v>-150368</v>
          </cell>
          <cell r="P65">
            <v>-147739</v>
          </cell>
          <cell r="Q65">
            <v>-140689</v>
          </cell>
          <cell r="R65">
            <v>-141470</v>
          </cell>
          <cell r="S65">
            <v>-145520</v>
          </cell>
          <cell r="T65">
            <v>-138023</v>
          </cell>
          <cell r="U65">
            <v>-144389</v>
          </cell>
          <cell r="V65">
            <v>-163814</v>
          </cell>
          <cell r="W65">
            <v>-204316</v>
          </cell>
          <cell r="X65">
            <v>-218152</v>
          </cell>
          <cell r="Y65">
            <v>-229242</v>
          </cell>
          <cell r="Z65">
            <v>-244156</v>
          </cell>
          <cell r="AA65">
            <v>-277293</v>
          </cell>
        </row>
        <row r="66">
          <cell r="A66" t="str">
            <v>IntangiblesRg</v>
          </cell>
          <cell r="D66">
            <v>16.646634615384627</v>
          </cell>
          <cell r="E66">
            <v>18.392581143740337</v>
          </cell>
          <cell r="F66">
            <v>10.966057441253273</v>
          </cell>
          <cell r="G66">
            <v>22.274509803921561</v>
          </cell>
          <cell r="H66">
            <v>-5.2277100705580448</v>
          </cell>
          <cell r="I66">
            <v>73.536379018612521</v>
          </cell>
          <cell r="J66">
            <v>21.138845553822151</v>
          </cell>
          <cell r="K66">
            <v>-1.5936896329684536</v>
          </cell>
          <cell r="L66">
            <v>11.56551611320138</v>
          </cell>
          <cell r="M66">
            <v>16.070381231671547</v>
          </cell>
          <cell r="N66">
            <v>2.6528549772612431</v>
          </cell>
          <cell r="O66">
            <v>-1.9936007875953732</v>
          </cell>
          <cell r="P66">
            <v>-5.4871923656453987</v>
          </cell>
          <cell r="Q66">
            <v>20.326823435631724</v>
          </cell>
          <cell r="R66">
            <v>2.2192779065915769</v>
          </cell>
          <cell r="S66">
            <v>-6.0596241088788023</v>
          </cell>
          <cell r="T66">
            <v>36.380361044038168</v>
          </cell>
          <cell r="U66">
            <v>-14.366410926566054</v>
          </cell>
          <cell r="V66">
            <v>24.062223097371273</v>
          </cell>
          <cell r="W66">
            <v>175.62891833981431</v>
          </cell>
          <cell r="X66">
            <v>78.94736842105263</v>
          </cell>
          <cell r="Y66">
            <v>-11.000450508430948</v>
          </cell>
          <cell r="Z66">
            <v>-52.558980385067343</v>
          </cell>
          <cell r="AA66">
            <v>269.4497370627239</v>
          </cell>
        </row>
        <row r="67">
          <cell r="A67" t="str">
            <v>PlanesRg</v>
          </cell>
          <cell r="D67">
            <v>-62.889518413597735</v>
          </cell>
          <cell r="E67">
            <v>81.679389312977094</v>
          </cell>
          <cell r="F67">
            <v>42.016806722689083</v>
          </cell>
          <cell r="G67">
            <v>259.17159763313606</v>
          </cell>
          <cell r="H67">
            <v>-51.894563426688634</v>
          </cell>
          <cell r="I67">
            <v>52.568493150684922</v>
          </cell>
          <cell r="J67">
            <v>67.789001122334454</v>
          </cell>
          <cell r="K67">
            <v>17.458193979933114</v>
          </cell>
          <cell r="L67">
            <v>26.138952164009122</v>
          </cell>
          <cell r="M67">
            <v>65.101580135440187</v>
          </cell>
          <cell r="N67">
            <v>32.977850697292865</v>
          </cell>
          <cell r="O67">
            <v>-1.912399753238736</v>
          </cell>
          <cell r="P67">
            <v>-30.985324947589099</v>
          </cell>
          <cell r="Q67">
            <v>85.6622114216282</v>
          </cell>
          <cell r="R67">
            <v>-4.61387434554974</v>
          </cell>
          <cell r="S67">
            <v>12.487135506003423</v>
          </cell>
          <cell r="T67">
            <v>43.077157670021336</v>
          </cell>
          <cell r="U67">
            <v>-32.004689331770223</v>
          </cell>
          <cell r="V67">
            <v>25.501567398119128</v>
          </cell>
          <cell r="W67">
            <v>-18.383914075184215</v>
          </cell>
          <cell r="X67">
            <v>60.550879877582254</v>
          </cell>
          <cell r="Y67">
            <v>-9.731223789553944</v>
          </cell>
          <cell r="Z67">
            <v>60.627177700348426</v>
          </cell>
          <cell r="AA67">
            <v>-14.132649707487023</v>
          </cell>
        </row>
        <row r="68">
          <cell r="A68" t="str">
            <v>UDDRg</v>
          </cell>
          <cell r="D68">
            <v>8.4162657351875012</v>
          </cell>
          <cell r="E68">
            <v>8.3890577507598874</v>
          </cell>
          <cell r="F68">
            <v>9.0835670218732503</v>
          </cell>
          <cell r="G68">
            <v>8.7549358341559635</v>
          </cell>
          <cell r="H68">
            <v>9.6594239897127565</v>
          </cell>
          <cell r="I68">
            <v>4.0723240614599421</v>
          </cell>
          <cell r="J68">
            <v>3.661941491785492</v>
          </cell>
          <cell r="K68">
            <v>4.3541851487759908</v>
          </cell>
          <cell r="L68">
            <v>4.3065352419027425</v>
          </cell>
          <cell r="M68">
            <v>8.1348390507518751</v>
          </cell>
          <cell r="N68">
            <v>6.0908121761921841</v>
          </cell>
          <cell r="O68">
            <v>5.1170947446572912</v>
          </cell>
          <cell r="P68">
            <v>-2.1505638227915957</v>
          </cell>
          <cell r="Q68">
            <v>-11.010926921545206</v>
          </cell>
          <cell r="R68">
            <v>-4.7696298834339128</v>
          </cell>
          <cell r="S68">
            <v>-1.8922372015155564</v>
          </cell>
          <cell r="T68">
            <v>-1.4916436520945098</v>
          </cell>
          <cell r="U68">
            <v>2.4586302785333247</v>
          </cell>
          <cell r="V68">
            <v>4.4373915493793215</v>
          </cell>
          <cell r="W68">
            <v>3.8611738309263233</v>
          </cell>
          <cell r="X68">
            <v>5.5873827558861278</v>
          </cell>
          <cell r="Y68">
            <v>3.3402611865405385</v>
          </cell>
          <cell r="Z68">
            <v>5.3343190817502828</v>
          </cell>
          <cell r="AA68">
            <v>3.2030311321540328</v>
          </cell>
        </row>
        <row r="69">
          <cell r="A69" t="str">
            <v>UNXRg</v>
          </cell>
          <cell r="D69">
            <v>7.461139896373048</v>
          </cell>
          <cell r="E69">
            <v>24.216489874638381</v>
          </cell>
          <cell r="F69">
            <v>-7.7632217370208645</v>
          </cell>
          <cell r="G69">
            <v>50.931088900578644</v>
          </cell>
          <cell r="H69">
            <v>6.3362609786700164</v>
          </cell>
          <cell r="I69">
            <v>33.090789904949204</v>
          </cell>
          <cell r="J69">
            <v>19.34689454760381</v>
          </cell>
          <cell r="K69">
            <v>3.1240972308200332</v>
          </cell>
          <cell r="L69">
            <v>31.082919801504726</v>
          </cell>
          <cell r="M69">
            <v>-15.054190199969476</v>
          </cell>
          <cell r="N69">
            <v>-7.3174238067855057</v>
          </cell>
          <cell r="O69">
            <v>0.8259655653792386</v>
          </cell>
          <cell r="P69">
            <v>-15.687858159301559</v>
          </cell>
          <cell r="Q69">
            <v>68.137031292765244</v>
          </cell>
          <cell r="R69">
            <v>26.829268292682929</v>
          </cell>
          <cell r="S69">
            <v>4.199110122358185</v>
          </cell>
          <cell r="T69">
            <v>11.915173164172366</v>
          </cell>
          <cell r="U69">
            <v>-1.3500871319820251</v>
          </cell>
          <cell r="V69">
            <v>17.555179531043706</v>
          </cell>
          <cell r="W69">
            <v>76.91869661499527</v>
          </cell>
          <cell r="X69">
            <v>-0.70452757313497205</v>
          </cell>
          <cell r="Y69">
            <v>17.425715829281472</v>
          </cell>
          <cell r="Z69">
            <v>17.2475136681159</v>
          </cell>
          <cell r="AA69">
            <v>7.0389651158228039</v>
          </cell>
        </row>
        <row r="70">
          <cell r="A70" t="str">
            <v>IntangiblesP</v>
          </cell>
          <cell r="D70">
            <v>1.9455444650122278</v>
          </cell>
          <cell r="E70">
            <v>4.0146811424784934</v>
          </cell>
          <cell r="F70">
            <v>3.4587210791428236</v>
          </cell>
          <cell r="G70">
            <v>5.6150860101089162</v>
          </cell>
          <cell r="H70">
            <v>8.4599884215260204</v>
          </cell>
          <cell r="I70">
            <v>5.8101181190104656</v>
          </cell>
          <cell r="J70">
            <v>-1.20129557836125</v>
          </cell>
          <cell r="K70">
            <v>3.2269151280355901</v>
          </cell>
          <cell r="L70">
            <v>4.5086037352496611</v>
          </cell>
          <cell r="M70">
            <v>4.2493011601693276</v>
          </cell>
          <cell r="N70">
            <v>1.7459440780789759</v>
          </cell>
          <cell r="O70">
            <v>5.8006141999158212</v>
          </cell>
          <cell r="P70">
            <v>5.8943928248551325</v>
          </cell>
          <cell r="Q70">
            <v>-0.76777424569764996</v>
          </cell>
          <cell r="R70">
            <v>-1.1539489464024943</v>
          </cell>
          <cell r="S70">
            <v>-4.5034766055937148</v>
          </cell>
          <cell r="T70">
            <v>6.5419013092747669</v>
          </cell>
          <cell r="U70">
            <v>0.58698183070760024</v>
          </cell>
          <cell r="V70">
            <v>-1.9147457220358266</v>
          </cell>
          <cell r="W70">
            <v>2.2932336465780079</v>
          </cell>
          <cell r="X70">
            <v>1.2970378138649652</v>
          </cell>
          <cell r="Y70">
            <v>2.9091812236112347</v>
          </cell>
          <cell r="Z70">
            <v>3.3152960902370188</v>
          </cell>
          <cell r="AA70">
            <v>1.226760523218684</v>
          </cell>
        </row>
        <row r="71">
          <cell r="A71" t="str">
            <v>PlanesP</v>
          </cell>
          <cell r="D71">
            <v>-0.95798999039482524</v>
          </cell>
          <cell r="E71">
            <v>1.1583011583011782</v>
          </cell>
          <cell r="F71">
            <v>0.78895463510848529</v>
          </cell>
          <cell r="G71">
            <v>1.546455733339358</v>
          </cell>
          <cell r="H71">
            <v>1.8888674512830494</v>
          </cell>
          <cell r="I71">
            <v>2.4601055252396309</v>
          </cell>
          <cell r="J71">
            <v>1.5952685421994905</v>
          </cell>
          <cell r="K71">
            <v>0.43801758456987194</v>
          </cell>
          <cell r="L71">
            <v>0.48599447289614517</v>
          </cell>
          <cell r="M71">
            <v>0.63734460781221802</v>
          </cell>
          <cell r="N71">
            <v>0.96362556263851484</v>
          </cell>
          <cell r="O71">
            <v>0.16996042073302853</v>
          </cell>
          <cell r="P71">
            <v>0.17864867191517142</v>
          </cell>
          <cell r="Q71">
            <v>0.90441621043400033</v>
          </cell>
          <cell r="R71">
            <v>-1.9094496480146605</v>
          </cell>
          <cell r="S71">
            <v>-1.6881043359704195</v>
          </cell>
          <cell r="T71">
            <v>1.3496393606642787</v>
          </cell>
          <cell r="U71">
            <v>1.354752082198174</v>
          </cell>
          <cell r="V71">
            <v>8.9706145183865438E-2</v>
          </cell>
          <cell r="W71">
            <v>1.8537869998972667</v>
          </cell>
          <cell r="X71">
            <v>1.0870264540444374</v>
          </cell>
          <cell r="Y71">
            <v>1.3915732508697376</v>
          </cell>
          <cell r="Z71">
            <v>1.0385854203641687</v>
          </cell>
          <cell r="AA71">
            <v>1.8284386152387144</v>
          </cell>
        </row>
        <row r="72">
          <cell r="A72" t="str">
            <v>UDDP</v>
          </cell>
          <cell r="D72">
            <v>3.2906758848023188</v>
          </cell>
          <cell r="E72">
            <v>3.7289184554530008</v>
          </cell>
          <cell r="F72">
            <v>5.2770934563090455</v>
          </cell>
          <cell r="G72">
            <v>4.787087577072513</v>
          </cell>
          <cell r="H72">
            <v>6.347165551138878</v>
          </cell>
          <cell r="I72">
            <v>5.6066672422680153</v>
          </cell>
          <cell r="J72">
            <v>5.5310674575891561</v>
          </cell>
          <cell r="K72">
            <v>4.6020634384170922</v>
          </cell>
          <cell r="L72">
            <v>4.024409753569036</v>
          </cell>
          <cell r="M72">
            <v>2.7534910790828704</v>
          </cell>
          <cell r="N72">
            <v>4.0218573861638962</v>
          </cell>
          <cell r="O72">
            <v>1.4089851735685777</v>
          </cell>
          <cell r="P72">
            <v>-0.84941766383371808</v>
          </cell>
          <cell r="Q72">
            <v>-5.5674505655506357</v>
          </cell>
          <cell r="R72">
            <v>-2.8510682976027213</v>
          </cell>
          <cell r="S72">
            <v>0.66583259042074516</v>
          </cell>
          <cell r="T72">
            <v>1.2268916915927575</v>
          </cell>
          <cell r="U72">
            <v>0.90299188916702633</v>
          </cell>
          <cell r="V72">
            <v>0.83164398615909185</v>
          </cell>
          <cell r="W72">
            <v>1.0435864280650797</v>
          </cell>
          <cell r="X72">
            <v>0.55153010212163345</v>
          </cell>
          <cell r="Y72">
            <v>2.096815775035199</v>
          </cell>
          <cell r="Z72">
            <v>2.5802690903034664</v>
          </cell>
          <cell r="AA72">
            <v>2.9115280240446184</v>
          </cell>
        </row>
        <row r="73">
          <cell r="A73" t="str">
            <v>UNXP</v>
          </cell>
          <cell r="D73">
            <v>0.54571026872958228</v>
          </cell>
          <cell r="E73">
            <v>1.9546473957155364</v>
          </cell>
          <cell r="F73">
            <v>16.370388813784341</v>
          </cell>
          <cell r="G73">
            <v>-5.0829923443272857</v>
          </cell>
          <cell r="H73">
            <v>8.8980555243776127</v>
          </cell>
          <cell r="I73">
            <v>1.1771821480921707</v>
          </cell>
          <cell r="J73">
            <v>3.7126401223690486</v>
          </cell>
          <cell r="K73">
            <v>-6.288219162358299</v>
          </cell>
          <cell r="L73">
            <v>-19.39044138668169</v>
          </cell>
          <cell r="M73">
            <v>12.258165301804457</v>
          </cell>
          <cell r="N73">
            <v>-0.29159103593154878</v>
          </cell>
          <cell r="O73">
            <v>5.20017356315019</v>
          </cell>
          <cell r="P73">
            <v>12.0277152079743</v>
          </cell>
          <cell r="Q73">
            <v>-16.02522824156577</v>
          </cell>
          <cell r="R73">
            <v>-11.323648933652953</v>
          </cell>
          <cell r="S73">
            <v>5.061317759911188</v>
          </cell>
          <cell r="T73">
            <v>-1.4858940292153067</v>
          </cell>
          <cell r="U73">
            <v>-0.91456581294884209</v>
          </cell>
          <cell r="V73">
            <v>-6.2425726669987363</v>
          </cell>
          <cell r="W73">
            <v>19.277231236107738</v>
          </cell>
          <cell r="X73">
            <v>-1.2780754967450902</v>
          </cell>
          <cell r="Y73">
            <v>-1.8002405036429359</v>
          </cell>
          <cell r="Z73">
            <v>-1.9835716060847886</v>
          </cell>
          <cell r="AA73">
            <v>2.6969356487629881</v>
          </cell>
        </row>
        <row r="74">
          <cell r="A74" t="str">
            <v>UIP</v>
          </cell>
          <cell r="D74">
            <v>4.6193169192527028</v>
          </cell>
          <cell r="E74">
            <v>6.0556168618125072</v>
          </cell>
          <cell r="F74">
            <v>9.9666114482626753</v>
          </cell>
          <cell r="G74">
            <v>8.3639045576846982</v>
          </cell>
          <cell r="H74">
            <v>9.9629876606917911</v>
          </cell>
          <cell r="I74">
            <v>8.5325922200656166</v>
          </cell>
          <cell r="J74">
            <v>5.5170122136258604</v>
          </cell>
          <cell r="K74">
            <v>4.7383122418202195</v>
          </cell>
          <cell r="L74">
            <v>6.4710348563631337</v>
          </cell>
          <cell r="M74">
            <v>3.5650773397228885</v>
          </cell>
          <cell r="N74">
            <v>6.3008743536693279</v>
          </cell>
          <cell r="O74">
            <v>-2.6279364387347459</v>
          </cell>
          <cell r="P74">
            <v>-9.8217833083057648</v>
          </cell>
          <cell r="Q74">
            <v>-10.16862870123828</v>
          </cell>
          <cell r="R74">
            <v>-5.8306410849485957</v>
          </cell>
          <cell r="S74">
            <v>-2.1061118496178866</v>
          </cell>
          <cell r="T74">
            <v>1.2665934283151437E-2</v>
          </cell>
          <cell r="U74">
            <v>4.2496271673817754</v>
          </cell>
          <cell r="V74">
            <v>4.1704783544613377</v>
          </cell>
          <cell r="W74">
            <v>3.1267024896635798</v>
          </cell>
          <cell r="X74">
            <v>1.8029171144667622</v>
          </cell>
          <cell r="Y74">
            <v>4.8658812694270637</v>
          </cell>
          <cell r="Z74">
            <v>3.8621934520104428</v>
          </cell>
          <cell r="AA74">
            <v>5.6287663321173964</v>
          </cell>
        </row>
        <row r="75">
          <cell r="A75" t="str">
            <v>UMTP</v>
          </cell>
          <cell r="D75">
            <v>-0.49948365933751848</v>
          </cell>
          <cell r="E75">
            <v>0.65053785884616744</v>
          </cell>
          <cell r="F75">
            <v>2.1029698973764388</v>
          </cell>
          <cell r="G75">
            <v>2.2881003799628319</v>
          </cell>
          <cell r="H75">
            <v>5.2954681384823399</v>
          </cell>
          <cell r="I75">
            <v>-1.7319552346174993</v>
          </cell>
          <cell r="J75">
            <v>-2.7800691920583875</v>
          </cell>
          <cell r="K75">
            <v>-1.962148425333754</v>
          </cell>
          <cell r="L75">
            <v>6.1834754216222532</v>
          </cell>
          <cell r="M75">
            <v>7.932325408679386E-2</v>
          </cell>
          <cell r="N75">
            <v>2.7723510786749062</v>
          </cell>
          <cell r="O75">
            <v>-0.7068957465680259</v>
          </cell>
          <cell r="P75">
            <v>1.9283534059344909</v>
          </cell>
          <cell r="Q75">
            <v>-3.1788572188338304</v>
          </cell>
          <cell r="R75">
            <v>7.275061971109853</v>
          </cell>
          <cell r="S75">
            <v>-2.3942580593190099</v>
          </cell>
          <cell r="T75">
            <v>6.2276174395169193</v>
          </cell>
          <cell r="U75">
            <v>-1.2477287705746631</v>
          </cell>
          <cell r="V75">
            <v>3.0032156563626566</v>
          </cell>
          <cell r="W75">
            <v>3.0307111458919955</v>
          </cell>
          <cell r="X75">
            <v>-1.8021679639622756</v>
          </cell>
          <cell r="Y75">
            <v>1.4004899158218675</v>
          </cell>
          <cell r="Z75">
            <v>0.96413768246530474</v>
          </cell>
          <cell r="AA75">
            <v>-1.5939358895248446</v>
          </cell>
        </row>
        <row r="78">
          <cell r="A78" t="str">
            <v>PCR2002</v>
          </cell>
          <cell r="C78">
            <v>38743.662232384115</v>
          </cell>
          <cell r="D78">
            <v>41527.517356059026</v>
          </cell>
          <cell r="E78">
            <v>44292.10704635211</v>
          </cell>
          <cell r="F78">
            <v>47911.3814175847</v>
          </cell>
          <cell r="G78">
            <v>52370.453543961754</v>
          </cell>
          <cell r="H78">
            <v>57946.920806485134</v>
          </cell>
          <cell r="I78">
            <v>60736.030139264185</v>
          </cell>
          <cell r="J78">
            <v>63195</v>
          </cell>
          <cell r="K78">
            <v>65034.848887965083</v>
          </cell>
          <cell r="L78">
            <v>67504.327166909163</v>
          </cell>
          <cell r="M78">
            <v>72360.092080648508</v>
          </cell>
          <cell r="N78">
            <v>77209.727083766353</v>
          </cell>
          <cell r="O78">
            <v>82400.00997713572</v>
          </cell>
          <cell r="P78">
            <v>82809.838287258361</v>
          </cell>
          <cell r="Q78">
            <v>78932.231968405729</v>
          </cell>
          <cell r="R78">
            <v>79675.70255664103</v>
          </cell>
          <cell r="S78">
            <v>78327.122219912693</v>
          </cell>
          <cell r="T78">
            <v>77848.113489918935</v>
          </cell>
          <cell r="U78">
            <v>77747.407815422979</v>
          </cell>
          <cell r="V78">
            <v>79625.787570151719</v>
          </cell>
          <cell r="W78">
            <v>82136.423820411539</v>
          </cell>
          <cell r="X78">
            <v>86408.095822074392</v>
          </cell>
          <cell r="Y78">
            <v>88996.669507378887</v>
          </cell>
          <cell r="Z78">
            <v>92058.99771357303</v>
          </cell>
          <cell r="AA78">
            <v>94629.18166701305</v>
          </cell>
        </row>
        <row r="79">
          <cell r="A79" t="str">
            <v>GCR2002</v>
          </cell>
          <cell r="C79">
            <v>12471.234987049213</v>
          </cell>
          <cell r="D79">
            <v>12830.673958955966</v>
          </cell>
          <cell r="E79">
            <v>13596.866586969514</v>
          </cell>
          <cell r="F79">
            <v>14399.689938234707</v>
          </cell>
          <cell r="G79">
            <v>15211.670970312811</v>
          </cell>
          <cell r="H79">
            <v>16412.853436939629</v>
          </cell>
          <cell r="I79">
            <v>18068.10424387328</v>
          </cell>
          <cell r="J79">
            <v>19151</v>
          </cell>
          <cell r="K79">
            <v>19689.776887826261</v>
          </cell>
          <cell r="L79">
            <v>19858.43084279737</v>
          </cell>
          <cell r="M79">
            <v>20580.361346881851</v>
          </cell>
          <cell r="N79">
            <v>21552.601793185899</v>
          </cell>
          <cell r="O79">
            <v>22934.648455867708</v>
          </cell>
          <cell r="P79">
            <v>23113.223231719472</v>
          </cell>
          <cell r="Q79">
            <v>22310.399880454279</v>
          </cell>
          <cell r="R79">
            <v>20821.513608288507</v>
          </cell>
          <cell r="S79">
            <v>20484.205698346286</v>
          </cell>
          <cell r="T79">
            <v>19712.671089858541</v>
          </cell>
          <cell r="U79">
            <v>19788.985096632798</v>
          </cell>
          <cell r="V79">
            <v>20659.727913927079</v>
          </cell>
          <cell r="W79">
            <v>20950.484279737</v>
          </cell>
          <cell r="X79">
            <v>21710.571787208606</v>
          </cell>
          <cell r="Y79">
            <v>22551.552141860924</v>
          </cell>
          <cell r="Z79">
            <v>23553.555050806928</v>
          </cell>
          <cell r="AA79">
            <v>24876.839928272559</v>
          </cell>
        </row>
        <row r="80">
          <cell r="A80" t="str">
            <v>IR2002</v>
          </cell>
          <cell r="C80">
            <v>15613.401990553308</v>
          </cell>
          <cell r="D80">
            <v>18131.838225371121</v>
          </cell>
          <cell r="E80">
            <v>21023.075236167344</v>
          </cell>
          <cell r="F80">
            <v>23970.277496626182</v>
          </cell>
          <cell r="G80">
            <v>27402.211032388663</v>
          </cell>
          <cell r="H80">
            <v>28739.058367071524</v>
          </cell>
          <cell r="I80">
            <v>30408.086538461539</v>
          </cell>
          <cell r="J80">
            <v>32106</v>
          </cell>
          <cell r="K80">
            <v>34636.17088394062</v>
          </cell>
          <cell r="L80">
            <v>38019.360492577602</v>
          </cell>
          <cell r="M80">
            <v>44451.753542510131</v>
          </cell>
          <cell r="N80">
            <v>47677.879385964923</v>
          </cell>
          <cell r="O80">
            <v>47679.684716599208</v>
          </cell>
          <cell r="P80">
            <v>42129.195681511483</v>
          </cell>
          <cell r="Q80">
            <v>35029.732962213231</v>
          </cell>
          <cell r="R80">
            <v>29794.274122807023</v>
          </cell>
          <cell r="S80">
            <v>29407.933367071531</v>
          </cell>
          <cell r="T80">
            <v>34421.336538461546</v>
          </cell>
          <cell r="U80">
            <v>33107.055836707164</v>
          </cell>
          <cell r="V80">
            <v>39217.197368421068</v>
          </cell>
          <cell r="W80">
            <v>59842.197199730115</v>
          </cell>
          <cell r="X80">
            <v>90240.35441970313</v>
          </cell>
          <cell r="Y80">
            <v>84141.044871794889</v>
          </cell>
          <cell r="Z80">
            <v>66424.432692307702</v>
          </cell>
          <cell r="AA80">
            <v>128956.57253711204</v>
          </cell>
        </row>
        <row r="81">
          <cell r="A81" t="str">
            <v>SCR2002</v>
          </cell>
          <cell r="C81">
            <v>551.85426356589164</v>
          </cell>
          <cell r="D81">
            <v>632.97984496124047</v>
          </cell>
          <cell r="E81">
            <v>1116.7286821705429</v>
          </cell>
          <cell r="F81">
            <v>1557.4108527131787</v>
          </cell>
          <cell r="G81">
            <v>547.84806201550396</v>
          </cell>
          <cell r="H81">
            <v>1160.7968992248063</v>
          </cell>
          <cell r="I81">
            <v>448.69457364341088</v>
          </cell>
          <cell r="J81">
            <v>646</v>
          </cell>
          <cell r="K81">
            <v>1221.8914728682171</v>
          </cell>
          <cell r="L81">
            <v>434.67286821705426</v>
          </cell>
          <cell r="M81">
            <v>862.33488372093029</v>
          </cell>
          <cell r="N81">
            <v>1743.6992248062018</v>
          </cell>
          <cell r="O81">
            <v>1041.6124031007753</v>
          </cell>
          <cell r="P81">
            <v>-220.34108527131784</v>
          </cell>
          <cell r="Q81">
            <v>-989.53178294573638</v>
          </cell>
          <cell r="R81">
            <v>-428.66356589147284</v>
          </cell>
          <cell r="S81">
            <v>620.96124031007753</v>
          </cell>
          <cell r="T81">
            <v>883.36744186046508</v>
          </cell>
          <cell r="U81">
            <v>278.43100775193795</v>
          </cell>
          <cell r="V81">
            <v>2892.4775193798446</v>
          </cell>
          <cell r="W81">
            <v>4205.5100775193787</v>
          </cell>
          <cell r="X81">
            <v>4829.4759689922466</v>
          </cell>
          <cell r="Y81">
            <v>6068.3937984496106</v>
          </cell>
          <cell r="Z81">
            <v>1159.7953488372091</v>
          </cell>
          <cell r="AA81">
            <v>1637.5348837209299</v>
          </cell>
        </row>
        <row r="82">
          <cell r="A82" t="str">
            <v>XTR2002</v>
          </cell>
          <cell r="C82">
            <v>44517.186990105882</v>
          </cell>
          <cell r="D82">
            <v>50046.471077069946</v>
          </cell>
          <cell r="E82">
            <v>58829.269549557357</v>
          </cell>
          <cell r="F82">
            <v>72224.994488804019</v>
          </cell>
          <cell r="G82">
            <v>83616.29834230167</v>
          </cell>
          <cell r="H82">
            <v>101332.24911039749</v>
          </cell>
          <cell r="I82">
            <v>115526.89554764798</v>
          </cell>
          <cell r="J82">
            <v>123009</v>
          </cell>
          <cell r="K82">
            <v>120920.06049296998</v>
          </cell>
          <cell r="L82">
            <v>128804.29469710121</v>
          </cell>
          <cell r="M82">
            <v>135862.91737545567</v>
          </cell>
          <cell r="N82">
            <v>144084.33559711857</v>
          </cell>
          <cell r="O82">
            <v>156909.7836096164</v>
          </cell>
          <cell r="P82">
            <v>150941.89339958341</v>
          </cell>
          <cell r="Q82">
            <v>157958.70170109355</v>
          </cell>
          <cell r="R82">
            <v>167451.45491234158</v>
          </cell>
          <cell r="S82">
            <v>172801.02614563442</v>
          </cell>
          <cell r="T82">
            <v>171294.81891164728</v>
          </cell>
          <cell r="U82">
            <v>176303.64745703869</v>
          </cell>
          <cell r="V82">
            <v>201984.79218017703</v>
          </cell>
          <cell r="W82">
            <v>281280.86469362956</v>
          </cell>
          <cell r="X82">
            <v>292889.24743968062</v>
          </cell>
          <cell r="Y82">
            <v>319973.39795608405</v>
          </cell>
          <cell r="Z82">
            <v>353253.19358618301</v>
          </cell>
          <cell r="AA82">
            <v>392309.60089394206</v>
          </cell>
        </row>
        <row r="83">
          <cell r="A83" t="str">
            <v>MTR2002</v>
          </cell>
          <cell r="C83">
            <v>-36288.492483982263</v>
          </cell>
          <cell r="D83">
            <v>-40949.069369147364</v>
          </cell>
          <cell r="E83">
            <v>-47764.774273040908</v>
          </cell>
          <cell r="F83">
            <v>-61031.948620009862</v>
          </cell>
          <cell r="G83">
            <v>-68731.640709709231</v>
          </cell>
          <cell r="H83">
            <v>-83637.465377033033</v>
          </cell>
          <cell r="I83">
            <v>-94594.813947757517</v>
          </cell>
          <cell r="J83">
            <v>-99645</v>
          </cell>
          <cell r="K83">
            <v>-97236.134918679149</v>
          </cell>
          <cell r="L83">
            <v>-99086.778462296686</v>
          </cell>
          <cell r="M83">
            <v>-111694.23644652536</v>
          </cell>
          <cell r="N83">
            <v>-122083.54139970426</v>
          </cell>
          <cell r="O83">
            <v>-133500.07220305566</v>
          </cell>
          <cell r="P83">
            <v>-129780.77796944305</v>
          </cell>
          <cell r="Q83">
            <v>-127570.81000492851</v>
          </cell>
          <cell r="R83">
            <v>-128143.76466239525</v>
          </cell>
          <cell r="S83">
            <v>-131595.40722030555</v>
          </cell>
          <cell r="T83">
            <v>-130361.09918679151</v>
          </cell>
          <cell r="U83">
            <v>-131719.00172498767</v>
          </cell>
          <cell r="V83">
            <v>-150950.63405618528</v>
          </cell>
          <cell r="W83">
            <v>-201011.31949236072</v>
          </cell>
          <cell r="X83">
            <v>-238018.46081813695</v>
          </cell>
          <cell r="Y83">
            <v>-240663.87432232618</v>
          </cell>
          <cell r="Z83">
            <v>-233774.50381961546</v>
          </cell>
          <cell r="AA83">
            <v>-317013.35645638226</v>
          </cell>
        </row>
        <row r="84">
          <cell r="A84" t="str">
            <v>STATR2002</v>
          </cell>
          <cell r="C84">
            <v>2251.1616987038433</v>
          </cell>
          <cell r="D84">
            <v>1412.5676142940938</v>
          </cell>
          <cell r="E84">
            <v>1658.8713052367966</v>
          </cell>
          <cell r="F84">
            <v>1781.7449025211681</v>
          </cell>
          <cell r="G84">
            <v>985.26566760317655</v>
          </cell>
          <cell r="H84">
            <v>-29.543528970025363</v>
          </cell>
          <cell r="I84">
            <v>-2232.1610320000909</v>
          </cell>
          <cell r="J84">
            <v>-2502</v>
          </cell>
          <cell r="K84">
            <v>-4201.2600737760658</v>
          </cell>
          <cell r="L84">
            <v>-6054.5607321669231</v>
          </cell>
          <cell r="M84">
            <v>-4422.3576844189374</v>
          </cell>
          <cell r="N84">
            <v>-4172.1972181931196</v>
          </cell>
          <cell r="O84">
            <v>-2614.0417359169223</v>
          </cell>
          <cell r="P84">
            <v>-1975.9090021778538</v>
          </cell>
          <cell r="Q84">
            <v>-7136.7625444235746</v>
          </cell>
          <cell r="R84">
            <v>-7766.9404381404456</v>
          </cell>
          <cell r="S84">
            <v>-8088.0801347097731</v>
          </cell>
          <cell r="T84">
            <v>-11475.364479118463</v>
          </cell>
          <cell r="U84">
            <v>-10988.717269387824</v>
          </cell>
          <cell r="V84">
            <v>-14834.234588783933</v>
          </cell>
          <cell r="W84">
            <v>-23870.312305885513</v>
          </cell>
          <cell r="X84">
            <v>-26303.763475984277</v>
          </cell>
          <cell r="Y84">
            <v>-30434.796371348231</v>
          </cell>
          <cell r="Z84">
            <v>-31566.92530705384</v>
          </cell>
          <cell r="AA84">
            <v>-39242.175270235981</v>
          </cell>
        </row>
        <row r="85">
          <cell r="A85" t="str">
            <v>YER2002</v>
          </cell>
          <cell r="C85">
            <v>77860.009678379996</v>
          </cell>
          <cell r="D85">
            <v>83632.978707564034</v>
          </cell>
          <cell r="E85">
            <v>92752.144133412745</v>
          </cell>
          <cell r="F85">
            <v>100813.55047647409</v>
          </cell>
          <cell r="G85">
            <v>111402.10690887432</v>
          </cell>
          <cell r="H85">
            <v>121924.86971411554</v>
          </cell>
          <cell r="I85">
            <v>128360.83606313281</v>
          </cell>
          <cell r="J85">
            <v>135960</v>
          </cell>
          <cell r="K85">
            <v>140065.35363311495</v>
          </cell>
          <cell r="L85">
            <v>149479.74687313876</v>
          </cell>
          <cell r="M85">
            <v>158000.86509827277</v>
          </cell>
          <cell r="N85">
            <v>166012.50446694461</v>
          </cell>
          <cell r="O85">
            <v>174851.62522334722</v>
          </cell>
          <cell r="P85">
            <v>167017.12254318045</v>
          </cell>
          <cell r="Q85">
            <v>158533.96217986895</v>
          </cell>
          <cell r="R85">
            <v>161403.57653365095</v>
          </cell>
          <cell r="S85">
            <v>161957.76131625965</v>
          </cell>
          <cell r="T85">
            <v>162323.84380583678</v>
          </cell>
          <cell r="U85">
            <v>164517.80821917806</v>
          </cell>
          <cell r="V85">
            <v>178595.11390708751</v>
          </cell>
          <cell r="W85">
            <v>223533.84827278135</v>
          </cell>
          <cell r="X85">
            <v>231755.52114353774</v>
          </cell>
          <cell r="Y85">
            <v>250632.38758189391</v>
          </cell>
          <cell r="Z85">
            <v>271108.54526503861</v>
          </cell>
          <cell r="AA85">
            <v>286154.19818344241</v>
          </cell>
        </row>
        <row r="86">
          <cell r="A86" t="str">
            <v>FIR2002</v>
          </cell>
          <cell r="C86">
            <v>-6667.1034482758596</v>
          </cell>
          <cell r="D86">
            <v>-7367.9917241379289</v>
          </cell>
          <cell r="E86">
            <v>-8974.8358620689633</v>
          </cell>
          <cell r="F86">
            <v>-10581.679999999998</v>
          </cell>
          <cell r="G86">
            <v>-13605.704827586207</v>
          </cell>
          <cell r="H86">
            <v>-15044.066206896552</v>
          </cell>
          <cell r="I86">
            <v>-19004.855172413794</v>
          </cell>
          <cell r="J86">
            <v>-23732</v>
          </cell>
          <cell r="K86">
            <v>-22517.961379310345</v>
          </cell>
          <cell r="L86">
            <v>-23680.011034482759</v>
          </cell>
          <cell r="M86">
            <v>-25452.449655172411</v>
          </cell>
          <cell r="N86">
            <v>-25695.064827586208</v>
          </cell>
          <cell r="O86">
            <v>-29775.23586206897</v>
          </cell>
          <cell r="P86">
            <v>-27468.466206896555</v>
          </cell>
          <cell r="Q86">
            <v>-31527.456551724143</v>
          </cell>
          <cell r="R86">
            <v>-29653.928275862076</v>
          </cell>
          <cell r="S86">
            <v>-35410.26206896553</v>
          </cell>
          <cell r="T86">
            <v>-35746.264827586216</v>
          </cell>
          <cell r="U86">
            <v>-29931.202758620693</v>
          </cell>
          <cell r="V86">
            <v>-31949.144827586209</v>
          </cell>
          <cell r="W86">
            <v>-59178.846896551731</v>
          </cell>
          <cell r="X86">
            <v>-49471.351724137938</v>
          </cell>
          <cell r="Y86">
            <v>-59932.686896551735</v>
          </cell>
          <cell r="Z86">
            <v>-68688.976551724147</v>
          </cell>
          <cell r="AA86">
            <v>-77963.230344827592</v>
          </cell>
        </row>
        <row r="87">
          <cell r="A87" t="str">
            <v>YNR2002</v>
          </cell>
          <cell r="C87">
            <v>72329.336725118774</v>
          </cell>
          <cell r="D87">
            <v>77419.614685355715</v>
          </cell>
          <cell r="E87">
            <v>84833.303823822658</v>
          </cell>
          <cell r="F87">
            <v>91181.547680487958</v>
          </cell>
          <cell r="G87">
            <v>98535.176969092732</v>
          </cell>
          <cell r="H87">
            <v>107656.8695091197</v>
          </cell>
          <cell r="I87">
            <v>109607.58052313648</v>
          </cell>
          <cell r="J87">
            <v>112228</v>
          </cell>
          <cell r="K87">
            <v>117548.64450765352</v>
          </cell>
          <cell r="L87">
            <v>125771.90751275586</v>
          </cell>
          <cell r="M87">
            <v>132552.91138349657</v>
          </cell>
          <cell r="N87">
            <v>140206.01718374289</v>
          </cell>
          <cell r="O87">
            <v>145436.16054776846</v>
          </cell>
          <cell r="P87">
            <v>139711.55184446659</v>
          </cell>
          <cell r="Q87">
            <v>128013.04492405137</v>
          </cell>
          <cell r="R87">
            <v>132404.81860301449</v>
          </cell>
          <cell r="S87">
            <v>127701.22734736966</v>
          </cell>
          <cell r="T87">
            <v>127761.28719723184</v>
          </cell>
          <cell r="U87">
            <v>135180.7354993842</v>
          </cell>
          <cell r="V87">
            <v>147225.61497859363</v>
          </cell>
          <cell r="W87">
            <v>167274.90924285966</v>
          </cell>
          <cell r="X87">
            <v>183806.17723300686</v>
          </cell>
          <cell r="Y87">
            <v>193243.80103806229</v>
          </cell>
          <cell r="Z87">
            <v>205733.78159638733</v>
          </cell>
          <cell r="AA87">
            <v>212484.3441733623</v>
          </cell>
        </row>
        <row r="88">
          <cell r="A88" t="str">
            <v>UDDR2002</v>
          </cell>
          <cell r="C88">
            <v>65754.396064609449</v>
          </cell>
          <cell r="D88">
            <v>71288.460769974656</v>
          </cell>
          <cell r="E88">
            <v>77268.890913595635</v>
          </cell>
          <cell r="F88">
            <v>84287.662406790216</v>
          </cell>
          <cell r="G88">
            <v>91666.993166614717</v>
          </cell>
          <cell r="H88">
            <v>100521.49669519905</v>
          </cell>
          <cell r="I88">
            <v>104615.05779205728</v>
          </cell>
          <cell r="J88">
            <v>108446</v>
          </cell>
          <cell r="K88">
            <v>113167.9396264416</v>
          </cell>
          <cell r="L88">
            <v>118041.55682898953</v>
          </cell>
          <cell r="M88">
            <v>127644.04749002962</v>
          </cell>
          <cell r="N88">
            <v>135418.60667673688</v>
          </cell>
          <cell r="O88">
            <v>142348.10508228029</v>
          </cell>
          <cell r="P88">
            <v>139286.81823195142</v>
          </cell>
          <cell r="Q88">
            <v>123950.04846508574</v>
          </cell>
          <cell r="R88">
            <v>118038.08991296419</v>
          </cell>
          <cell r="S88">
            <v>115804.52926367271</v>
          </cell>
          <cell r="T88">
            <v>114077.13835407319</v>
          </cell>
          <cell r="U88">
            <v>116881.87341853078</v>
          </cell>
          <cell r="V88">
            <v>122068.37979236092</v>
          </cell>
          <cell r="W88">
            <v>126781.6521287393</v>
          </cell>
          <cell r="X88">
            <v>133865.42829740804</v>
          </cell>
          <cell r="Y88">
            <v>138336.88324102262</v>
          </cell>
          <cell r="Z88">
            <v>145716.2140008471</v>
          </cell>
          <cell r="AA88">
            <v>150383.54969989043</v>
          </cell>
        </row>
        <row r="89">
          <cell r="A89" t="str">
            <v>UNXR2002</v>
          </cell>
          <cell r="C89">
            <v>9357.2861210845604</v>
          </cell>
          <cell r="D89">
            <v>10055.446329082579</v>
          </cell>
          <cell r="E89">
            <v>12490.522471214559</v>
          </cell>
          <cell r="F89">
            <v>11520.855515661755</v>
          </cell>
          <cell r="G89">
            <v>17388.552680450663</v>
          </cell>
          <cell r="H89">
            <v>18490.336758697536</v>
          </cell>
          <cell r="I89">
            <v>24608.935248235732</v>
          </cell>
          <cell r="J89">
            <v>29370</v>
          </cell>
          <cell r="K89">
            <v>30287.547356691841</v>
          </cell>
          <cell r="L89">
            <v>39701.80141141513</v>
          </cell>
          <cell r="M89">
            <v>33725.016714126534</v>
          </cell>
          <cell r="N89">
            <v>31257.214312244647</v>
          </cell>
          <cell r="O89">
            <v>31515.388139160583</v>
          </cell>
          <cell r="P89">
            <v>26571.298749535723</v>
          </cell>
          <cell r="Q89">
            <v>44676.192893401021</v>
          </cell>
          <cell r="R89">
            <v>56662.48854772812</v>
          </cell>
          <cell r="S89">
            <v>59041.808839915815</v>
          </cell>
          <cell r="T89">
            <v>66076.742602451413</v>
          </cell>
          <cell r="U89">
            <v>65184.649003342827</v>
          </cell>
          <cell r="V89">
            <v>76627.931162560359</v>
          </cell>
          <cell r="W89">
            <v>135569.13705583755</v>
          </cell>
          <cell r="X89">
            <v>134614.01510461804</v>
          </cell>
          <cell r="Y89">
            <v>158071.4708431348</v>
          </cell>
          <cell r="Z89">
            <v>185334.86938219631</v>
          </cell>
          <cell r="AA89">
            <v>198380.52618546484</v>
          </cell>
        </row>
        <row r="90">
          <cell r="A90" t="str">
            <v>UIR2002</v>
          </cell>
          <cell r="C90">
            <v>14314.202648864004</v>
          </cell>
          <cell r="D90">
            <v>16876.332507806612</v>
          </cell>
          <cell r="E90">
            <v>19442.209540217507</v>
          </cell>
          <cell r="F90">
            <v>22171.088618498976</v>
          </cell>
          <cell r="G90">
            <v>24380.047378055344</v>
          </cell>
          <cell r="H90">
            <v>26510.315494777646</v>
          </cell>
          <cell r="I90">
            <v>25919.198880155054</v>
          </cell>
          <cell r="J90">
            <v>26100</v>
          </cell>
          <cell r="K90">
            <v>28574.071282437817</v>
          </cell>
          <cell r="L90">
            <v>30992.87175621837</v>
          </cell>
          <cell r="M90">
            <v>35290.879724345861</v>
          </cell>
          <cell r="N90">
            <v>37312.479810487777</v>
          </cell>
          <cell r="O90">
            <v>37553.235705825347</v>
          </cell>
          <cell r="P90">
            <v>33586.852589641436</v>
          </cell>
          <cell r="Q90">
            <v>22143.921610853882</v>
          </cell>
          <cell r="R90">
            <v>16786.400344567675</v>
          </cell>
          <cell r="S90">
            <v>16229.008291159686</v>
          </cell>
          <cell r="T90">
            <v>15821.503176483257</v>
          </cell>
          <cell r="U90">
            <v>18867.018412835147</v>
          </cell>
          <cell r="V90">
            <v>21394.486917196082</v>
          </cell>
          <cell r="W90">
            <v>23446.064391084314</v>
          </cell>
          <cell r="X90">
            <v>25599.752341983422</v>
          </cell>
          <cell r="Y90">
            <v>26631.161839129971</v>
          </cell>
          <cell r="Z90">
            <v>30101.044470765592</v>
          </cell>
          <cell r="AA90">
            <v>30771.788521589326</v>
          </cell>
        </row>
        <row r="91">
          <cell r="A91" t="str">
            <v>UMTR2002</v>
          </cell>
          <cell r="C91">
            <v>-34749.723343242746</v>
          </cell>
          <cell r="D91">
            <v>-39380.227855094578</v>
          </cell>
          <cell r="E91">
            <v>-45836.985609428855</v>
          </cell>
          <cell r="F91">
            <v>-58858.07268948463</v>
          </cell>
          <cell r="G91">
            <v>-65396.946147167924</v>
          </cell>
          <cell r="H91">
            <v>-81002.214411617693</v>
          </cell>
          <cell r="I91">
            <v>-89958.574175896458</v>
          </cell>
          <cell r="J91">
            <v>-93639</v>
          </cell>
          <cell r="K91">
            <v>-91089.307411012604</v>
          </cell>
          <cell r="L91">
            <v>-91988.474362684487</v>
          </cell>
          <cell r="M91">
            <v>-102552.65959853726</v>
          </cell>
          <cell r="N91">
            <v>-111812.84746520742</v>
          </cell>
          <cell r="O91">
            <v>-123475.74081187023</v>
          </cell>
          <cell r="P91">
            <v>-121316.91897082423</v>
          </cell>
          <cell r="Q91">
            <v>-115527.76188471758</v>
          </cell>
          <cell r="R91">
            <v>-116169.08552787351</v>
          </cell>
          <cell r="S91">
            <v>-119494.77151350924</v>
          </cell>
          <cell r="T91">
            <v>-113338.55723343242</v>
          </cell>
          <cell r="U91">
            <v>-118566.04290863172</v>
          </cell>
          <cell r="V91">
            <v>-134517.0182841809</v>
          </cell>
          <cell r="W91">
            <v>-167775.52045460526</v>
          </cell>
          <cell r="X91">
            <v>-179137.04916997711</v>
          </cell>
          <cell r="Y91">
            <v>-188243.68067138459</v>
          </cell>
          <cell r="Z91">
            <v>-200490.41666885902</v>
          </cell>
          <cell r="AA91">
            <v>-227701.09728762729</v>
          </cell>
        </row>
        <row r="92">
          <cell r="A92" t="str">
            <v>PCR2003</v>
          </cell>
          <cell r="C92">
            <v>40322.455161177386</v>
          </cell>
          <cell r="D92">
            <v>43219.751568685533</v>
          </cell>
          <cell r="E92">
            <v>46096.997482024075</v>
          </cell>
          <cell r="F92">
            <v>49863.756227614249</v>
          </cell>
          <cell r="G92">
            <v>54504.534241779547</v>
          </cell>
          <cell r="H92">
            <v>60308.24091778203</v>
          </cell>
          <cell r="I92">
            <v>63211.005641881886</v>
          </cell>
          <cell r="J92">
            <v>65770.177806802574</v>
          </cell>
          <cell r="K92">
            <v>67685</v>
          </cell>
          <cell r="L92">
            <v>70255.108798104106</v>
          </cell>
          <cell r="M92">
            <v>75308.744714943561</v>
          </cell>
          <cell r="N92">
            <v>80356.000929092697</v>
          </cell>
          <cell r="O92">
            <v>85757.786335604425</v>
          </cell>
          <cell r="P92">
            <v>86184.315029757883</v>
          </cell>
          <cell r="Q92">
            <v>82148.697385075255</v>
          </cell>
          <cell r="R92">
            <v>82922.464182802345</v>
          </cell>
          <cell r="S92">
            <v>81518.929590929896</v>
          </cell>
          <cell r="T92">
            <v>81020.401394985587</v>
          </cell>
          <cell r="U92">
            <v>80915.591993644455</v>
          </cell>
          <cell r="V92">
            <v>82870.515175181092</v>
          </cell>
          <cell r="W92">
            <v>85483.45911992027</v>
          </cell>
          <cell r="X92">
            <v>89929.200508981216</v>
          </cell>
          <cell r="Y92">
            <v>92623.25781649744</v>
          </cell>
          <cell r="Z92">
            <v>95810.375003366265</v>
          </cell>
          <cell r="AA92">
            <v>98485.293202811503</v>
          </cell>
        </row>
        <row r="93">
          <cell r="A93" t="str">
            <v>GCR2003</v>
          </cell>
          <cell r="C93">
            <v>13150.99980620906</v>
          </cell>
          <cell r="D93">
            <v>13530.030580210067</v>
          </cell>
          <cell r="E93">
            <v>14337.985775745123</v>
          </cell>
          <cell r="F93">
            <v>15184.56831130576</v>
          </cell>
          <cell r="G93">
            <v>16040.807681872793</v>
          </cell>
          <cell r="H93">
            <v>17307.462540211618</v>
          </cell>
          <cell r="I93">
            <v>19052.935467617535</v>
          </cell>
          <cell r="J93">
            <v>20194.856207123754</v>
          </cell>
          <cell r="K93">
            <v>20763</v>
          </cell>
          <cell r="L93">
            <v>20940.846711367776</v>
          </cell>
          <cell r="M93">
            <v>21702.127204371922</v>
          </cell>
          <cell r="N93">
            <v>22727.361187550865</v>
          </cell>
          <cell r="O93">
            <v>24184.738537265992</v>
          </cell>
          <cell r="P93">
            <v>24373.046819890696</v>
          </cell>
          <cell r="Q93">
            <v>23526.464284330061</v>
          </cell>
          <cell r="R93">
            <v>21956.423859540322</v>
          </cell>
          <cell r="S93">
            <v>21600.730436804766</v>
          </cell>
          <cell r="T93">
            <v>20787.142087515978</v>
          </cell>
          <cell r="U93">
            <v>20867.61571256927</v>
          </cell>
          <cell r="V93">
            <v>21785.819774427335</v>
          </cell>
          <cell r="W93">
            <v>22092.424285880381</v>
          </cell>
          <cell r="X93">
            <v>22893.941591411171</v>
          </cell>
          <cell r="Y93">
            <v>23780.760939498454</v>
          </cell>
          <cell r="Z93">
            <v>24837.379636448182</v>
          </cell>
          <cell r="AA93">
            <v>26232.792294872273</v>
          </cell>
        </row>
        <row r="94">
          <cell r="A94" t="str">
            <v>IR2003</v>
          </cell>
          <cell r="C94">
            <v>16344.044434599047</v>
          </cell>
          <cell r="D94">
            <v>18980.333037971384</v>
          </cell>
          <cell r="E94">
            <v>22006.867947147588</v>
          </cell>
          <cell r="F94">
            <v>25091.98704750984</v>
          </cell>
          <cell r="G94">
            <v>28684.520836048057</v>
          </cell>
          <cell r="H94">
            <v>30083.927080347137</v>
          </cell>
          <cell r="I94">
            <v>31831.05884652472</v>
          </cell>
          <cell r="J94">
            <v>33608.427614604778</v>
          </cell>
          <cell r="K94">
            <v>36257</v>
          </cell>
          <cell r="L94">
            <v>39798.508847827783</v>
          </cell>
          <cell r="M94">
            <v>46531.911208985948</v>
          </cell>
          <cell r="N94">
            <v>49909.006358969011</v>
          </cell>
          <cell r="O94">
            <v>49910.896171587912</v>
          </cell>
          <cell r="P94">
            <v>44100.66727476479</v>
          </cell>
          <cell r="Q94">
            <v>36668.979150921266</v>
          </cell>
          <cell r="R94">
            <v>31188.522556097054</v>
          </cell>
          <cell r="S94">
            <v>30784.102655651408</v>
          </cell>
          <cell r="T94">
            <v>36032.112298350323</v>
          </cell>
          <cell r="U94">
            <v>34656.328711787559</v>
          </cell>
          <cell r="V94">
            <v>41052.399520471197</v>
          </cell>
          <cell r="W94">
            <v>62642.563785150262</v>
          </cell>
          <cell r="X94">
            <v>94463.228662271009</v>
          </cell>
          <cell r="Y94">
            <v>88078.496729300794</v>
          </cell>
          <cell r="Z94">
            <v>69532.820593677534</v>
          </cell>
          <cell r="AA94">
            <v>134991.2051809961</v>
          </cell>
        </row>
        <row r="95">
          <cell r="A95" t="str">
            <v>SCR2003</v>
          </cell>
          <cell r="C95">
            <v>551.45163934426216</v>
          </cell>
          <cell r="D95">
            <v>632.5180327868851</v>
          </cell>
          <cell r="E95">
            <v>1115.9139344262294</v>
          </cell>
          <cell r="F95">
            <v>1556.2745901639344</v>
          </cell>
          <cell r="G95">
            <v>547.4483606557377</v>
          </cell>
          <cell r="H95">
            <v>1159.95</v>
          </cell>
          <cell r="I95">
            <v>448.36721311475407</v>
          </cell>
          <cell r="J95">
            <v>645.52868852459017</v>
          </cell>
          <cell r="K95">
            <v>1221</v>
          </cell>
          <cell r="L95">
            <v>434.35573770491806</v>
          </cell>
          <cell r="M95">
            <v>861.70573770491808</v>
          </cell>
          <cell r="N95">
            <v>1742.4270491803281</v>
          </cell>
          <cell r="O95">
            <v>1040.8524590163936</v>
          </cell>
          <cell r="P95">
            <v>-220.18032786885249</v>
          </cell>
          <cell r="Q95">
            <v>-988.8098360655739</v>
          </cell>
          <cell r="R95">
            <v>-428.35081967213119</v>
          </cell>
          <cell r="S95">
            <v>620.50819672131149</v>
          </cell>
          <cell r="T95">
            <v>882.72295081967206</v>
          </cell>
          <cell r="U95">
            <v>278.22786885245898</v>
          </cell>
          <cell r="V95">
            <v>2890.3672131147537</v>
          </cell>
          <cell r="W95">
            <v>4202.441803278688</v>
          </cell>
          <cell r="X95">
            <v>4825.9524590163928</v>
          </cell>
          <cell r="Y95">
            <v>6063.9663934426217</v>
          </cell>
          <cell r="Z95">
            <v>1158.9491803278686</v>
          </cell>
          <cell r="AA95">
            <v>1636.3401639344258</v>
          </cell>
        </row>
        <row r="96">
          <cell r="A96" t="str">
            <v>XTR2003</v>
          </cell>
          <cell r="C96">
            <v>43326.186983136649</v>
          </cell>
          <cell r="D96">
            <v>48707.542195179383</v>
          </cell>
          <cell r="E96">
            <v>57255.368205362145</v>
          </cell>
          <cell r="F96">
            <v>70292.707775390692</v>
          </cell>
          <cell r="G96">
            <v>81379.251964448631</v>
          </cell>
          <cell r="H96">
            <v>98621.235285029004</v>
          </cell>
          <cell r="I96">
            <v>112436.12223726421</v>
          </cell>
          <cell r="J96">
            <v>119718.05262073634</v>
          </cell>
          <cell r="K96">
            <v>117685</v>
          </cell>
          <cell r="L96">
            <v>125358.30167162071</v>
          </cell>
          <cell r="M96">
            <v>132228.07999058242</v>
          </cell>
          <cell r="N96">
            <v>140229.54475558433</v>
          </cell>
          <cell r="O96">
            <v>152711.86442361458</v>
          </cell>
          <cell r="P96">
            <v>146903.63743047175</v>
          </cell>
          <cell r="Q96">
            <v>153732.72006239145</v>
          </cell>
          <cell r="R96">
            <v>162971.5068866064</v>
          </cell>
          <cell r="S96">
            <v>168177.95723093671</v>
          </cell>
          <cell r="T96">
            <v>166712.04663174308</v>
          </cell>
          <cell r="U96">
            <v>171586.87041996521</v>
          </cell>
          <cell r="V96">
            <v>196580.94918920504</v>
          </cell>
          <cell r="W96">
            <v>273755.55740310188</v>
          </cell>
          <cell r="X96">
            <v>285053.37281850551</v>
          </cell>
          <cell r="Y96">
            <v>311412.92176785658</v>
          </cell>
          <cell r="Z96">
            <v>343802.35932487709</v>
          </cell>
          <cell r="AA96">
            <v>381813.86275346536</v>
          </cell>
        </row>
        <row r="97">
          <cell r="A97" t="str">
            <v>MTR2003</v>
          </cell>
          <cell r="C97">
            <v>-35689.456678198949</v>
          </cell>
          <cell r="D97">
            <v>-40273.098638854521</v>
          </cell>
          <cell r="E97">
            <v>-46976.292633652367</v>
          </cell>
          <cell r="F97">
            <v>-60024.457814591282</v>
          </cell>
          <cell r="G97">
            <v>-67597.046491073008</v>
          </cell>
          <cell r="H97">
            <v>-82256.811813429638</v>
          </cell>
          <cell r="I97">
            <v>-93033.280890931594</v>
          </cell>
          <cell r="J97">
            <v>-98000.100507588577</v>
          </cell>
          <cell r="K97">
            <v>-95631</v>
          </cell>
          <cell r="L97">
            <v>-97451.093866006719</v>
          </cell>
          <cell r="M97">
            <v>-109850.43301598525</v>
          </cell>
          <cell r="N97">
            <v>-120068.23551099777</v>
          </cell>
          <cell r="O97">
            <v>-131296.30682592996</v>
          </cell>
          <cell r="P97">
            <v>-127638.4092022526</v>
          </cell>
          <cell r="Q97">
            <v>-125464.9224980429</v>
          </cell>
          <cell r="R97">
            <v>-126028.41905098617</v>
          </cell>
          <cell r="S97">
            <v>-129423.08328493148</v>
          </cell>
          <cell r="T97">
            <v>-128209.15071087657</v>
          </cell>
          <cell r="U97">
            <v>-129544.63754135209</v>
          </cell>
          <cell r="V97">
            <v>-148458.80183843028</v>
          </cell>
          <cell r="W97">
            <v>-197693.10565923384</v>
          </cell>
          <cell r="X97">
            <v>-234089.34801383875</v>
          </cell>
          <cell r="Y97">
            <v>-236691.09209828536</v>
          </cell>
          <cell r="Z97">
            <v>-229915.44854668051</v>
          </cell>
          <cell r="AA97">
            <v>-311780.22775827674</v>
          </cell>
        </row>
        <row r="98">
          <cell r="A98" t="str">
            <v>STATR2003</v>
          </cell>
          <cell r="C98">
            <v>2906.4876861382509</v>
          </cell>
          <cell r="D98">
            <v>2114.3651545125031</v>
          </cell>
          <cell r="E98">
            <v>2551.2434317707957</v>
          </cell>
          <cell r="F98">
            <v>2800.6663407611195</v>
          </cell>
          <cell r="G98">
            <v>2209.6201172787405</v>
          </cell>
          <cell r="H98">
            <v>1480.3941568881273</v>
          </cell>
          <cell r="I98">
            <v>-553.55023578632972</v>
          </cell>
          <cell r="J98">
            <v>-647.22840258540236</v>
          </cell>
          <cell r="K98">
            <v>-2424</v>
          </cell>
          <cell r="L98">
            <v>-3996.5847656781552</v>
          </cell>
          <cell r="M98">
            <v>-2587.5415051283198</v>
          </cell>
          <cell r="N98">
            <v>-2375.8099683845649</v>
          </cell>
          <cell r="O98">
            <v>-603.91667727759341</v>
          </cell>
          <cell r="P98">
            <v>-138.78251283668214</v>
          </cell>
          <cell r="Q98">
            <v>-4874.5394043105771</v>
          </cell>
          <cell r="R98">
            <v>-4851.453502337914</v>
          </cell>
          <cell r="S98">
            <v>-4972.5415536240616</v>
          </cell>
          <cell r="T98">
            <v>-8538.238236015517</v>
          </cell>
          <cell r="U98">
            <v>-7792.991606933705</v>
          </cell>
          <cell r="V98">
            <v>-11125.098911416455</v>
          </cell>
          <cell r="W98">
            <v>-18186.830750202382</v>
          </cell>
          <cell r="X98">
            <v>-22235.870630847581</v>
          </cell>
          <cell r="Y98">
            <v>-24810.983161248791</v>
          </cell>
          <cell r="Z98">
            <v>-23490.271386920416</v>
          </cell>
          <cell r="AA98">
            <v>-34007.650442532788</v>
          </cell>
        </row>
        <row r="99">
          <cell r="A99" t="str">
            <v>YER2003</v>
          </cell>
          <cell r="C99">
            <v>80912.169032405713</v>
          </cell>
          <cell r="D99">
            <v>86911.44193049123</v>
          </cell>
          <cell r="E99">
            <v>96388.084142823587</v>
          </cell>
          <cell r="F99">
            <v>104765.5024781543</v>
          </cell>
          <cell r="G99">
            <v>115769.13671101048</v>
          </cell>
          <cell r="H99">
            <v>126704.39816682826</v>
          </cell>
          <cell r="I99">
            <v>133392.65827968516</v>
          </cell>
          <cell r="J99">
            <v>141289.71402761803</v>
          </cell>
          <cell r="K99">
            <v>145556</v>
          </cell>
          <cell r="L99">
            <v>155339.44313494046</v>
          </cell>
          <cell r="M99">
            <v>164194.59433547524</v>
          </cell>
          <cell r="N99">
            <v>172520.29480099486</v>
          </cell>
          <cell r="O99">
            <v>181705.9144238818</v>
          </cell>
          <cell r="P99">
            <v>173564.29451192703</v>
          </cell>
          <cell r="Q99">
            <v>164748.58914429901</v>
          </cell>
          <cell r="R99">
            <v>167730.69411204988</v>
          </cell>
          <cell r="S99">
            <v>168306.60327248854</v>
          </cell>
          <cell r="T99">
            <v>168687.03641652261</v>
          </cell>
          <cell r="U99">
            <v>170967.00555853319</v>
          </cell>
          <cell r="V99">
            <v>185596.15012255267</v>
          </cell>
          <cell r="W99">
            <v>232296.50998789526</v>
          </cell>
          <cell r="X99">
            <v>240840.47739549895</v>
          </cell>
          <cell r="Y99">
            <v>260457.32838706177</v>
          </cell>
          <cell r="Z99">
            <v>281736.163805096</v>
          </cell>
          <cell r="AA99">
            <v>297371.61539527011</v>
          </cell>
        </row>
        <row r="100">
          <cell r="A100" t="str">
            <v>FIR2003</v>
          </cell>
          <cell r="C100">
            <v>-6445.6475266150755</v>
          </cell>
          <cell r="D100">
            <v>-7123.2549489076064</v>
          </cell>
          <cell r="E100">
            <v>-8676.7258112788058</v>
          </cell>
          <cell r="F100">
            <v>-10230.196673650005</v>
          </cell>
          <cell r="G100">
            <v>-13153.774851425882</v>
          </cell>
          <cell r="H100">
            <v>-14544.359314207531</v>
          </cell>
          <cell r="I100">
            <v>-18373.585873701311</v>
          </cell>
          <cell r="J100">
            <v>-22943.712856470989</v>
          </cell>
          <cell r="K100">
            <v>-21770</v>
          </cell>
          <cell r="L100">
            <v>-22893.450767454786</v>
          </cell>
          <cell r="M100">
            <v>-24607.015691136858</v>
          </cell>
          <cell r="N100">
            <v>-24841.572106545809</v>
          </cell>
          <cell r="O100">
            <v>-28786.215314891611</v>
          </cell>
          <cell r="P100">
            <v>-26556.067809654105</v>
          </cell>
          <cell r="Q100">
            <v>-30480.233870622935</v>
          </cell>
          <cell r="R100">
            <v>-28668.937107187132</v>
          </cell>
          <cell r="S100">
            <v>-34234.067296592402</v>
          </cell>
          <cell r="T100">
            <v>-34558.909316345278</v>
          </cell>
          <cell r="U100">
            <v>-28937.001581940222</v>
          </cell>
          <cell r="V100">
            <v>-30887.915259309924</v>
          </cell>
          <cell r="W100">
            <v>-57213.149771259981</v>
          </cell>
          <cell r="X100">
            <v>-47828.100816623191</v>
          </cell>
          <cell r="Y100">
            <v>-57941.950061994947</v>
          </cell>
          <cell r="Z100">
            <v>-66407.388943520447</v>
          </cell>
          <cell r="AA100">
            <v>-75373.587156355541</v>
          </cell>
        </row>
        <row r="101">
          <cell r="A101" t="str">
            <v>YNR2003</v>
          </cell>
          <cell r="C101">
            <v>76167.269417322837</v>
          </cell>
          <cell r="D101">
            <v>81527.647244094493</v>
          </cell>
          <cell r="E101">
            <v>89334.720881889763</v>
          </cell>
          <cell r="F101">
            <v>96019.814677165356</v>
          </cell>
          <cell r="G101">
            <v>103763.64157480316</v>
          </cell>
          <cell r="H101">
            <v>113369.34853543309</v>
          </cell>
          <cell r="I101">
            <v>115423.56800000001</v>
          </cell>
          <cell r="J101">
            <v>118183.03193700788</v>
          </cell>
          <cell r="K101">
            <v>123786</v>
          </cell>
          <cell r="L101">
            <v>132445.60503937007</v>
          </cell>
          <cell r="M101">
            <v>139586.42192125981</v>
          </cell>
          <cell r="N101">
            <v>147645.61612598423</v>
          </cell>
          <cell r="O101">
            <v>153153.28088188975</v>
          </cell>
          <cell r="P101">
            <v>147124.913511811</v>
          </cell>
          <cell r="Q101">
            <v>134805.66148031494</v>
          </cell>
          <cell r="R101">
            <v>139430.47105511811</v>
          </cell>
          <cell r="S101">
            <v>134477.29826771651</v>
          </cell>
          <cell r="T101">
            <v>134540.545007874</v>
          </cell>
          <cell r="U101">
            <v>142353.68340157479</v>
          </cell>
          <cell r="V101">
            <v>155037.68718110234</v>
          </cell>
          <cell r="W101">
            <v>176150.83527559054</v>
          </cell>
          <cell r="X101">
            <v>193559.28390551178</v>
          </cell>
          <cell r="Y101">
            <v>203497.68604724406</v>
          </cell>
          <cell r="Z101">
            <v>216650.40881889759</v>
          </cell>
          <cell r="AA101">
            <v>223759.16913385823</v>
          </cell>
        </row>
        <row r="102">
          <cell r="A102" t="str">
            <v>UDDR2003</v>
          </cell>
          <cell r="C102">
            <v>68780.455085050809</v>
          </cell>
          <cell r="D102">
            <v>74569.20095887997</v>
          </cell>
          <cell r="E102">
            <v>80824.854291600597</v>
          </cell>
          <cell r="F102">
            <v>88166.634101509539</v>
          </cell>
          <cell r="G102">
            <v>95885.566344231775</v>
          </cell>
          <cell r="H102">
            <v>105147.55974235844</v>
          </cell>
          <cell r="I102">
            <v>109429.50911778446</v>
          </cell>
          <cell r="J102">
            <v>113436.7537164258</v>
          </cell>
          <cell r="K102">
            <v>118376</v>
          </cell>
          <cell r="L102">
            <v>123473.90415795479</v>
          </cell>
          <cell r="M102">
            <v>133518.30753088405</v>
          </cell>
          <cell r="N102">
            <v>141650.65686342085</v>
          </cell>
          <cell r="O102">
            <v>148899.05518155149</v>
          </cell>
          <cell r="P102">
            <v>145696.88596833855</v>
          </cell>
          <cell r="Q102">
            <v>129654.30832739775</v>
          </cell>
          <cell r="R102">
            <v>123470.27769225465</v>
          </cell>
          <cell r="S102">
            <v>121133.92716494725</v>
          </cell>
          <cell r="T102">
            <v>119327.04062985853</v>
          </cell>
          <cell r="U102">
            <v>122260.85138126199</v>
          </cell>
          <cell r="V102">
            <v>127686.04406865333</v>
          </cell>
          <cell r="W102">
            <v>132616.2241879772</v>
          </cell>
          <cell r="X102">
            <v>140026.00022976354</v>
          </cell>
          <cell r="Y102">
            <v>144703.23436650352</v>
          </cell>
          <cell r="Z102">
            <v>152422.16660922574</v>
          </cell>
          <cell r="AA102">
            <v>157304.29605802291</v>
          </cell>
        </row>
        <row r="103">
          <cell r="A103" t="str">
            <v>UNXR2003</v>
          </cell>
          <cell r="C103">
            <v>8768.8794621418274</v>
          </cell>
          <cell r="D103">
            <v>9423.1378261565551</v>
          </cell>
          <cell r="E103">
            <v>11705.091043700977</v>
          </cell>
          <cell r="F103">
            <v>10796.398871458301</v>
          </cell>
          <cell r="G103">
            <v>16295.122378741798</v>
          </cell>
          <cell r="H103">
            <v>17327.623859452538</v>
          </cell>
          <cell r="I103">
            <v>23061.471466303825</v>
          </cell>
          <cell r="J103">
            <v>27523.150032015368</v>
          </cell>
          <cell r="K103">
            <v>28383</v>
          </cell>
          <cell r="L103">
            <v>37205.265127261082</v>
          </cell>
          <cell r="M103">
            <v>31604.313750600282</v>
          </cell>
          <cell r="N103">
            <v>29291.69217224267</v>
          </cell>
          <cell r="O103">
            <v>29533.631463102283</v>
          </cell>
          <cell r="P103">
            <v>24900.437249879938</v>
          </cell>
          <cell r="Q103">
            <v>41866.85597086601</v>
          </cell>
          <cell r="R103">
            <v>53099.427085000796</v>
          </cell>
          <cell r="S103">
            <v>55329.130502641267</v>
          </cell>
          <cell r="T103">
            <v>61921.692212261885</v>
          </cell>
          <cell r="U103">
            <v>61085.695413798625</v>
          </cell>
          <cell r="V103">
            <v>71809.398911477503</v>
          </cell>
          <cell r="W103">
            <v>127044.25260124858</v>
          </cell>
          <cell r="X103">
            <v>126149.19081158953</v>
          </cell>
          <cell r="Y103">
            <v>148131.59032335519</v>
          </cell>
          <cell r="Z103">
            <v>173680.60661117334</v>
          </cell>
          <cell r="AA103">
            <v>185905.92392348326</v>
          </cell>
        </row>
        <row r="104">
          <cell r="A104" t="str">
            <v>UIR2003</v>
          </cell>
          <cell r="C104">
            <v>14992.454265294076</v>
          </cell>
          <cell r="D104">
            <v>17675.985836994292</v>
          </cell>
          <cell r="E104">
            <v>20363.442134941968</v>
          </cell>
          <cell r="F104">
            <v>23221.624024654117</v>
          </cell>
          <cell r="G104">
            <v>25535.250147531304</v>
          </cell>
          <cell r="H104">
            <v>27766.457019211852</v>
          </cell>
          <cell r="I104">
            <v>27147.331453675168</v>
          </cell>
          <cell r="J104">
            <v>27336.699495115074</v>
          </cell>
          <cell r="K104">
            <v>29928</v>
          </cell>
          <cell r="L104">
            <v>32461.410792734903</v>
          </cell>
          <cell r="M104">
            <v>36963.071798570585</v>
          </cell>
          <cell r="N104">
            <v>39080.461609074817</v>
          </cell>
          <cell r="O104">
            <v>39332.625270474069</v>
          </cell>
          <cell r="P104">
            <v>35178.302537538526</v>
          </cell>
          <cell r="Q104">
            <v>23193.169759360044</v>
          </cell>
          <cell r="R104">
            <v>17581.792407055276</v>
          </cell>
          <cell r="S104">
            <v>16997.989377745726</v>
          </cell>
          <cell r="T104">
            <v>16571.175398334541</v>
          </cell>
          <cell r="U104">
            <v>19760.996655956995</v>
          </cell>
          <cell r="V104">
            <v>22408.224509868214</v>
          </cell>
          <cell r="W104">
            <v>24557.012130352115</v>
          </cell>
          <cell r="X104">
            <v>26812.748541079283</v>
          </cell>
          <cell r="Y104">
            <v>27893.029440692426</v>
          </cell>
          <cell r="Z104">
            <v>31527.325945839631</v>
          </cell>
          <cell r="AA104">
            <v>32229.851944134825</v>
          </cell>
        </row>
        <row r="105">
          <cell r="A105" t="str">
            <v>UMTR2003</v>
          </cell>
          <cell r="C105">
            <v>-34067.882193855468</v>
          </cell>
          <cell r="D105">
            <v>-38607.529334342988</v>
          </cell>
          <cell r="E105">
            <v>-44937.595918072977</v>
          </cell>
          <cell r="F105">
            <v>-57703.189943026096</v>
          </cell>
          <cell r="G105">
            <v>-64113.760998124897</v>
          </cell>
          <cell r="H105">
            <v>-79412.830737054654</v>
          </cell>
          <cell r="I105">
            <v>-88193.4534292514</v>
          </cell>
          <cell r="J105">
            <v>-91801.663836001724</v>
          </cell>
          <cell r="K105">
            <v>-89302</v>
          </cell>
          <cell r="L105">
            <v>-90183.523961488536</v>
          </cell>
          <cell r="M105">
            <v>-100540.42420308669</v>
          </cell>
          <cell r="N105">
            <v>-109618.91343934805</v>
          </cell>
          <cell r="O105">
            <v>-121052.96350786096</v>
          </cell>
          <cell r="P105">
            <v>-118936.5009555748</v>
          </cell>
          <cell r="Q105">
            <v>-113260.93572407328</v>
          </cell>
          <cell r="R105">
            <v>-113889.67564546374</v>
          </cell>
          <cell r="S105">
            <v>-117150.10673590077</v>
          </cell>
          <cell r="T105">
            <v>-111114.68651738064</v>
          </cell>
          <cell r="U105">
            <v>-116239.60116471945</v>
          </cell>
          <cell r="V105">
            <v>-131877.59472811193</v>
          </cell>
          <cell r="W105">
            <v>-164483.5157219097</v>
          </cell>
          <cell r="X105">
            <v>-175622.11438049906</v>
          </cell>
          <cell r="Y105">
            <v>-184550.06025530072</v>
          </cell>
          <cell r="Z105">
            <v>-196556.4971152459</v>
          </cell>
          <cell r="AA105">
            <v>-223233.2637927304</v>
          </cell>
        </row>
        <row r="106">
          <cell r="A106" t="str">
            <v>PCR2004</v>
          </cell>
          <cell r="C106">
            <v>41074.258555379696</v>
          </cell>
          <cell r="D106">
            <v>44025.57442337129</v>
          </cell>
          <cell r="E106">
            <v>46956.46596009651</v>
          </cell>
          <cell r="F106">
            <v>50793.455102093758</v>
          </cell>
          <cell r="G106">
            <v>55520.759411566294</v>
          </cell>
          <cell r="H106">
            <v>61432.67493448875</v>
          </cell>
          <cell r="I106">
            <v>64389.561074643905</v>
          </cell>
          <cell r="J106">
            <v>66996.448447188857</v>
          </cell>
          <cell r="K106">
            <v>68946.972083127941</v>
          </cell>
          <cell r="L106">
            <v>71565</v>
          </cell>
          <cell r="M106">
            <v>76712.859857821139</v>
          </cell>
          <cell r="N106">
            <v>81854.221064784782</v>
          </cell>
          <cell r="O106">
            <v>87356.72158368575</v>
          </cell>
          <cell r="P106">
            <v>87791.20281244324</v>
          </cell>
          <cell r="Q106">
            <v>83680.341955737749</v>
          </cell>
          <cell r="R106">
            <v>84468.535466881149</v>
          </cell>
          <cell r="S106">
            <v>83038.832278234695</v>
          </cell>
          <cell r="T106">
            <v>82531.009132657025</v>
          </cell>
          <cell r="U106">
            <v>82424.24558285551</v>
          </cell>
          <cell r="V106">
            <v>84415.617881327358</v>
          </cell>
          <cell r="W106">
            <v>87077.279596813969</v>
          </cell>
          <cell r="X106">
            <v>91605.910865786296</v>
          </cell>
          <cell r="Y106">
            <v>94350.19828503234</v>
          </cell>
          <cell r="Z106">
            <v>97596.738577692493</v>
          </cell>
          <cell r="AA106">
            <v>100321.53004436608</v>
          </cell>
        </row>
        <row r="107">
          <cell r="A107" t="str">
            <v>GCR2004</v>
          </cell>
          <cell r="C107">
            <v>14014.605795096455</v>
          </cell>
          <cell r="D107">
            <v>14418.526938744139</v>
          </cell>
          <cell r="E107">
            <v>15279.539312889092</v>
          </cell>
          <cell r="F107">
            <v>16181.715625240182</v>
          </cell>
          <cell r="G107">
            <v>17094.182922142802</v>
          </cell>
          <cell r="H107">
            <v>18444.017062485589</v>
          </cell>
          <cell r="I107">
            <v>20304.112520175237</v>
          </cell>
          <cell r="J107">
            <v>21521.021443394053</v>
          </cell>
          <cell r="K107">
            <v>22126.474367842595</v>
          </cell>
          <cell r="L107">
            <v>22316</v>
          </cell>
          <cell r="M107">
            <v>23127.272615479211</v>
          </cell>
          <cell r="N107">
            <v>24219.832142033665</v>
          </cell>
          <cell r="O107">
            <v>25772.913227269233</v>
          </cell>
          <cell r="P107">
            <v>25973.587426024133</v>
          </cell>
          <cell r="Q107">
            <v>25071.411113673046</v>
          </cell>
          <cell r="R107">
            <v>23398.268542002923</v>
          </cell>
          <cell r="S107">
            <v>23019.217277688113</v>
          </cell>
          <cell r="T107">
            <v>22152.201829221431</v>
          </cell>
          <cell r="U107">
            <v>22237.960033817541</v>
          </cell>
          <cell r="V107">
            <v>23216.461148259168</v>
          </cell>
          <cell r="W107">
            <v>23543.199907770351</v>
          </cell>
          <cell r="X107">
            <v>24397.351625547613</v>
          </cell>
          <cell r="Y107">
            <v>25342.407040196758</v>
          </cell>
          <cell r="Z107">
            <v>26468.412266543695</v>
          </cell>
          <cell r="AA107">
            <v>27955.459534240257</v>
          </cell>
        </row>
        <row r="108">
          <cell r="A108" t="str">
            <v>IR2004</v>
          </cell>
          <cell r="C108">
            <v>17292.48263254113</v>
          </cell>
          <cell r="D108">
            <v>20081.753982763123</v>
          </cell>
          <cell r="E108">
            <v>23283.917471924782</v>
          </cell>
          <cell r="F108">
            <v>26548.064768869153</v>
          </cell>
          <cell r="G108">
            <v>30349.071820318615</v>
          </cell>
          <cell r="H108">
            <v>31829.685035257244</v>
          </cell>
          <cell r="I108">
            <v>33678.202141551315</v>
          </cell>
          <cell r="J108">
            <v>35558.710890571943</v>
          </cell>
          <cell r="K108">
            <v>38360.978845651603</v>
          </cell>
          <cell r="L108">
            <v>42108</v>
          </cell>
          <cell r="M108">
            <v>49232.138939670935</v>
          </cell>
          <cell r="N108">
            <v>52805.205536693655</v>
          </cell>
          <cell r="O108">
            <v>52807.205014364066</v>
          </cell>
          <cell r="P108">
            <v>46659.810916688439</v>
          </cell>
          <cell r="Q108">
            <v>38796.864977801</v>
          </cell>
          <cell r="R108">
            <v>32998.379733611917</v>
          </cell>
          <cell r="S108">
            <v>32570.491512144174</v>
          </cell>
          <cell r="T108">
            <v>38123.041002872822</v>
          </cell>
          <cell r="U108">
            <v>36667.42125881432</v>
          </cell>
          <cell r="V108">
            <v>43434.653434317064</v>
          </cell>
          <cell r="W108">
            <v>66277.686079916442</v>
          </cell>
          <cell r="X108">
            <v>99944.891094280509</v>
          </cell>
          <cell r="Y108">
            <v>93189.655784800227</v>
          </cell>
          <cell r="Z108">
            <v>73567.781666231414</v>
          </cell>
          <cell r="AA108">
            <v>142824.68947505881</v>
          </cell>
        </row>
        <row r="109">
          <cell r="A109" t="str">
            <v>SCR2004</v>
          </cell>
          <cell r="C109">
            <v>537.03456221198155</v>
          </cell>
          <cell r="D109">
            <v>615.9815668202765</v>
          </cell>
          <cell r="E109">
            <v>1086.7396313364056</v>
          </cell>
          <cell r="F109">
            <v>1515.5875576036867</v>
          </cell>
          <cell r="G109">
            <v>533.13594470046087</v>
          </cell>
          <cell r="H109">
            <v>1129.6244239631337</v>
          </cell>
          <cell r="I109">
            <v>436.64516129032256</v>
          </cell>
          <cell r="J109">
            <v>628.65207373271892</v>
          </cell>
          <cell r="K109">
            <v>1189.0783410138249</v>
          </cell>
          <cell r="L109">
            <v>423</v>
          </cell>
          <cell r="M109">
            <v>839.17741935483866</v>
          </cell>
          <cell r="N109">
            <v>1696.8732718894007</v>
          </cell>
          <cell r="O109">
            <v>1013.6405529953915</v>
          </cell>
          <cell r="P109">
            <v>-214.42396313364051</v>
          </cell>
          <cell r="Q109">
            <v>-962.95852534562198</v>
          </cell>
          <cell r="R109">
            <v>-417.15207373271886</v>
          </cell>
          <cell r="S109">
            <v>604.28571428571422</v>
          </cell>
          <cell r="T109">
            <v>859.64516129032256</v>
          </cell>
          <cell r="U109">
            <v>270.95391705069125</v>
          </cell>
          <cell r="V109">
            <v>2814.8018433179723</v>
          </cell>
          <cell r="W109">
            <v>4092.5737327188936</v>
          </cell>
          <cell r="X109">
            <v>4699.7834101382477</v>
          </cell>
          <cell r="Y109">
            <v>5905.4308755760349</v>
          </cell>
          <cell r="Z109">
            <v>1128.6497695852529</v>
          </cell>
          <cell r="AA109">
            <v>1593.5599078341006</v>
          </cell>
        </row>
        <row r="110">
          <cell r="A110" t="str">
            <v>XTR2004</v>
          </cell>
          <cell r="C110">
            <v>43461.910911878884</v>
          </cell>
          <cell r="D110">
            <v>48860.123796433167</v>
          </cell>
          <cell r="E110">
            <v>57434.726788600485</v>
          </cell>
          <cell r="F110">
            <v>70512.907223473187</v>
          </cell>
          <cell r="G110">
            <v>81634.181201563784</v>
          </cell>
          <cell r="H110">
            <v>98930.176884609551</v>
          </cell>
          <cell r="I110">
            <v>112788.34045227867</v>
          </cell>
          <cell r="J110">
            <v>120093.08226387987</v>
          </cell>
          <cell r="K110">
            <v>118053.66088770394</v>
          </cell>
          <cell r="L110">
            <v>125751</v>
          </cell>
          <cell r="M110">
            <v>132642.29863653317</v>
          </cell>
          <cell r="N110">
            <v>140668.82884830568</v>
          </cell>
          <cell r="O110">
            <v>153190.25072179473</v>
          </cell>
          <cell r="P110">
            <v>147363.8288344914</v>
          </cell>
          <cell r="Q110">
            <v>154214.30430037712</v>
          </cell>
          <cell r="R110">
            <v>163482.0326154526</v>
          </cell>
          <cell r="S110">
            <v>168704.79272403262</v>
          </cell>
          <cell r="T110">
            <v>167234.29000262468</v>
          </cell>
          <cell r="U110">
            <v>172124.38469933273</v>
          </cell>
          <cell r="V110">
            <v>197196.76010167287</v>
          </cell>
          <cell r="W110">
            <v>274613.12605506356</v>
          </cell>
          <cell r="X110">
            <v>285946.33308928146</v>
          </cell>
          <cell r="Y110">
            <v>312388.45615355921</v>
          </cell>
          <cell r="Z110">
            <v>344879.35709845414</v>
          </cell>
          <cell r="AA110">
            <v>383009.9356393927</v>
          </cell>
        </row>
        <row r="111">
          <cell r="A111" t="str">
            <v>MTR2004</v>
          </cell>
          <cell r="C111">
            <v>-37833.695501329938</v>
          </cell>
          <cell r="D111">
            <v>-42692.724760032375</v>
          </cell>
          <cell r="E111">
            <v>-49798.649705100033</v>
          </cell>
          <cell r="F111">
            <v>-63630.754596970051</v>
          </cell>
          <cell r="G111">
            <v>-71658.307852434373</v>
          </cell>
          <cell r="H111">
            <v>-87198.838556724877</v>
          </cell>
          <cell r="I111">
            <v>-98622.762807910258</v>
          </cell>
          <cell r="J111">
            <v>-103887.99121082456</v>
          </cell>
          <cell r="K111">
            <v>-101376.55406499364</v>
          </cell>
          <cell r="L111">
            <v>-103306</v>
          </cell>
          <cell r="M111">
            <v>-116450.29709725917</v>
          </cell>
          <cell r="N111">
            <v>-127281.98982306002</v>
          </cell>
          <cell r="O111">
            <v>-139184.64877992368</v>
          </cell>
          <cell r="P111">
            <v>-135306.98299988435</v>
          </cell>
          <cell r="Q111">
            <v>-133002.91222389266</v>
          </cell>
          <cell r="R111">
            <v>-133600.26390655717</v>
          </cell>
          <cell r="S111">
            <v>-137198.88111483751</v>
          </cell>
          <cell r="T111">
            <v>-135912.01491846883</v>
          </cell>
          <cell r="U111">
            <v>-137327.73840638372</v>
          </cell>
          <cell r="V111">
            <v>-157378.27431479126</v>
          </cell>
          <cell r="W111">
            <v>-209570.59754828262</v>
          </cell>
          <cell r="X111">
            <v>-248153.54273158318</v>
          </cell>
          <cell r="Y111">
            <v>-250911.60078639988</v>
          </cell>
          <cell r="Z111">
            <v>-243728.87348213251</v>
          </cell>
          <cell r="AA111">
            <v>-330512.12593963218</v>
          </cell>
        </row>
        <row r="112">
          <cell r="A112" t="str">
            <v>STATR2004</v>
          </cell>
          <cell r="C112">
            <v>2784.1233961166872</v>
          </cell>
          <cell r="D112">
            <v>2051.790997028249</v>
          </cell>
          <cell r="E112">
            <v>2643.9515092616493</v>
          </cell>
          <cell r="F112">
            <v>3386.4692500559613</v>
          </cell>
          <cell r="G112">
            <v>2894.9765182846604</v>
          </cell>
          <cell r="H112">
            <v>2792.4887546199898</v>
          </cell>
          <cell r="I112">
            <v>1108.5878731119737</v>
          </cell>
          <cell r="J112">
            <v>1110.6690090153133</v>
          </cell>
          <cell r="K112">
            <v>-991.66246021084953</v>
          </cell>
          <cell r="L112">
            <v>-2714</v>
          </cell>
          <cell r="M112">
            <v>-1059.4922762115602</v>
          </cell>
          <cell r="N112">
            <v>-550.24438556734822</v>
          </cell>
          <cell r="O112">
            <v>1689.7803358423407</v>
          </cell>
          <cell r="P112">
            <v>2195.1038552975515</v>
          </cell>
          <cell r="Q112">
            <v>-2196.2329291859933</v>
          </cell>
          <cell r="R112">
            <v>-1731.4505819338083</v>
          </cell>
          <cell r="S112">
            <v>-1561.5003094765998</v>
          </cell>
          <cell r="T112">
            <v>-5428.5330379066872</v>
          </cell>
          <cell r="U112">
            <v>-4545.8246973869391</v>
          </cell>
          <cell r="V112">
            <v>-7143.7979026038083</v>
          </cell>
          <cell r="W112">
            <v>-12535.109036785288</v>
          </cell>
          <cell r="X112">
            <v>-16354.403989344632</v>
          </cell>
          <cell r="Y112">
            <v>-18459.896804269054</v>
          </cell>
          <cell r="Z112">
            <v>-16718.506442161452</v>
          </cell>
          <cell r="AA112">
            <v>-26283.156842421391</v>
          </cell>
        </row>
        <row r="113">
          <cell r="A113" t="str">
            <v>YER2004</v>
          </cell>
          <cell r="C113">
            <v>81330.72035189491</v>
          </cell>
          <cell r="D113">
            <v>87361.026945127873</v>
          </cell>
          <cell r="E113">
            <v>96886.69096900888</v>
          </cell>
          <cell r="F113">
            <v>105307.44493036589</v>
          </cell>
          <cell r="G113">
            <v>116367.99996614225</v>
          </cell>
          <cell r="H113">
            <v>127359.82853869941</v>
          </cell>
          <cell r="I113">
            <v>134082.68641514119</v>
          </cell>
          <cell r="J113">
            <v>142020.59291695821</v>
          </cell>
          <cell r="K113">
            <v>146308.94800013542</v>
          </cell>
          <cell r="L113">
            <v>156143</v>
          </cell>
          <cell r="M113">
            <v>165043.95809538857</v>
          </cell>
          <cell r="N113">
            <v>173412.72665507981</v>
          </cell>
          <cell r="O113">
            <v>182645.86265602784</v>
          </cell>
          <cell r="P113">
            <v>174462.12688192673</v>
          </cell>
          <cell r="Q113">
            <v>165600.81866916461</v>
          </cell>
          <cell r="R113">
            <v>168598.34979572488</v>
          </cell>
          <cell r="S113">
            <v>169177.23808207118</v>
          </cell>
          <cell r="T113">
            <v>169559.6391722908</v>
          </cell>
          <cell r="U113">
            <v>171851.4023881001</v>
          </cell>
          <cell r="V113">
            <v>186556.22219149943</v>
          </cell>
          <cell r="W113">
            <v>233498.1587872153</v>
          </cell>
          <cell r="X113">
            <v>242086.32336410627</v>
          </cell>
          <cell r="Y113">
            <v>261804.65054849559</v>
          </cell>
          <cell r="Z113">
            <v>283193.55945421301</v>
          </cell>
          <cell r="AA113">
            <v>298909.89181883843</v>
          </cell>
        </row>
        <row r="114">
          <cell r="A114" t="str">
            <v>FIR2004</v>
          </cell>
          <cell r="C114">
            <v>-6473.1124979671486</v>
          </cell>
          <cell r="D114">
            <v>-7153.6072125548872</v>
          </cell>
          <cell r="E114">
            <v>-8713.6974304765008</v>
          </cell>
          <cell r="F114">
            <v>-10273.787648398114</v>
          </cell>
          <cell r="G114">
            <v>-13209.82322328834</v>
          </cell>
          <cell r="H114">
            <v>-14606.332980972516</v>
          </cell>
          <cell r="I114">
            <v>-18451.875914782893</v>
          </cell>
          <cell r="J114">
            <v>-23041.476256301841</v>
          </cell>
          <cell r="K114">
            <v>-21862.762197105221</v>
          </cell>
          <cell r="L114">
            <v>-22991</v>
          </cell>
          <cell r="M114">
            <v>-24711.866441697835</v>
          </cell>
          <cell r="N114">
            <v>-24947.422304439744</v>
          </cell>
          <cell r="O114">
            <v>-28908.873678646934</v>
          </cell>
          <cell r="P114">
            <v>-26669.223491624656</v>
          </cell>
          <cell r="Q114">
            <v>-30610.110465116282</v>
          </cell>
          <cell r="R114">
            <v>-28791.095747275984</v>
          </cell>
          <cell r="S114">
            <v>-34379.939014473908</v>
          </cell>
          <cell r="T114">
            <v>-34706.16518946171</v>
          </cell>
          <cell r="U114">
            <v>-29060.302447552454</v>
          </cell>
          <cell r="V114">
            <v>-31019.528988453418</v>
          </cell>
          <cell r="W114">
            <v>-57456.935599284458</v>
          </cell>
          <cell r="X114">
            <v>-48031.896853146871</v>
          </cell>
          <cell r="Y114">
            <v>-58188.841315661099</v>
          </cell>
          <cell r="Z114">
            <v>-66690.351520572469</v>
          </cell>
          <cell r="AA114">
            <v>-75694.754797528076</v>
          </cell>
        </row>
        <row r="115">
          <cell r="A115" t="str">
            <v>YNR2004</v>
          </cell>
          <cell r="C115">
            <v>76573.505435991363</v>
          </cell>
          <cell r="D115">
            <v>81962.472689213057</v>
          </cell>
          <cell r="E115">
            <v>89811.185137698703</v>
          </cell>
          <cell r="F115">
            <v>96531.933695296655</v>
          </cell>
          <cell r="G115">
            <v>104317.06207889057</v>
          </cell>
          <cell r="H115">
            <v>113974.00081114673</v>
          </cell>
          <cell r="I115">
            <v>116039.17639824687</v>
          </cell>
          <cell r="J115">
            <v>118813.35785961928</v>
          </cell>
          <cell r="K115">
            <v>124446.20919735724</v>
          </cell>
          <cell r="L115">
            <v>133152</v>
          </cell>
          <cell r="M115">
            <v>140330.9022306535</v>
          </cell>
          <cell r="N115">
            <v>148433.07992411853</v>
          </cell>
          <cell r="O115">
            <v>153970.11965722509</v>
          </cell>
          <cell r="P115">
            <v>147909.60015699614</v>
          </cell>
          <cell r="Q115">
            <v>135524.64373650812</v>
          </cell>
          <cell r="R115">
            <v>140174.11960489303</v>
          </cell>
          <cell r="S115">
            <v>135194.52920782362</v>
          </cell>
          <cell r="T115">
            <v>135258.11327271536</v>
          </cell>
          <cell r="U115">
            <v>143112.92282331389</v>
          </cell>
          <cell r="V115">
            <v>155864.57638516382</v>
          </cell>
          <cell r="W115">
            <v>177090.33086936607</v>
          </cell>
          <cell r="X115">
            <v>194591.62697717009</v>
          </cell>
          <cell r="Y115">
            <v>204583.03531104856</v>
          </cell>
          <cell r="Z115">
            <v>217805.90776476741</v>
          </cell>
          <cell r="AA115">
            <v>224952.58245568126</v>
          </cell>
        </row>
        <row r="116">
          <cell r="A116" t="str">
            <v>UDDR2004</v>
          </cell>
          <cell r="C116">
            <v>71548.462428042767</v>
          </cell>
          <cell r="D116">
            <v>77570.171155427641</v>
          </cell>
          <cell r="E116">
            <v>84077.577611019748</v>
          </cell>
          <cell r="F116">
            <v>91714.820723684228</v>
          </cell>
          <cell r="G116">
            <v>99744.394428453976</v>
          </cell>
          <cell r="H116">
            <v>109379.12839226976</v>
          </cell>
          <cell r="I116">
            <v>113833.4009560033</v>
          </cell>
          <cell r="J116">
            <v>118001.91349712171</v>
          </cell>
          <cell r="K116">
            <v>123139.93528988487</v>
          </cell>
          <cell r="L116">
            <v>128443</v>
          </cell>
          <cell r="M116">
            <v>138891.63132195725</v>
          </cell>
          <cell r="N116">
            <v>147351.25971422697</v>
          </cell>
          <cell r="O116">
            <v>154891.36328125</v>
          </cell>
          <cell r="P116">
            <v>151560.32565789475</v>
          </cell>
          <cell r="Q116">
            <v>134872.12895764803</v>
          </cell>
          <cell r="R116">
            <v>128439.22759046052</v>
          </cell>
          <cell r="S116">
            <v>126008.85274465459</v>
          </cell>
          <cell r="T116">
            <v>124129.24969161183</v>
          </cell>
          <cell r="U116">
            <v>127181.12900904602</v>
          </cell>
          <cell r="V116">
            <v>132824.65368009865</v>
          </cell>
          <cell r="W116">
            <v>137953.24444901312</v>
          </cell>
          <cell r="X116">
            <v>145661.22024054272</v>
          </cell>
          <cell r="Y116">
            <v>150526.6854440789</v>
          </cell>
          <cell r="Z116">
            <v>158556.25914884865</v>
          </cell>
          <cell r="AA116">
            <v>163634.86549136508</v>
          </cell>
        </row>
        <row r="117">
          <cell r="A117" t="str">
            <v>UNXR2004</v>
          </cell>
          <cell r="C117">
            <v>7068.5550297664468</v>
          </cell>
          <cell r="D117">
            <v>7595.9498091894347</v>
          </cell>
          <cell r="E117">
            <v>9435.4222256144076</v>
          </cell>
          <cell r="F117">
            <v>8702.9294764158112</v>
          </cell>
          <cell r="G117">
            <v>13135.42622500381</v>
          </cell>
          <cell r="H117">
            <v>13967.721111280714</v>
          </cell>
          <cell r="I117">
            <v>18589.750358723853</v>
          </cell>
          <cell r="J117">
            <v>22186.28975728896</v>
          </cell>
          <cell r="K117">
            <v>22879.411021218133</v>
          </cell>
          <cell r="L117">
            <v>29991</v>
          </cell>
          <cell r="M117">
            <v>25476.097817127156</v>
          </cell>
          <cell r="N117">
            <v>23611.903770416731</v>
          </cell>
          <cell r="O117">
            <v>23806.92996489086</v>
          </cell>
          <cell r="P117">
            <v>20072.13255991452</v>
          </cell>
          <cell r="Q117">
            <v>33748.687803388799</v>
          </cell>
          <cell r="R117">
            <v>42803.213799419944</v>
          </cell>
          <cell r="S117">
            <v>44600.567882766001</v>
          </cell>
          <cell r="T117">
            <v>49914.802778201818</v>
          </cell>
          <cell r="U117">
            <v>49240.909448939114</v>
          </cell>
          <cell r="V117">
            <v>57885.239505419042</v>
          </cell>
          <cell r="W117">
            <v>102409.8112654557</v>
          </cell>
          <cell r="X117">
            <v>101688.30590749509</v>
          </cell>
          <cell r="Y117">
            <v>119408.22112654563</v>
          </cell>
          <cell r="Z117">
            <v>140003.17038620065</v>
          </cell>
          <cell r="AA117">
            <v>149857.94471073127</v>
          </cell>
        </row>
        <row r="118">
          <cell r="A118" t="str">
            <v>UIR2004</v>
          </cell>
          <cell r="C118">
            <v>15962.621206625558</v>
          </cell>
          <cell r="D118">
            <v>18819.805041712003</v>
          </cell>
          <cell r="E118">
            <v>21681.167573449398</v>
          </cell>
          <cell r="F118">
            <v>24724.303409503082</v>
          </cell>
          <cell r="G118">
            <v>27187.645085237575</v>
          </cell>
          <cell r="H118">
            <v>29563.234131302139</v>
          </cell>
          <cell r="I118">
            <v>28904.044734614919</v>
          </cell>
          <cell r="J118">
            <v>29105.666848023215</v>
          </cell>
          <cell r="K118">
            <v>31864.651311812355</v>
          </cell>
          <cell r="L118">
            <v>34562</v>
          </cell>
          <cell r="M118">
            <v>39354.96505863862</v>
          </cell>
          <cell r="N118">
            <v>41609.371901825652</v>
          </cell>
          <cell r="O118">
            <v>41877.853161649131</v>
          </cell>
          <cell r="P118">
            <v>37454.70275661951</v>
          </cell>
          <cell r="Q118">
            <v>24694.007858783702</v>
          </cell>
          <cell r="R118">
            <v>18719.516322089225</v>
          </cell>
          <cell r="S118">
            <v>18097.935195260547</v>
          </cell>
          <cell r="T118">
            <v>17643.501934469834</v>
          </cell>
          <cell r="U118">
            <v>21039.737637528717</v>
          </cell>
          <cell r="V118">
            <v>23858.268528593886</v>
          </cell>
          <cell r="W118">
            <v>26146.104944988521</v>
          </cell>
          <cell r="X118">
            <v>28547.810845121516</v>
          </cell>
          <cell r="Y118">
            <v>29697.997098295258</v>
          </cell>
          <cell r="Z118">
            <v>33567.47019707413</v>
          </cell>
          <cell r="AA118">
            <v>34315.45689759402</v>
          </cell>
        </row>
        <row r="119">
          <cell r="A119" t="str">
            <v>UMTR2004</v>
          </cell>
          <cell r="C119">
            <v>-36174.461315979752</v>
          </cell>
          <cell r="D119">
            <v>-40994.8164216277</v>
          </cell>
          <cell r="E119">
            <v>-47716.301116734954</v>
          </cell>
          <cell r="F119">
            <v>-61271.252510645136</v>
          </cell>
          <cell r="G119">
            <v>-68078.219651321604</v>
          </cell>
          <cell r="H119">
            <v>-84323.303607294933</v>
          </cell>
          <cell r="I119">
            <v>-93646.873945529049</v>
          </cell>
          <cell r="J119">
            <v>-97478.19715594119</v>
          </cell>
          <cell r="K119">
            <v>-94823.967221017112</v>
          </cell>
          <cell r="L119">
            <v>-95760</v>
          </cell>
          <cell r="M119">
            <v>-106757.31662247931</v>
          </cell>
          <cell r="N119">
            <v>-116397.1720093195</v>
          </cell>
          <cell r="O119">
            <v>-128538.24375351488</v>
          </cell>
          <cell r="P119">
            <v>-126290.91025950026</v>
          </cell>
          <cell r="Q119">
            <v>-120264.39784687072</v>
          </cell>
          <cell r="R119">
            <v>-120932.01574676628</v>
          </cell>
          <cell r="S119">
            <v>-124394.05479231942</v>
          </cell>
          <cell r="T119">
            <v>-117985.43584799548</v>
          </cell>
          <cell r="U119">
            <v>-123427.2483329316</v>
          </cell>
          <cell r="V119">
            <v>-140032.21338475132</v>
          </cell>
          <cell r="W119">
            <v>-174654.31348919414</v>
          </cell>
          <cell r="X119">
            <v>-186481.66465815049</v>
          </cell>
          <cell r="Y119">
            <v>-195961.66787177627</v>
          </cell>
          <cell r="Z119">
            <v>-208710.51980396875</v>
          </cell>
          <cell r="AA119">
            <v>-237036.83779223901</v>
          </cell>
        </row>
        <row r="120">
          <cell r="A120" t="str">
            <v>PCR2005</v>
          </cell>
          <cell r="C120">
            <v>41750.579903426078</v>
          </cell>
          <cell r="D120">
            <v>44750.491607266042</v>
          </cell>
          <cell r="E120">
            <v>47729.64267647735</v>
          </cell>
          <cell r="F120">
            <v>51629.810991032427</v>
          </cell>
          <cell r="G120">
            <v>56434.954242354572</v>
          </cell>
          <cell r="H120">
            <v>62444.214302138433</v>
          </cell>
          <cell r="I120">
            <v>65449.787997240754</v>
          </cell>
          <cell r="J120">
            <v>68099.599908024844</v>
          </cell>
          <cell r="K120">
            <v>70082.240515060941</v>
          </cell>
          <cell r="L120">
            <v>72743.376408369746</v>
          </cell>
          <cell r="M120">
            <v>77976</v>
          </cell>
          <cell r="N120">
            <v>83202.017935157506</v>
          </cell>
          <cell r="O120">
            <v>88795.121637157965</v>
          </cell>
          <cell r="P120">
            <v>89236.756955621968</v>
          </cell>
          <cell r="Q120">
            <v>85058.207404000903</v>
          </cell>
          <cell r="R120">
            <v>85859.37916762472</v>
          </cell>
          <cell r="S120">
            <v>84406.134743619201</v>
          </cell>
          <cell r="T120">
            <v>83889.949873534133</v>
          </cell>
          <cell r="U120">
            <v>83781.42837433891</v>
          </cell>
          <cell r="V120">
            <v>85805.590250632318</v>
          </cell>
          <cell r="W120">
            <v>88511.078408829606</v>
          </cell>
          <cell r="X120">
            <v>93114.277305127602</v>
          </cell>
          <cell r="Y120">
            <v>95903.751667049888</v>
          </cell>
          <cell r="Z120">
            <v>99203.748907794885</v>
          </cell>
          <cell r="AA120">
            <v>101973.40630029891</v>
          </cell>
        </row>
        <row r="121">
          <cell r="A121" t="str">
            <v>GCR2005</v>
          </cell>
          <cell r="C121">
            <v>14532.551320083065</v>
          </cell>
          <cell r="D121">
            <v>14951.40040047464</v>
          </cell>
          <cell r="E121">
            <v>15844.23368436666</v>
          </cell>
          <cell r="F121">
            <v>16779.752224859098</v>
          </cell>
          <cell r="G121">
            <v>17725.942079501638</v>
          </cell>
          <cell r="H121">
            <v>19125.662785523589</v>
          </cell>
          <cell r="I121">
            <v>21054.502818154855</v>
          </cell>
          <cell r="J121">
            <v>22316.385716404631</v>
          </cell>
          <cell r="K121">
            <v>22944.214698902404</v>
          </cell>
          <cell r="L121">
            <v>23140.744734500149</v>
          </cell>
          <cell r="M121">
            <v>23982</v>
          </cell>
          <cell r="N121">
            <v>25114.937852269355</v>
          </cell>
          <cell r="O121">
            <v>26725.417012755861</v>
          </cell>
          <cell r="P121">
            <v>26933.507638682884</v>
          </cell>
          <cell r="Q121">
            <v>25997.98909819045</v>
          </cell>
          <cell r="R121">
            <v>24263.011272619402</v>
          </cell>
          <cell r="S121">
            <v>23869.951201423912</v>
          </cell>
          <cell r="T121">
            <v>22970.892984277663</v>
          </cell>
          <cell r="U121">
            <v>23059.820602195196</v>
          </cell>
          <cell r="V121">
            <v>24074.484722634235</v>
          </cell>
          <cell r="W121">
            <v>24413.298946900035</v>
          </cell>
          <cell r="X121">
            <v>25299.01802135865</v>
          </cell>
          <cell r="Y121">
            <v>26279.000370809848</v>
          </cell>
          <cell r="Z121">
            <v>27446.619994067045</v>
          </cell>
          <cell r="AA121">
            <v>28988.624888757051</v>
          </cell>
        </row>
        <row r="122">
          <cell r="A122" t="str">
            <v>IR2005</v>
          </cell>
          <cell r="C122">
            <v>17853.018905472625</v>
          </cell>
          <cell r="D122">
            <v>20732.704558838446</v>
          </cell>
          <cell r="E122">
            <v>24038.66626053405</v>
          </cell>
          <cell r="F122">
            <v>27408.620976748894</v>
          </cell>
          <cell r="G122">
            <v>31332.837770332</v>
          </cell>
          <cell r="H122">
            <v>32861.445101025471</v>
          </cell>
          <cell r="I122">
            <v>34769.881937252503</v>
          </cell>
          <cell r="J122">
            <v>36711.347426134627</v>
          </cell>
          <cell r="K122">
            <v>39604.450969641584</v>
          </cell>
          <cell r="L122">
            <v>43472.931911869222</v>
          </cell>
          <cell r="M122">
            <v>50828</v>
          </cell>
          <cell r="N122">
            <v>54516.887643415575</v>
          </cell>
          <cell r="O122">
            <v>54518.951934206518</v>
          </cell>
          <cell r="P122">
            <v>48172.289897451512</v>
          </cell>
          <cell r="Q122">
            <v>40054.466362067207</v>
          </cell>
          <cell r="R122">
            <v>34068.023068331808</v>
          </cell>
          <cell r="S122">
            <v>33626.264839069954</v>
          </cell>
          <cell r="T122">
            <v>39358.800365519346</v>
          </cell>
          <cell r="U122">
            <v>37855.996669712666</v>
          </cell>
          <cell r="V122">
            <v>44842.588851660068</v>
          </cell>
          <cell r="W122">
            <v>68426.078992791139</v>
          </cell>
          <cell r="X122">
            <v>103184.60733069347</v>
          </cell>
          <cell r="Y122">
            <v>96210.400893491722</v>
          </cell>
          <cell r="Z122">
            <v>75952.48321657021</v>
          </cell>
          <cell r="AA122">
            <v>147454.35548786679</v>
          </cell>
        </row>
        <row r="123">
          <cell r="A123" t="str">
            <v>SCR2005</v>
          </cell>
          <cell r="C123">
            <v>506.2032520325202</v>
          </cell>
          <cell r="D123">
            <v>580.61788617886168</v>
          </cell>
          <cell r="E123">
            <v>1024.3495934959349</v>
          </cell>
          <cell r="F123">
            <v>1428.5772357723577</v>
          </cell>
          <cell r="G123">
            <v>502.52845528455282</v>
          </cell>
          <cell r="H123">
            <v>1064.7723577235772</v>
          </cell>
          <cell r="I123">
            <v>411.57723577235771</v>
          </cell>
          <cell r="J123">
            <v>592.56097560975616</v>
          </cell>
          <cell r="K123">
            <v>1120.8130081300812</v>
          </cell>
          <cell r="L123">
            <v>398.71544715447152</v>
          </cell>
          <cell r="M123">
            <v>791</v>
          </cell>
          <cell r="N123">
            <v>1599.4552845528456</v>
          </cell>
          <cell r="O123">
            <v>955.44715447154476</v>
          </cell>
          <cell r="P123">
            <v>-202.11382113821139</v>
          </cell>
          <cell r="Q123">
            <v>-907.67479674796755</v>
          </cell>
          <cell r="R123">
            <v>-393.20325203252037</v>
          </cell>
          <cell r="S123">
            <v>569.59349593495938</v>
          </cell>
          <cell r="T123">
            <v>810.29268292682934</v>
          </cell>
          <cell r="U123">
            <v>255.39837398373987</v>
          </cell>
          <cell r="V123">
            <v>2653.2032520325206</v>
          </cell>
          <cell r="W123">
            <v>3857.6178861788626</v>
          </cell>
          <cell r="X123">
            <v>4429.9674796747977</v>
          </cell>
          <cell r="Y123">
            <v>5566.3983739837413</v>
          </cell>
          <cell r="Z123">
            <v>1063.8536585365855</v>
          </cell>
          <cell r="AA123">
            <v>1502.0731707317075</v>
          </cell>
        </row>
        <row r="124">
          <cell r="A124" t="str">
            <v>XTR2005</v>
          </cell>
          <cell r="C124">
            <v>44378.940476190481</v>
          </cell>
          <cell r="D124">
            <v>49891.053571428572</v>
          </cell>
          <cell r="E124">
            <v>58646.577380952374</v>
          </cell>
          <cell r="F124">
            <v>72000.702380952367</v>
          </cell>
          <cell r="G124">
            <v>83356.630952380947</v>
          </cell>
          <cell r="H124">
            <v>101017.56547619047</v>
          </cell>
          <cell r="I124">
            <v>115168.13095238095</v>
          </cell>
          <cell r="J124">
            <v>122627</v>
          </cell>
          <cell r="K124">
            <v>120544.54761904762</v>
          </cell>
          <cell r="L124">
            <v>128404.29761904762</v>
          </cell>
          <cell r="M124">
            <v>135441</v>
          </cell>
          <cell r="N124">
            <v>143636.88690476189</v>
          </cell>
          <cell r="O124">
            <v>156422.50595238095</v>
          </cell>
          <cell r="P124">
            <v>150473.14880952382</v>
          </cell>
          <cell r="Q124">
            <v>157468.16666666669</v>
          </cell>
          <cell r="R124">
            <v>166931.4404761905</v>
          </cell>
          <cell r="S124">
            <v>172264.39880952385</v>
          </cell>
          <cell r="T124">
            <v>170762.86904761908</v>
          </cell>
          <cell r="U124">
            <v>175756.1428571429</v>
          </cell>
          <cell r="V124">
            <v>201357.53571428577</v>
          </cell>
          <cell r="W124">
            <v>280407.35714285722</v>
          </cell>
          <cell r="X124">
            <v>291979.69047619053</v>
          </cell>
          <cell r="Y124">
            <v>318979.73214285722</v>
          </cell>
          <cell r="Z124">
            <v>352156.1785714287</v>
          </cell>
          <cell r="AA124">
            <v>391091.29761904781</v>
          </cell>
        </row>
        <row r="125">
          <cell r="A125" t="str">
            <v>MTR2005</v>
          </cell>
          <cell r="C125">
            <v>-37983.698785733643</v>
          </cell>
          <cell r="D125">
            <v>-42861.993155553588</v>
          </cell>
          <cell r="E125">
            <v>-49996.091718512966</v>
          </cell>
          <cell r="F125">
            <v>-63883.038230703256</v>
          </cell>
          <cell r="G125">
            <v>-71942.419182037338</v>
          </cell>
          <cell r="H125">
            <v>-87544.565084529633</v>
          </cell>
          <cell r="I125">
            <v>-99013.782985614918</v>
          </cell>
          <cell r="J125">
            <v>-104299.8870006815</v>
          </cell>
          <cell r="K125">
            <v>-101778.49249236044</v>
          </cell>
          <cell r="L125">
            <v>-103715.58830728193</v>
          </cell>
          <cell r="M125">
            <v>-116912</v>
          </cell>
          <cell r="N125">
            <v>-127786.63829225933</v>
          </cell>
          <cell r="O125">
            <v>-139736.48898952815</v>
          </cell>
          <cell r="P125">
            <v>-135843.44901473681</v>
          </cell>
          <cell r="Q125">
            <v>-133530.24304380006</v>
          </cell>
          <cell r="R125">
            <v>-134129.96311033922</v>
          </cell>
          <cell r="S125">
            <v>-137742.84813976154</v>
          </cell>
          <cell r="T125">
            <v>-136450.87976784573</v>
          </cell>
          <cell r="U125">
            <v>-137872.21632554356</v>
          </cell>
          <cell r="V125">
            <v>-158002.24873040649</v>
          </cell>
          <cell r="W125">
            <v>-210401.50442983711</v>
          </cell>
          <cell r="X125">
            <v>-249137.42352760129</v>
          </cell>
          <cell r="Y125">
            <v>-251906.41674910783</v>
          </cell>
          <cell r="Z125">
            <v>-244695.21132045056</v>
          </cell>
          <cell r="AA125">
            <v>-331822.54258725938</v>
          </cell>
        </row>
        <row r="126">
          <cell r="A126" t="str">
            <v>STATR2005</v>
          </cell>
          <cell r="C126">
            <v>2827.5246472898871</v>
          </cell>
          <cell r="D126">
            <v>2039.0657412520231</v>
          </cell>
          <cell r="E126">
            <v>2618.4621559996303</v>
          </cell>
          <cell r="F126">
            <v>3224.5729959240853</v>
          </cell>
          <cell r="G126">
            <v>2583.7444271786226</v>
          </cell>
          <cell r="H126">
            <v>2359.4758841837465</v>
          </cell>
          <cell r="I126">
            <v>420.82608145783888</v>
          </cell>
          <cell r="J126">
            <v>399.18176979254349</v>
          </cell>
          <cell r="K126">
            <v>-1649.598223736306</v>
          </cell>
          <cell r="L126">
            <v>-3435.8044416743214</v>
          </cell>
          <cell r="M126">
            <v>-1919</v>
          </cell>
          <cell r="N126">
            <v>-1466.9941391345928</v>
          </cell>
          <cell r="O126">
            <v>656.45423221751116</v>
          </cell>
          <cell r="P126">
            <v>1128.5139918163477</v>
          </cell>
          <cell r="Q126">
            <v>-3379.6984228158253</v>
          </cell>
          <cell r="R126">
            <v>-2746.5352152067644</v>
          </cell>
          <cell r="S126">
            <v>-2544.4151426416938</v>
          </cell>
          <cell r="T126">
            <v>-6498.5280400625488</v>
          </cell>
          <cell r="U126">
            <v>-5629.9950689508696</v>
          </cell>
          <cell r="V126">
            <v>-8361.5323400914785</v>
          </cell>
          <cell r="W126">
            <v>-14439.580476019881</v>
          </cell>
          <cell r="X126">
            <v>-19240.004666083812</v>
          </cell>
          <cell r="Y126">
            <v>-21069.951503210294</v>
          </cell>
          <cell r="Z126">
            <v>-19109.335252874007</v>
          </cell>
          <cell r="AA126">
            <v>-30962.797905805055</v>
          </cell>
        </row>
        <row r="127">
          <cell r="A127" t="str">
            <v>YER2005</v>
          </cell>
          <cell r="C127">
            <v>83865.119718761009</v>
          </cell>
          <cell r="D127">
            <v>90083.34060988501</v>
          </cell>
          <cell r="E127">
            <v>99905.840033313041</v>
          </cell>
          <cell r="F127">
            <v>108588.99857458597</v>
          </cell>
          <cell r="G127">
            <v>119994.21874499501</v>
          </cell>
          <cell r="H127">
            <v>131328.57082225566</v>
          </cell>
          <cell r="I127">
            <v>138260.92403664434</v>
          </cell>
          <cell r="J127">
            <v>146446.18879528492</v>
          </cell>
          <cell r="K127">
            <v>150868.17609468591</v>
          </cell>
          <cell r="L127">
            <v>161008.673371985</v>
          </cell>
          <cell r="M127">
            <v>170187</v>
          </cell>
          <cell r="N127">
            <v>178816.55318876324</v>
          </cell>
          <cell r="O127">
            <v>188337.40893366217</v>
          </cell>
          <cell r="P127">
            <v>179898.65445722154</v>
          </cell>
          <cell r="Q127">
            <v>170761.2132675614</v>
          </cell>
          <cell r="R127">
            <v>173852.15240718791</v>
          </cell>
          <cell r="S127">
            <v>174449.07980716869</v>
          </cell>
          <cell r="T127">
            <v>174843.39714596877</v>
          </cell>
          <cell r="U127">
            <v>177206.57548287898</v>
          </cell>
          <cell r="V127">
            <v>192369.62172074695</v>
          </cell>
          <cell r="W127">
            <v>240774.34647169989</v>
          </cell>
          <cell r="X127">
            <v>249630.13241935996</v>
          </cell>
          <cell r="Y127">
            <v>269962.91519587429</v>
          </cell>
          <cell r="Z127">
            <v>292018.33777507284</v>
          </cell>
          <cell r="AA127">
            <v>308224.41697363782</v>
          </cell>
        </row>
        <row r="128">
          <cell r="A128" t="str">
            <v>FIR2005</v>
          </cell>
          <cell r="C128">
            <v>-6501.1754359420502</v>
          </cell>
          <cell r="D128">
            <v>-7184.6203048757416</v>
          </cell>
          <cell r="E128">
            <v>-8751.4739947800426</v>
          </cell>
          <cell r="F128">
            <v>-10318.327684684344</v>
          </cell>
          <cell r="G128">
            <v>-13267.091878806219</v>
          </cell>
          <cell r="H128">
            <v>-14669.655936755305</v>
          </cell>
          <cell r="I128">
            <v>-18531.87048454817</v>
          </cell>
          <cell r="J128">
            <v>-23141.368158263038</v>
          </cell>
          <cell r="K128">
            <v>-21957.54401028861</v>
          </cell>
          <cell r="L128">
            <v>-23090.673071831145</v>
          </cell>
          <cell r="M128">
            <v>-24819</v>
          </cell>
          <cell r="N128">
            <v>-25055.577070015508</v>
          </cell>
          <cell r="O128">
            <v>-29034.202557022352</v>
          </cell>
          <cell r="P128">
            <v>-26784.842796081248</v>
          </cell>
          <cell r="Q128">
            <v>-30742.814729356582</v>
          </cell>
          <cell r="R128">
            <v>-28915.9140220146</v>
          </cell>
          <cell r="S128">
            <v>-34528.98664750161</v>
          </cell>
          <cell r="T128">
            <v>-34856.627113515147</v>
          </cell>
          <cell r="U128">
            <v>-29186.287816318039</v>
          </cell>
          <cell r="V128">
            <v>-31154.008208193063</v>
          </cell>
          <cell r="W128">
            <v>-57706.029125846348</v>
          </cell>
          <cell r="X128">
            <v>-48240.129931535346</v>
          </cell>
          <cell r="Y128">
            <v>-58441.107879108822</v>
          </cell>
          <cell r="Z128">
            <v>-66979.474751295536</v>
          </cell>
          <cell r="AA128">
            <v>-76022.914892007422</v>
          </cell>
        </row>
        <row r="129">
          <cell r="A129" t="str">
            <v>YNR2005</v>
          </cell>
          <cell r="C129">
            <v>79322.067778936384</v>
          </cell>
          <cell r="D129">
            <v>84904.468940860999</v>
          </cell>
          <cell r="E129">
            <v>93034.906450171286</v>
          </cell>
          <cell r="F129">
            <v>99996.892447489925</v>
          </cell>
          <cell r="G129">
            <v>108061.46357813197</v>
          </cell>
          <cell r="H129">
            <v>118065.03262326827</v>
          </cell>
          <cell r="I129">
            <v>120204.33651124682</v>
          </cell>
          <cell r="J129">
            <v>123078.09563533441</v>
          </cell>
          <cell r="K129">
            <v>128913.13496201398</v>
          </cell>
          <cell r="L129">
            <v>137931.41516460598</v>
          </cell>
          <cell r="M129">
            <v>145368</v>
          </cell>
          <cell r="N129">
            <v>153761.00074482348</v>
          </cell>
          <cell r="O129">
            <v>159496.78936392078</v>
          </cell>
          <cell r="P129">
            <v>153218.73096976019</v>
          </cell>
          <cell r="Q129">
            <v>140389.22359600777</v>
          </cell>
          <cell r="R129">
            <v>145205.58975122898</v>
          </cell>
          <cell r="S129">
            <v>140047.25979442874</v>
          </cell>
          <cell r="T129">
            <v>140113.126173097</v>
          </cell>
          <cell r="U129">
            <v>148249.87963652617</v>
          </cell>
          <cell r="V129">
            <v>161459.24653657086</v>
          </cell>
          <cell r="W129">
            <v>183446.88738269033</v>
          </cell>
          <cell r="X129">
            <v>201576.38254133775</v>
          </cell>
          <cell r="Y129">
            <v>211926.42678385228</v>
          </cell>
          <cell r="Z129">
            <v>225623.92670936993</v>
          </cell>
          <cell r="AA129">
            <v>233027.12721584991</v>
          </cell>
        </row>
        <row r="130">
          <cell r="A130" t="str">
            <v>UDDR2005</v>
          </cell>
          <cell r="C130">
            <v>73518.54295821987</v>
          </cell>
          <cell r="D130">
            <v>79706.058898221629</v>
          </cell>
          <cell r="E130">
            <v>86392.646210048129</v>
          </cell>
          <cell r="F130">
            <v>94240.180130507695</v>
          </cell>
          <cell r="G130">
            <v>102490.84743092665</v>
          </cell>
          <cell r="H130">
            <v>112390.87293492947</v>
          </cell>
          <cell r="I130">
            <v>116967.79349634347</v>
          </cell>
          <cell r="J130">
            <v>121251.08565841203</v>
          </cell>
          <cell r="K130">
            <v>126530.58242288025</v>
          </cell>
          <cell r="L130">
            <v>131979.6665467064</v>
          </cell>
          <cell r="M130">
            <v>142716</v>
          </cell>
          <cell r="N130">
            <v>151408.56350537445</v>
          </cell>
          <cell r="O130">
            <v>159156.28315146908</v>
          </cell>
          <cell r="P130">
            <v>155733.52570431383</v>
          </cell>
          <cell r="Q130">
            <v>138585.82099666601</v>
          </cell>
          <cell r="R130">
            <v>131975.79026420682</v>
          </cell>
          <cell r="S130">
            <v>129478.49526383335</v>
          </cell>
          <cell r="T130">
            <v>127547.13750840288</v>
          </cell>
          <cell r="U130">
            <v>130683.05005058701</v>
          </cell>
          <cell r="V130">
            <v>136481.96867000291</v>
          </cell>
          <cell r="W130">
            <v>141751.77472822211</v>
          </cell>
          <cell r="X130">
            <v>149671.98894554935</v>
          </cell>
          <cell r="Y130">
            <v>154671.42429942079</v>
          </cell>
          <cell r="Z130">
            <v>162922.09159983974</v>
          </cell>
          <cell r="AA130">
            <v>168140.53691493912</v>
          </cell>
        </row>
        <row r="131">
          <cell r="A131" t="str">
            <v>UNXR2005</v>
          </cell>
          <cell r="C131">
            <v>7935.0301897642312</v>
          </cell>
          <cell r="D131">
            <v>8527.0738930419775</v>
          </cell>
          <cell r="E131">
            <v>10592.031878953421</v>
          </cell>
          <cell r="F131">
            <v>9769.7489577343295</v>
          </cell>
          <cell r="G131">
            <v>14745.588484761354</v>
          </cell>
          <cell r="H131">
            <v>15679.907453996548</v>
          </cell>
          <cell r="I131">
            <v>20868.512686889015</v>
          </cell>
          <cell r="J131">
            <v>24905.921830074753</v>
          </cell>
          <cell r="K131">
            <v>25684.007044278318</v>
          </cell>
          <cell r="L131">
            <v>33667.346355664173</v>
          </cell>
          <cell r="M131">
            <v>28599</v>
          </cell>
          <cell r="N131">
            <v>26506.289965497414</v>
          </cell>
          <cell r="O131">
            <v>26725.222793271994</v>
          </cell>
          <cell r="P131">
            <v>22532.607748706148</v>
          </cell>
          <cell r="Q131">
            <v>37885.657741518102</v>
          </cell>
          <cell r="R131">
            <v>48050.102501437592</v>
          </cell>
          <cell r="S131">
            <v>50067.779219378936</v>
          </cell>
          <cell r="T131">
            <v>56033.441812823439</v>
          </cell>
          <cell r="U131">
            <v>55276.941525301874</v>
          </cell>
          <cell r="V131">
            <v>64980.907849338677</v>
          </cell>
          <cell r="W131">
            <v>114963.37521564114</v>
          </cell>
          <cell r="X131">
            <v>114153.42653824032</v>
          </cell>
          <cell r="Y131">
            <v>134045.47825618167</v>
          </cell>
          <cell r="Z131">
            <v>157164.99043990794</v>
          </cell>
          <cell r="AA131">
            <v>168227.77929125927</v>
          </cell>
        </row>
        <row r="132">
          <cell r="A132" t="str">
            <v>UIR2005</v>
          </cell>
          <cell r="C132">
            <v>16531.700998088767</v>
          </cell>
          <cell r="D132">
            <v>19490.745646634106</v>
          </cell>
          <cell r="E132">
            <v>22454.117965597794</v>
          </cell>
          <cell r="F132">
            <v>25605.743947759613</v>
          </cell>
          <cell r="G132">
            <v>28156.905659375669</v>
          </cell>
          <cell r="H132">
            <v>30617.186292206421</v>
          </cell>
          <cell r="I132">
            <v>29934.496283712047</v>
          </cell>
          <cell r="J132">
            <v>30143.306381397328</v>
          </cell>
          <cell r="K132">
            <v>33000.650775111491</v>
          </cell>
          <cell r="L132">
            <v>35794.162030155021</v>
          </cell>
          <cell r="M132">
            <v>40758</v>
          </cell>
          <cell r="N132">
            <v>43092.778190698664</v>
          </cell>
          <cell r="O132">
            <v>43370.831015077514</v>
          </cell>
          <cell r="P132">
            <v>38789.991877256318</v>
          </cell>
          <cell r="Q132">
            <v>25574.368337226588</v>
          </cell>
          <cell r="R132">
            <v>19386.881556593755</v>
          </cell>
          <cell r="S132">
            <v>18743.140581864511</v>
          </cell>
          <cell r="T132">
            <v>18272.506423869185</v>
          </cell>
          <cell r="U132">
            <v>21789.820556381394</v>
          </cell>
          <cell r="V132">
            <v>24708.834253557012</v>
          </cell>
          <cell r="W132">
            <v>27078.233807602453</v>
          </cell>
          <cell r="X132">
            <v>29565.562380547875</v>
          </cell>
          <cell r="Y132">
            <v>30756.75366319812</v>
          </cell>
          <cell r="Z132">
            <v>34764.176470588223</v>
          </cell>
          <cell r="AA132">
            <v>35538.829475472492</v>
          </cell>
        </row>
        <row r="133">
          <cell r="A133" t="str">
            <v>UMTR2005</v>
          </cell>
          <cell r="C133">
            <v>-36203.156075843952</v>
          </cell>
          <cell r="D133">
            <v>-41027.334844020239</v>
          </cell>
          <cell r="E133">
            <v>-47754.151239510596</v>
          </cell>
          <cell r="F133">
            <v>-61319.854861956308</v>
          </cell>
          <cell r="G133">
            <v>-68132.221510473377</v>
          </cell>
          <cell r="H133">
            <v>-84390.191595669705</v>
          </cell>
          <cell r="I133">
            <v>-93721.157693293164</v>
          </cell>
          <cell r="J133">
            <v>-97555.520033950394</v>
          </cell>
          <cell r="K133">
            <v>-94899.184677470999</v>
          </cell>
          <cell r="L133">
            <v>-95835.959948113508</v>
          </cell>
          <cell r="M133">
            <v>-106842</v>
          </cell>
          <cell r="N133">
            <v>-116489.50203382231</v>
          </cell>
          <cell r="O133">
            <v>-128640.20447120621</v>
          </cell>
          <cell r="P133">
            <v>-126391.08831913394</v>
          </cell>
          <cell r="Q133">
            <v>-120359.79548075075</v>
          </cell>
          <cell r="R133">
            <v>-121027.94295688937</v>
          </cell>
          <cell r="S133">
            <v>-124492.72820447119</v>
          </cell>
          <cell r="T133">
            <v>-118079.0257350586</v>
          </cell>
          <cell r="U133">
            <v>-123525.15484273908</v>
          </cell>
          <cell r="V133">
            <v>-140143.29149317785</v>
          </cell>
          <cell r="W133">
            <v>-174792.85497405671</v>
          </cell>
          <cell r="X133">
            <v>-186629.5879828326</v>
          </cell>
          <cell r="Y133">
            <v>-196117.11104349495</v>
          </cell>
          <cell r="Z133">
            <v>-208876.07577989876</v>
          </cell>
          <cell r="AA133">
            <v>-237224.86312536028</v>
          </cell>
        </row>
        <row r="134">
          <cell r="A134" t="str">
            <v>PCR2006</v>
          </cell>
          <cell r="C134">
            <v>42825.923340403089</v>
          </cell>
          <cell r="D134">
            <v>45903.101883882089</v>
          </cell>
          <cell r="E134">
            <v>48958.985074119017</v>
          </cell>
          <cell r="F134">
            <v>52959.607571822293</v>
          </cell>
          <cell r="G134">
            <v>57888.513876759404</v>
          </cell>
          <cell r="H134">
            <v>64052.550669736534</v>
          </cell>
          <cell r="I134">
            <v>67135.537036827009</v>
          </cell>
          <cell r="J134">
            <v>69853.598486996561</v>
          </cell>
          <cell r="K134">
            <v>71887.304721614171</v>
          </cell>
          <cell r="L134">
            <v>74616.981819006687</v>
          </cell>
          <cell r="M134">
            <v>79984.378806610039</v>
          </cell>
          <cell r="N134">
            <v>85345</v>
          </cell>
          <cell r="O134">
            <v>91082.161757533831</v>
          </cell>
          <cell r="P134">
            <v>91535.171999228754</v>
          </cell>
          <cell r="Q134">
            <v>87248.998173961372</v>
          </cell>
          <cell r="R134">
            <v>88070.805214984866</v>
          </cell>
          <cell r="S134">
            <v>86580.130488040013</v>
          </cell>
          <cell r="T134">
            <v>86050.650568794023</v>
          </cell>
          <cell r="U134">
            <v>85939.333949574109</v>
          </cell>
          <cell r="V134">
            <v>88015.630890675864</v>
          </cell>
          <cell r="W134">
            <v>90790.802606358251</v>
          </cell>
          <cell r="X134">
            <v>95512.563202486155</v>
          </cell>
          <cell r="Y134">
            <v>98373.884301738726</v>
          </cell>
          <cell r="Z134">
            <v>101758.87749662582</v>
          </cell>
          <cell r="AA134">
            <v>104599.87121323822</v>
          </cell>
        </row>
        <row r="135">
          <cell r="A135" t="str">
            <v>GCR2006</v>
          </cell>
          <cell r="C135">
            <v>15244.316620635924</v>
          </cell>
          <cell r="D135">
            <v>15683.67980313008</v>
          </cell>
          <cell r="E135">
            <v>16620.24166135542</v>
          </cell>
          <cell r="F135">
            <v>17601.579385312649</v>
          </cell>
          <cell r="G135">
            <v>18594.111075702847</v>
          </cell>
          <cell r="H135">
            <v>20062.386339494362</v>
          </cell>
          <cell r="I135">
            <v>22085.695772254083</v>
          </cell>
          <cell r="J135">
            <v>23409.382302953043</v>
          </cell>
          <cell r="K135">
            <v>24067.960661426241</v>
          </cell>
          <cell r="L135">
            <v>24274.116209900149</v>
          </cell>
          <cell r="M135">
            <v>25156.573897032787</v>
          </cell>
          <cell r="N135">
            <v>26345</v>
          </cell>
          <cell r="O135">
            <v>28034.356100842717</v>
          </cell>
          <cell r="P135">
            <v>28252.638446285673</v>
          </cell>
          <cell r="Q135">
            <v>27271.300722328448</v>
          </cell>
          <cell r="R135">
            <v>25451.348346434392</v>
          </cell>
          <cell r="S135">
            <v>25039.037249486584</v>
          </cell>
          <cell r="T135">
            <v>24095.945577508675</v>
          </cell>
          <cell r="U135">
            <v>24189.228631116777</v>
          </cell>
          <cell r="V135">
            <v>25253.588272785211</v>
          </cell>
          <cell r="W135">
            <v>25608.996707032074</v>
          </cell>
          <cell r="X135">
            <v>26538.095920968764</v>
          </cell>
          <cell r="Y135">
            <v>27566.075171730041</v>
          </cell>
          <cell r="Z135">
            <v>28790.881665604411</v>
          </cell>
          <cell r="AA135">
            <v>30408.409815168889</v>
          </cell>
        </row>
        <row r="136">
          <cell r="A136" t="str">
            <v>IR2006</v>
          </cell>
          <cell r="C136">
            <v>18782.762490770368</v>
          </cell>
          <cell r="D136">
            <v>21812.415456559193</v>
          </cell>
          <cell r="E136">
            <v>25290.543933054392</v>
          </cell>
          <cell r="F136">
            <v>28835.998031011568</v>
          </cell>
          <cell r="G136">
            <v>32964.578882599068</v>
          </cell>
          <cell r="H136">
            <v>34572.792517843962</v>
          </cell>
          <cell r="I136">
            <v>36580.61629337928</v>
          </cell>
          <cell r="J136">
            <v>38623.188776765935</v>
          </cell>
          <cell r="K136">
            <v>41666.958405119367</v>
          </cell>
          <cell r="L136">
            <v>45736.900812207728</v>
          </cell>
          <cell r="M136">
            <v>53475.003691853308</v>
          </cell>
          <cell r="N136">
            <v>57356</v>
          </cell>
          <cell r="O136">
            <v>57358.171794240712</v>
          </cell>
          <cell r="P136">
            <v>50680.9904011814</v>
          </cell>
          <cell r="Q136">
            <v>42140.409549593896</v>
          </cell>
          <cell r="R136">
            <v>35842.206251538271</v>
          </cell>
          <cell r="S136">
            <v>35377.442284026583</v>
          </cell>
          <cell r="T136">
            <v>41408.514890475024</v>
          </cell>
          <cell r="U136">
            <v>39827.448683238996</v>
          </cell>
          <cell r="V136">
            <v>47177.886290918046</v>
          </cell>
          <cell r="W136">
            <v>71989.549593896139</v>
          </cell>
          <cell r="X136">
            <v>108558.22101895152</v>
          </cell>
          <cell r="Y136">
            <v>101220.81417671671</v>
          </cell>
          <cell r="Z136">
            <v>79907.911395520554</v>
          </cell>
          <cell r="AA136">
            <v>155133.43440807285</v>
          </cell>
        </row>
        <row r="137">
          <cell r="A137" t="str">
            <v>SCR2006</v>
          </cell>
          <cell r="C137">
            <v>512.38885697874798</v>
          </cell>
          <cell r="D137">
            <v>587.71280873061471</v>
          </cell>
          <cell r="E137">
            <v>1036.8667432510053</v>
          </cell>
          <cell r="F137">
            <v>1446.0338885697879</v>
          </cell>
          <cell r="G137">
            <v>508.66915565766817</v>
          </cell>
          <cell r="H137">
            <v>1077.7834577828837</v>
          </cell>
          <cell r="I137">
            <v>416.60654796094207</v>
          </cell>
          <cell r="J137">
            <v>599.80183802412409</v>
          </cell>
          <cell r="K137">
            <v>1134.5089029293508</v>
          </cell>
          <cell r="L137">
            <v>403.5875933371625</v>
          </cell>
          <cell r="M137">
            <v>800.66570936243534</v>
          </cell>
          <cell r="N137">
            <v>1619</v>
          </cell>
          <cell r="O137">
            <v>967.12234348075822</v>
          </cell>
          <cell r="P137">
            <v>-204.58357265939117</v>
          </cell>
          <cell r="Q137">
            <v>-918.76622630672034</v>
          </cell>
          <cell r="R137">
            <v>-398.00804135554279</v>
          </cell>
          <cell r="S137">
            <v>576.55370476737505</v>
          </cell>
          <cell r="T137">
            <v>820.19414129810446</v>
          </cell>
          <cell r="U137">
            <v>258.51924181504876</v>
          </cell>
          <cell r="V137">
            <v>2685.6243538196431</v>
          </cell>
          <cell r="W137">
            <v>3904.7564618035603</v>
          </cell>
          <cell r="X137">
            <v>4484.0999425617456</v>
          </cell>
          <cell r="Y137">
            <v>5634.4175761056858</v>
          </cell>
          <cell r="Z137">
            <v>1076.8535324526133</v>
          </cell>
          <cell r="AA137">
            <v>1520.4279149913841</v>
          </cell>
        </row>
        <row r="138">
          <cell r="A138" t="str">
            <v>XTR2006</v>
          </cell>
          <cell r="C138">
            <v>45154.7895006576</v>
          </cell>
          <cell r="D138">
            <v>50763.267392391623</v>
          </cell>
          <cell r="E138">
            <v>59671.858502158037</v>
          </cell>
          <cell r="F138">
            <v>73259.445246460396</v>
          </cell>
          <cell r="G138">
            <v>84813.902354386766</v>
          </cell>
          <cell r="H138">
            <v>102783.59185689676</v>
          </cell>
          <cell r="I138">
            <v>117181.54274388248</v>
          </cell>
          <cell r="J138">
            <v>124770.8104944027</v>
          </cell>
          <cell r="K138">
            <v>122651.95191197447</v>
          </cell>
          <cell r="L138">
            <v>130649.1089637117</v>
          </cell>
          <cell r="M138">
            <v>137808.82957401223</v>
          </cell>
          <cell r="N138">
            <v>146148</v>
          </cell>
          <cell r="O138">
            <v>159157.14196093928</v>
          </cell>
          <cell r="P138">
            <v>153103.77595969199</v>
          </cell>
          <cell r="Q138">
            <v>160221.08330194559</v>
          </cell>
          <cell r="R138">
            <v>169849.7975585509</v>
          </cell>
          <cell r="S138">
            <v>175275.98863867909</v>
          </cell>
          <cell r="T138">
            <v>173748.20857903216</v>
          </cell>
          <cell r="U138">
            <v>178828.776645076</v>
          </cell>
          <cell r="V138">
            <v>204877.74250554165</v>
          </cell>
          <cell r="W138">
            <v>285309.54210172076</v>
          </cell>
          <cell r="X138">
            <v>297084.18723950762</v>
          </cell>
          <cell r="Y138">
            <v>324556.2536044406</v>
          </cell>
          <cell r="Z138">
            <v>358312.70291998278</v>
          </cell>
          <cell r="AA138">
            <v>397928.50009570655</v>
          </cell>
        </row>
        <row r="139">
          <cell r="A139" t="str">
            <v>MTR2006</v>
          </cell>
          <cell r="C139">
            <v>-39018.212350992944</v>
          </cell>
          <cell r="D139">
            <v>-44029.370603537296</v>
          </cell>
          <cell r="E139">
            <v>-51357.771511323881</v>
          </cell>
          <cell r="F139">
            <v>-65622.93907639086</v>
          </cell>
          <cell r="G139">
            <v>-73901.823109001445</v>
          </cell>
          <cell r="H139">
            <v>-89928.904762862556</v>
          </cell>
          <cell r="I139">
            <v>-101710.4951258431</v>
          </cell>
          <cell r="J139">
            <v>-107140.57001488395</v>
          </cell>
          <cell r="K139">
            <v>-104550.50349973852</v>
          </cell>
          <cell r="L139">
            <v>-106540.35752309694</v>
          </cell>
          <cell r="M139">
            <v>-120096.18305241562</v>
          </cell>
          <cell r="N139">
            <v>-131267</v>
          </cell>
          <cell r="O139">
            <v>-143542.31354170857</v>
          </cell>
          <cell r="P139">
            <v>-139543.2438017083</v>
          </cell>
          <cell r="Q139">
            <v>-137167.03598964828</v>
          </cell>
          <cell r="R139">
            <v>-137783.08986684904</v>
          </cell>
          <cell r="S139">
            <v>-141494.37443849983</v>
          </cell>
          <cell r="T139">
            <v>-140167.21837161595</v>
          </cell>
          <cell r="U139">
            <v>-141627.26606058172</v>
          </cell>
          <cell r="V139">
            <v>-162305.55448730846</v>
          </cell>
          <cell r="W139">
            <v>-216131.94189227244</v>
          </cell>
          <cell r="X139">
            <v>-255922.86182066859</v>
          </cell>
          <cell r="Y139">
            <v>-258767.27057940117</v>
          </cell>
          <cell r="Z139">
            <v>-251359.66274454593</v>
          </cell>
          <cell r="AA139">
            <v>-340859.97002427024</v>
          </cell>
        </row>
        <row r="140">
          <cell r="A140" t="str">
            <v>STATR2006</v>
          </cell>
          <cell r="C140">
            <v>3260.379213437147</v>
          </cell>
          <cell r="D140">
            <v>2474.5782252075587</v>
          </cell>
          <cell r="E140">
            <v>3136.4908078406734</v>
          </cell>
          <cell r="F140">
            <v>3860.6195358615805</v>
          </cell>
          <cell r="G140">
            <v>3271.6204525529174</v>
          </cell>
          <cell r="H140">
            <v>3245.284393599577</v>
          </cell>
          <cell r="I140">
            <v>1347.8214373499504</v>
          </cell>
          <cell r="J140">
            <v>1389.1480328198231</v>
          </cell>
          <cell r="K140">
            <v>-778.07067306674435</v>
          </cell>
          <cell r="L140">
            <v>-2569.4137037761393</v>
          </cell>
          <cell r="M140">
            <v>-1062.940780592151</v>
          </cell>
          <cell r="N140">
            <v>-552</v>
          </cell>
          <cell r="O140">
            <v>1787.1254830920952</v>
          </cell>
          <cell r="P140">
            <v>2288.7344104285003</v>
          </cell>
          <cell r="Q140">
            <v>-2135.6114858201472</v>
          </cell>
          <cell r="R140">
            <v>-1174.9618269808416</v>
          </cell>
          <cell r="S140">
            <v>-879.13126877567265</v>
          </cell>
          <cell r="T140">
            <v>-5072.7091915608034</v>
          </cell>
          <cell r="U140">
            <v>-4087.6375376103679</v>
          </cell>
          <cell r="V140">
            <v>-6689.6411867961579</v>
          </cell>
          <cell r="W140">
            <v>-12379.500987354899</v>
          </cell>
          <cell r="X140">
            <v>-18000.380499234365</v>
          </cell>
          <cell r="Y140">
            <v>-19295.044452334521</v>
          </cell>
          <cell r="Z140">
            <v>-16381.079071647953</v>
          </cell>
          <cell r="AA140">
            <v>-29858.249271941313</v>
          </cell>
        </row>
        <row r="141">
          <cell r="A141" t="str">
            <v>YER2006</v>
          </cell>
          <cell r="C141">
            <v>86762.347671889933</v>
          </cell>
          <cell r="D141">
            <v>93195.384966363854</v>
          </cell>
          <cell r="E141">
            <v>103357.21521045465</v>
          </cell>
          <cell r="F141">
            <v>112340.34458264741</v>
          </cell>
          <cell r="G141">
            <v>124139.57268865721</v>
          </cell>
          <cell r="H141">
            <v>135865.48447249152</v>
          </cell>
          <cell r="I141">
            <v>143037.32470581064</v>
          </cell>
          <cell r="J141">
            <v>151505.35991707825</v>
          </cell>
          <cell r="K141">
            <v>156080.11043025833</v>
          </cell>
          <cell r="L141">
            <v>166570.92417129036</v>
          </cell>
          <cell r="M141">
            <v>176066.32784586307</v>
          </cell>
          <cell r="N141">
            <v>184994</v>
          </cell>
          <cell r="O141">
            <v>194843.76589842082</v>
          </cell>
          <cell r="P141">
            <v>186113.48384244865</v>
          </cell>
          <cell r="Q141">
            <v>176660.37804605413</v>
          </cell>
          <cell r="R141">
            <v>179858.09763632301</v>
          </cell>
          <cell r="S141">
            <v>180475.64665772414</v>
          </cell>
          <cell r="T141">
            <v>180883.58619393126</v>
          </cell>
          <cell r="U141">
            <v>183328.40355262888</v>
          </cell>
          <cell r="V141">
            <v>199015.27663963579</v>
          </cell>
          <cell r="W141">
            <v>249092.20459118346</v>
          </cell>
          <cell r="X141">
            <v>258253.9250045729</v>
          </cell>
          <cell r="Y141">
            <v>279289.12979899603</v>
          </cell>
          <cell r="Z141">
            <v>302106.48519399227</v>
          </cell>
          <cell r="AA141">
            <v>318872.4241509664</v>
          </cell>
        </row>
        <row r="142">
          <cell r="A142" t="str">
            <v>FIR2006</v>
          </cell>
          <cell r="C142">
            <v>-6298.8984225710956</v>
          </cell>
          <cell r="D142">
            <v>-6961.078646633443</v>
          </cell>
          <cell r="E142">
            <v>-8479.1813855895671</v>
          </cell>
          <cell r="F142">
            <v>-9997.2841245456912</v>
          </cell>
          <cell r="G142">
            <v>-12854.300723144366</v>
          </cell>
          <cell r="H142">
            <v>-14213.225523623965</v>
          </cell>
          <cell r="I142">
            <v>-17955.271460152126</v>
          </cell>
          <cell r="J142">
            <v>-22421.349619693508</v>
          </cell>
          <cell r="K142">
            <v>-21274.358874442656</v>
          </cell>
          <cell r="L142">
            <v>-22372.231855820752</v>
          </cell>
          <cell r="M142">
            <v>-24046.783768593803</v>
          </cell>
          <cell r="N142">
            <v>-24276</v>
          </cell>
          <cell r="O142">
            <v>-28130.834875791523</v>
          </cell>
          <cell r="P142">
            <v>-25951.461500992918</v>
          </cell>
          <cell r="Q142">
            <v>-29786.285435947397</v>
          </cell>
          <cell r="R142">
            <v>-28016.226760088426</v>
          </cell>
          <cell r="S142">
            <v>-33454.654726666413</v>
          </cell>
          <cell r="T142">
            <v>-33772.101015399596</v>
          </cell>
          <cell r="U142">
            <v>-28278.188167409789</v>
          </cell>
          <cell r="V142">
            <v>-30184.685076248639</v>
          </cell>
          <cell r="W142">
            <v>-55910.568698714822</v>
          </cell>
          <cell r="X142">
            <v>-46739.190677807332</v>
          </cell>
          <cell r="Y142">
            <v>-56622.776274869793</v>
          </cell>
          <cell r="Z142">
            <v>-64895.481134549809</v>
          </cell>
          <cell r="AA142">
            <v>-73657.544456517659</v>
          </cell>
        </row>
        <row r="143">
          <cell r="A143" t="str">
            <v>YNR2006</v>
          </cell>
          <cell r="C143">
            <v>82911.037438238665</v>
          </cell>
          <cell r="D143">
            <v>88746.017345992717</v>
          </cell>
          <cell r="E143">
            <v>97244.320877392718</v>
          </cell>
          <cell r="F143">
            <v>104521.3056791109</v>
          </cell>
          <cell r="G143">
            <v>112950.76267208095</v>
          </cell>
          <cell r="H143">
            <v>123406.94858403655</v>
          </cell>
          <cell r="I143">
            <v>125643.04642811039</v>
          </cell>
          <cell r="J143">
            <v>128646.83033084139</v>
          </cell>
          <cell r="K143">
            <v>134745.87915312123</v>
          </cell>
          <cell r="L143">
            <v>144172.19629842619</v>
          </cell>
          <cell r="M143">
            <v>151945.2534181464</v>
          </cell>
          <cell r="N143">
            <v>160718</v>
          </cell>
          <cell r="O143">
            <v>166713.30746300187</v>
          </cell>
          <cell r="P143">
            <v>160151.1949370357</v>
          </cell>
          <cell r="Q143">
            <v>146741.20959545579</v>
          </cell>
          <cell r="R143">
            <v>151775.49483023697</v>
          </cell>
          <cell r="S143">
            <v>146383.77345757981</v>
          </cell>
          <cell r="T143">
            <v>146452.61999600974</v>
          </cell>
          <cell r="U143">
            <v>154957.52525027288</v>
          </cell>
          <cell r="V143">
            <v>168764.55706690767</v>
          </cell>
          <cell r="W143">
            <v>191747.04056004793</v>
          </cell>
          <cell r="X143">
            <v>210696.8144870727</v>
          </cell>
          <cell r="Y143">
            <v>221515.1520532351</v>
          </cell>
          <cell r="Z143">
            <v>235832.40273686437</v>
          </cell>
          <cell r="AA143">
            <v>243570.56503573654</v>
          </cell>
        </row>
        <row r="144">
          <cell r="A144" t="str">
            <v>UDDR2006</v>
          </cell>
          <cell r="C144">
            <v>76475.353908385136</v>
          </cell>
          <cell r="D144">
            <v>82911.722915239923</v>
          </cell>
          <cell r="E144">
            <v>89867.235232749401</v>
          </cell>
          <cell r="F144">
            <v>98030.385775820687</v>
          </cell>
          <cell r="G144">
            <v>106612.88314846935</v>
          </cell>
          <cell r="H144">
            <v>116911.07355943702</v>
          </cell>
          <cell r="I144">
            <v>121672.07133850909</v>
          </cell>
          <cell r="J144">
            <v>126127.63140276879</v>
          </cell>
          <cell r="K144">
            <v>131619.46199781107</v>
          </cell>
          <cell r="L144">
            <v>137287.70051394959</v>
          </cell>
          <cell r="M144">
            <v>148455.83398723765</v>
          </cell>
          <cell r="N144">
            <v>157498</v>
          </cell>
          <cell r="O144">
            <v>165557.32188094035</v>
          </cell>
          <cell r="P144">
            <v>161996.90601058622</v>
          </cell>
          <cell r="Q144">
            <v>144159.5450745963</v>
          </cell>
          <cell r="R144">
            <v>137283.66833289599</v>
          </cell>
          <cell r="S144">
            <v>134685.93568909573</v>
          </cell>
          <cell r="T144">
            <v>132676.90147912523</v>
          </cell>
          <cell r="U144">
            <v>135938.93595151082</v>
          </cell>
          <cell r="V144">
            <v>141971.07880773934</v>
          </cell>
          <cell r="W144">
            <v>147452.82895014752</v>
          </cell>
          <cell r="X144">
            <v>155691.58288797433</v>
          </cell>
          <cell r="Y144">
            <v>160892.08840189193</v>
          </cell>
          <cell r="Z144">
            <v>169474.58577454061</v>
          </cell>
          <cell r="AA144">
            <v>174902.90951798824</v>
          </cell>
        </row>
        <row r="145">
          <cell r="A145" t="str">
            <v>UNXR2006</v>
          </cell>
          <cell r="C145">
            <v>7911.8923530324173</v>
          </cell>
          <cell r="D145">
            <v>8502.2097099426082</v>
          </cell>
          <cell r="E145">
            <v>10561.146463471381</v>
          </cell>
          <cell r="F145">
            <v>9741.2612455405615</v>
          </cell>
          <cell r="G145">
            <v>14702.59167054444</v>
          </cell>
          <cell r="H145">
            <v>15634.186249418335</v>
          </cell>
          <cell r="I145">
            <v>20807.661974561812</v>
          </cell>
          <cell r="J145">
            <v>24833.298394602141</v>
          </cell>
          <cell r="K145">
            <v>25609.11478206918</v>
          </cell>
          <cell r="L145">
            <v>33569.175391655037</v>
          </cell>
          <cell r="M145">
            <v>28515.607879633939</v>
          </cell>
          <cell r="N145">
            <v>26429</v>
          </cell>
          <cell r="O145">
            <v>26647.294439274079</v>
          </cell>
          <cell r="P145">
            <v>22466.904684349309</v>
          </cell>
          <cell r="Q145">
            <v>37775.18655964014</v>
          </cell>
          <cell r="R145">
            <v>47909.99270978749</v>
          </cell>
          <cell r="S145">
            <v>49921.786063285239</v>
          </cell>
          <cell r="T145">
            <v>55870.053319373343</v>
          </cell>
          <cell r="U145">
            <v>55115.758918876985</v>
          </cell>
          <cell r="V145">
            <v>64791.429346983081</v>
          </cell>
          <cell r="W145">
            <v>114628.15231890799</v>
          </cell>
          <cell r="X145">
            <v>113820.56537924614</v>
          </cell>
          <cell r="Y145">
            <v>133654.61365751509</v>
          </cell>
          <cell r="Z145">
            <v>156706.71141616249</v>
          </cell>
          <cell r="AA145">
            <v>167737.24216689926</v>
          </cell>
        </row>
        <row r="146">
          <cell r="A146" t="str">
            <v>UIR2006</v>
          </cell>
          <cell r="C146">
            <v>17573.342706502637</v>
          </cell>
          <cell r="D146">
            <v>20718.833040421796</v>
          </cell>
          <cell r="E146">
            <v>23868.9237258348</v>
          </cell>
          <cell r="F146">
            <v>27219.129701230231</v>
          </cell>
          <cell r="G146">
            <v>29931.036906854133</v>
          </cell>
          <cell r="H146">
            <v>32546.336731107211</v>
          </cell>
          <cell r="I146">
            <v>31820.631282952552</v>
          </cell>
          <cell r="J146">
            <v>32042.598242530759</v>
          </cell>
          <cell r="K146">
            <v>35079.980316344467</v>
          </cell>
          <cell r="L146">
            <v>38049.507205623908</v>
          </cell>
          <cell r="M146">
            <v>43326.110369068541</v>
          </cell>
          <cell r="N146">
            <v>45808</v>
          </cell>
          <cell r="O146">
            <v>46103.572583479792</v>
          </cell>
          <cell r="P146">
            <v>41234.100527240778</v>
          </cell>
          <cell r="Q146">
            <v>27185.777152899827</v>
          </cell>
          <cell r="R146">
            <v>20608.42460456942</v>
          </cell>
          <cell r="S146">
            <v>19924.122319859402</v>
          </cell>
          <cell r="T146">
            <v>19423.834094903341</v>
          </cell>
          <cell r="U146">
            <v>23162.769771529001</v>
          </cell>
          <cell r="V146">
            <v>26265.706854130058</v>
          </cell>
          <cell r="W146">
            <v>28784.399297012307</v>
          </cell>
          <cell r="X146">
            <v>31428.451318101939</v>
          </cell>
          <cell r="Y146">
            <v>32694.698066783836</v>
          </cell>
          <cell r="Z146">
            <v>36954.623550087883</v>
          </cell>
          <cell r="AA146">
            <v>37778.086467486828</v>
          </cell>
        </row>
        <row r="147">
          <cell r="A147" t="str">
            <v>UMTR2006</v>
          </cell>
          <cell r="C147">
            <v>-37206.834663826972</v>
          </cell>
          <cell r="D147">
            <v>-42164.756604119997</v>
          </cell>
          <cell r="E147">
            <v>-49078.063966511218</v>
          </cell>
          <cell r="F147">
            <v>-63019.856519663648</v>
          </cell>
          <cell r="G147">
            <v>-70021.08588844417</v>
          </cell>
          <cell r="H147">
            <v>-86729.783982668087</v>
          </cell>
          <cell r="I147">
            <v>-96319.437219549814</v>
          </cell>
          <cell r="J147">
            <v>-100260.10154591856</v>
          </cell>
          <cell r="K147">
            <v>-97530.123247530573</v>
          </cell>
          <cell r="L147">
            <v>-98492.869217493484</v>
          </cell>
          <cell r="M147">
            <v>-109804.03533947784</v>
          </cell>
          <cell r="N147">
            <v>-119719</v>
          </cell>
          <cell r="O147">
            <v>-132206.56256747327</v>
          </cell>
          <cell r="P147">
            <v>-129895.09301949838</v>
          </cell>
          <cell r="Q147">
            <v>-123696.59156905224</v>
          </cell>
          <cell r="R147">
            <v>-124383.26243895272</v>
          </cell>
          <cell r="S147">
            <v>-127944.10369771965</v>
          </cell>
          <cell r="T147">
            <v>-121352.59087871331</v>
          </cell>
          <cell r="U147">
            <v>-126949.7058054566</v>
          </cell>
          <cell r="V147">
            <v>-144028.5555465795</v>
          </cell>
          <cell r="W147">
            <v>-179638.72657437666</v>
          </cell>
          <cell r="X147">
            <v>-191803.61537840121</v>
          </cell>
          <cell r="Y147">
            <v>-201554.16588697536</v>
          </cell>
          <cell r="Z147">
            <v>-214666.85391987662</v>
          </cell>
          <cell r="AA147">
            <v>-243801.56917710131</v>
          </cell>
        </row>
        <row r="148">
          <cell r="A148" t="str">
            <v>PCR2007</v>
          </cell>
          <cell r="C148">
            <v>44114.638124893725</v>
          </cell>
          <cell r="D148">
            <v>47284.414916680835</v>
          </cell>
          <cell r="E148">
            <v>50432.255536898483</v>
          </cell>
          <cell r="F148">
            <v>54553.264495834039</v>
          </cell>
          <cell r="G148">
            <v>59630.491115456549</v>
          </cell>
          <cell r="H148">
            <v>65980.015686107799</v>
          </cell>
          <cell r="I148">
            <v>69155.775070141128</v>
          </cell>
          <cell r="J148">
            <v>71955.628241370505</v>
          </cell>
          <cell r="K148">
            <v>74050.532626254033</v>
          </cell>
          <cell r="L148">
            <v>76862.350981975847</v>
          </cell>
          <cell r="M148">
            <v>82391.263316187717</v>
          </cell>
          <cell r="N148">
            <v>87913.195959445671</v>
          </cell>
          <cell r="O148">
            <v>93823</v>
          </cell>
          <cell r="P148">
            <v>94289.642195204899</v>
          </cell>
          <cell r="Q148">
            <v>89874.489117497025</v>
          </cell>
          <cell r="R148">
            <v>90721.025920336673</v>
          </cell>
          <cell r="S148">
            <v>89185.493910474397</v>
          </cell>
          <cell r="T148">
            <v>88640.080917360974</v>
          </cell>
          <cell r="U148">
            <v>88525.414565975152</v>
          </cell>
          <cell r="V148">
            <v>90664.191293997588</v>
          </cell>
          <cell r="W148">
            <v>93522.873288981427</v>
          </cell>
          <cell r="X148">
            <v>98386.720785155558</v>
          </cell>
          <cell r="Y148">
            <v>101334.14456512495</v>
          </cell>
          <cell r="Z148">
            <v>104820.99874596154</v>
          </cell>
          <cell r="AA148">
            <v>107747.48345306917</v>
          </cell>
        </row>
        <row r="149">
          <cell r="A149" t="str">
            <v>GCR2007</v>
          </cell>
          <cell r="C149">
            <v>15864.567597244863</v>
          </cell>
          <cell r="D149">
            <v>16321.807307090801</v>
          </cell>
          <cell r="E149">
            <v>17296.47539347153</v>
          </cell>
          <cell r="F149">
            <v>18317.741157288787</v>
          </cell>
          <cell r="G149">
            <v>19350.656340465175</v>
          </cell>
          <cell r="H149">
            <v>20878.671846404683</v>
          </cell>
          <cell r="I149">
            <v>22984.304395567826</v>
          </cell>
          <cell r="J149">
            <v>24361.848234785208</v>
          </cell>
          <cell r="K149">
            <v>25047.222407080819</v>
          </cell>
          <cell r="L149">
            <v>25261.76588027817</v>
          </cell>
          <cell r="M149">
            <v>26180.128439756427</v>
          </cell>
          <cell r="N149">
            <v>27416.90846171763</v>
          </cell>
          <cell r="O149">
            <v>29175</v>
          </cell>
          <cell r="P149">
            <v>29402.163677503078</v>
          </cell>
          <cell r="Q149">
            <v>28380.897913685822</v>
          </cell>
          <cell r="R149">
            <v>26486.896482880245</v>
          </cell>
          <cell r="S149">
            <v>26057.809536485544</v>
          </cell>
          <cell r="T149">
            <v>25076.345955478657</v>
          </cell>
          <cell r="U149">
            <v>25173.424450138093</v>
          </cell>
          <cell r="V149">
            <v>26281.090074202242</v>
          </cell>
          <cell r="W149">
            <v>26650.959138854691</v>
          </cell>
          <cell r="X149">
            <v>27617.860945662662</v>
          </cell>
          <cell r="Y149">
            <v>28687.665956809637</v>
          </cell>
          <cell r="Z149">
            <v>29962.306591688019</v>
          </cell>
          <cell r="AA149">
            <v>31645.64768908262</v>
          </cell>
        </row>
        <row r="150">
          <cell r="A150" t="str">
            <v>IR2007</v>
          </cell>
          <cell r="C150">
            <v>18539.072679426736</v>
          </cell>
          <cell r="D150">
            <v>21529.418564586049</v>
          </cell>
          <cell r="E150">
            <v>24962.421385433816</v>
          </cell>
          <cell r="F150">
            <v>28461.876337062902</v>
          </cell>
          <cell r="G150">
            <v>32536.892485943081</v>
          </cell>
          <cell r="H150">
            <v>34124.240964767792</v>
          </cell>
          <cell r="I150">
            <v>36106.014994036457</v>
          </cell>
          <cell r="J150">
            <v>38122.08689725677</v>
          </cell>
          <cell r="K150">
            <v>41126.366293708939</v>
          </cell>
          <cell r="L150">
            <v>45143.504780295712</v>
          </cell>
          <cell r="M150">
            <v>52781.212585903333</v>
          </cell>
          <cell r="N150">
            <v>56611.856382878024</v>
          </cell>
          <cell r="O150">
            <v>56614</v>
          </cell>
          <cell r="P150">
            <v>50023.449158478637</v>
          </cell>
          <cell r="Q150">
            <v>41593.674826300143</v>
          </cell>
          <cell r="R150">
            <v>35377.185172563935</v>
          </cell>
          <cell r="S150">
            <v>34918.451108460642</v>
          </cell>
          <cell r="T150">
            <v>40871.275856193548</v>
          </cell>
          <cell r="U150">
            <v>39310.722591393562</v>
          </cell>
          <cell r="V150">
            <v>46565.794740728103</v>
          </cell>
          <cell r="W150">
            <v>71055.548550765772</v>
          </cell>
          <cell r="X150">
            <v>107149.77365063134</v>
          </cell>
          <cell r="Y150">
            <v>99907.563204028673</v>
          </cell>
          <cell r="Z150">
            <v>78871.176577497565</v>
          </cell>
          <cell r="AA150">
            <v>153120.71464001056</v>
          </cell>
        </row>
        <row r="151">
          <cell r="A151" t="str">
            <v>SCR2007</v>
          </cell>
          <cell r="C151">
            <v>543.05288461538453</v>
          </cell>
          <cell r="D151">
            <v>622.88461538461524</v>
          </cell>
          <cell r="E151">
            <v>1098.9182692307691</v>
          </cell>
          <cell r="F151">
            <v>1532.572115384615</v>
          </cell>
          <cell r="G151">
            <v>539.11057692307679</v>
          </cell>
          <cell r="H151">
            <v>1142.2836538461536</v>
          </cell>
          <cell r="I151">
            <v>441.53846153846143</v>
          </cell>
          <cell r="J151">
            <v>635.69711538461524</v>
          </cell>
          <cell r="K151">
            <v>1202.403846153846</v>
          </cell>
          <cell r="L151">
            <v>427.74038461538458</v>
          </cell>
          <cell r="M151">
            <v>848.58173076923072</v>
          </cell>
          <cell r="N151">
            <v>1715.8894230769231</v>
          </cell>
          <cell r="O151">
            <v>1025</v>
          </cell>
          <cell r="P151">
            <v>-216.82692307692307</v>
          </cell>
          <cell r="Q151">
            <v>-973.75</v>
          </cell>
          <cell r="R151">
            <v>-421.82692307692309</v>
          </cell>
          <cell r="S151">
            <v>611.05769230769226</v>
          </cell>
          <cell r="T151">
            <v>869.27884615384619</v>
          </cell>
          <cell r="U151">
            <v>273.99038461538464</v>
          </cell>
          <cell r="V151">
            <v>2846.3461538461543</v>
          </cell>
          <cell r="W151">
            <v>4138.4375000000009</v>
          </cell>
          <cell r="X151">
            <v>4752.4519230769238</v>
          </cell>
          <cell r="Y151">
            <v>5971.6105769230771</v>
          </cell>
          <cell r="Z151">
            <v>1141.2980769230769</v>
          </cell>
          <cell r="AA151">
            <v>1611.4182692307693</v>
          </cell>
        </row>
        <row r="152">
          <cell r="A152" t="str">
            <v>XTR2007</v>
          </cell>
          <cell r="C152">
            <v>45196.738599186923</v>
          </cell>
          <cell r="D152">
            <v>50810.426804030183</v>
          </cell>
          <cell r="E152">
            <v>59727.294053943711</v>
          </cell>
          <cell r="F152">
            <v>73327.503756329053</v>
          </cell>
          <cell r="G152">
            <v>84892.695031439755</v>
          </cell>
          <cell r="H152">
            <v>102879.07849452</v>
          </cell>
          <cell r="I152">
            <v>117290.40517324471</v>
          </cell>
          <cell r="J152">
            <v>124886.72340377275</v>
          </cell>
          <cell r="K152">
            <v>122765.89638768716</v>
          </cell>
          <cell r="L152">
            <v>130770.4828512947</v>
          </cell>
          <cell r="M152">
            <v>137936.85488946468</v>
          </cell>
          <cell r="N152">
            <v>146283.77246001281</v>
          </cell>
          <cell r="O152">
            <v>159305</v>
          </cell>
          <cell r="P152">
            <v>153246.01038164302</v>
          </cell>
          <cell r="Q152">
            <v>160369.92974955915</v>
          </cell>
          <cell r="R152">
            <v>170007.58914548473</v>
          </cell>
          <cell r="S152">
            <v>175438.82119306677</v>
          </cell>
          <cell r="T152">
            <v>173909.62181562514</v>
          </cell>
          <cell r="U152">
            <v>178994.90976305353</v>
          </cell>
          <cell r="V152">
            <v>205068.07528533918</v>
          </cell>
          <cell r="W152">
            <v>285574.596556084</v>
          </cell>
          <cell r="X152">
            <v>297360.18041719339</v>
          </cell>
          <cell r="Y152">
            <v>324857.76851374097</v>
          </cell>
          <cell r="Z152">
            <v>358645.57779428345</v>
          </cell>
          <cell r="AA152">
            <v>398298.17830797913</v>
          </cell>
        </row>
        <row r="153">
          <cell r="A153" t="str">
            <v>MTR2007</v>
          </cell>
          <cell r="C153">
            <v>-38869.167698740654</v>
          </cell>
          <cell r="D153">
            <v>-43861.18395850448</v>
          </cell>
          <cell r="E153">
            <v>-51161.591298696505</v>
          </cell>
          <cell r="F153">
            <v>-65372.267722038952</v>
          </cell>
          <cell r="G153">
            <v>-73619.527461343198</v>
          </cell>
          <cell r="H153">
            <v>-89585.387683780689</v>
          </cell>
          <cell r="I153">
            <v>-101321.97385685031</v>
          </cell>
          <cell r="J153">
            <v>-106731.30654437099</v>
          </cell>
          <cell r="K153">
            <v>-104151.13375679022</v>
          </cell>
          <cell r="L153">
            <v>-106133.38678863533</v>
          </cell>
          <cell r="M153">
            <v>-119637.43077338107</v>
          </cell>
          <cell r="N153">
            <v>-130765.57660850266</v>
          </cell>
          <cell r="O153">
            <v>-142994</v>
          </cell>
          <cell r="P153">
            <v>-139010.20620225382</v>
          </cell>
          <cell r="Q153">
            <v>-136643.07520447328</v>
          </cell>
          <cell r="R153">
            <v>-137256.7758335275</v>
          </cell>
          <cell r="S153">
            <v>-140953.88376598695</v>
          </cell>
          <cell r="T153">
            <v>-139631.79726796731</v>
          </cell>
          <cell r="U153">
            <v>-141086.26775882579</v>
          </cell>
          <cell r="V153">
            <v>-161685.5677306226</v>
          </cell>
          <cell r="W153">
            <v>-215306.34512145779</v>
          </cell>
          <cell r="X153">
            <v>-254945.2687520693</v>
          </cell>
          <cell r="Y153">
            <v>-257778.81222793105</v>
          </cell>
          <cell r="Z153">
            <v>-250399.50052114634</v>
          </cell>
          <cell r="AA153">
            <v>-339557.92791014223</v>
          </cell>
        </row>
        <row r="154">
          <cell r="A154" t="str">
            <v>STATR2007</v>
          </cell>
          <cell r="C154">
            <v>2423.5479921072401</v>
          </cell>
          <cell r="D154">
            <v>1615.5795950667816</v>
          </cell>
          <cell r="E154">
            <v>2252.3954658892035</v>
          </cell>
          <cell r="F154">
            <v>2879.3326975999371</v>
          </cell>
          <cell r="G154">
            <v>2311.7413348242844</v>
          </cell>
          <cell r="H154">
            <v>2090.9893634160981</v>
          </cell>
          <cell r="I154">
            <v>112.47057569999015</v>
          </cell>
          <cell r="J154">
            <v>108.38304516123026</v>
          </cell>
          <cell r="K154">
            <v>-2072.1077528622409</v>
          </cell>
          <cell r="L154">
            <v>-3745.4918250083283</v>
          </cell>
          <cell r="M154">
            <v>-2303.3154291593528</v>
          </cell>
          <cell r="N154">
            <v>-1943.0257159498287</v>
          </cell>
          <cell r="O154">
            <v>254</v>
          </cell>
          <cell r="P154">
            <v>631.82126041201991</v>
          </cell>
          <cell r="Q154">
            <v>-3803.6315313009545</v>
          </cell>
          <cell r="R154">
            <v>-2879.136846407142</v>
          </cell>
          <cell r="S154">
            <v>-2597.7692125593603</v>
          </cell>
          <cell r="T154">
            <v>-6661.9487484292185</v>
          </cell>
          <cell r="U154">
            <v>-5644.9291368046834</v>
          </cell>
          <cell r="V154">
            <v>-8315.9304253318114</v>
          </cell>
          <cell r="W154">
            <v>-13529.051229348901</v>
          </cell>
          <cell r="X154">
            <v>-18942.093689247675</v>
          </cell>
          <cell r="Y154">
            <v>-20310.51711155544</v>
          </cell>
          <cell r="Z154">
            <v>-17278.91525614768</v>
          </cell>
          <cell r="AA154">
            <v>-30133.711881824885</v>
          </cell>
        </row>
        <row r="155">
          <cell r="A155" t="str">
            <v>YER2007</v>
          </cell>
          <cell r="C155">
            <v>87812.450178734231</v>
          </cell>
          <cell r="D155">
            <v>94323.34784433477</v>
          </cell>
          <cell r="E155">
            <v>104608.16880617103</v>
          </cell>
          <cell r="F155">
            <v>113700.02283746038</v>
          </cell>
          <cell r="G155">
            <v>125642.05942370871</v>
          </cell>
          <cell r="H155">
            <v>137509.89232528186</v>
          </cell>
          <cell r="I155">
            <v>144768.5348133783</v>
          </cell>
          <cell r="J155">
            <v>153339.06039336007</v>
          </cell>
          <cell r="K155">
            <v>157969.18005123234</v>
          </cell>
          <cell r="L155">
            <v>168586.96626481615</v>
          </cell>
          <cell r="M155">
            <v>178197.29475954096</v>
          </cell>
          <cell r="N155">
            <v>187233.02036267857</v>
          </cell>
          <cell r="O155">
            <v>197202</v>
          </cell>
          <cell r="P155">
            <v>188366.05354791091</v>
          </cell>
          <cell r="Q155">
            <v>178798.53487126791</v>
          </cell>
          <cell r="R155">
            <v>182034.95711825404</v>
          </cell>
          <cell r="S155">
            <v>182659.9804622487</v>
          </cell>
          <cell r="T155">
            <v>183072.85737441565</v>
          </cell>
          <cell r="U155">
            <v>185547.26485954525</v>
          </cell>
          <cell r="V155">
            <v>201423.99939215882</v>
          </cell>
          <cell r="W155">
            <v>252107.01868387914</v>
          </cell>
          <cell r="X155">
            <v>261379.62528040289</v>
          </cell>
          <cell r="Y155">
            <v>282669.42347714078</v>
          </cell>
          <cell r="Z155">
            <v>305762.94200905965</v>
          </cell>
          <cell r="AA155">
            <v>322731.80256740516</v>
          </cell>
        </row>
        <row r="156">
          <cell r="A156" t="str">
            <v>FIR2007</v>
          </cell>
          <cell r="C156">
            <v>-6302.9658550780869</v>
          </cell>
          <cell r="D156">
            <v>-6965.5736734891843</v>
          </cell>
          <cell r="E156">
            <v>-8484.6567077311083</v>
          </cell>
          <cell r="F156">
            <v>-10003.739741973033</v>
          </cell>
          <cell r="G156">
            <v>-12862.601222233001</v>
          </cell>
          <cell r="H156">
            <v>-14222.403530895335</v>
          </cell>
          <cell r="I156">
            <v>-17966.865845377826</v>
          </cell>
          <cell r="J156">
            <v>-22435.82791735377</v>
          </cell>
          <cell r="K156">
            <v>-21288.096517605976</v>
          </cell>
          <cell r="L156">
            <v>-22386.678436317779</v>
          </cell>
          <cell r="M156">
            <v>-24062.311669415074</v>
          </cell>
          <cell r="N156">
            <v>-24291.675914249685</v>
          </cell>
          <cell r="O156">
            <v>-28149</v>
          </cell>
          <cell r="P156">
            <v>-25968.219322921719</v>
          </cell>
          <cell r="Q156">
            <v>-29805.519546027743</v>
          </cell>
          <cell r="R156">
            <v>-28034.317877582693</v>
          </cell>
          <cell r="S156">
            <v>-33476.257638956253</v>
          </cell>
          <cell r="T156">
            <v>-33793.908914540698</v>
          </cell>
          <cell r="U156">
            <v>-28296.448443107969</v>
          </cell>
          <cell r="V156">
            <v>-30204.176447764097</v>
          </cell>
          <cell r="W156">
            <v>-55946.672228150179</v>
          </cell>
          <cell r="X156">
            <v>-46769.371908041532</v>
          </cell>
          <cell r="Y156">
            <v>-56659.339703172001</v>
          </cell>
          <cell r="Z156">
            <v>-64937.386555437013</v>
          </cell>
          <cell r="AA156">
            <v>-73705.107866912425</v>
          </cell>
        </row>
        <row r="157">
          <cell r="A157" t="str">
            <v>YNR2007</v>
          </cell>
          <cell r="C157">
            <v>84074.629826159275</v>
          </cell>
          <cell r="D157">
            <v>89991.499171244155</v>
          </cell>
          <cell r="E157">
            <v>98609.069830458611</v>
          </cell>
          <cell r="F157">
            <v>105988.18149470218</v>
          </cell>
          <cell r="G157">
            <v>114535.939407482</v>
          </cell>
          <cell r="H157">
            <v>125138.86981461893</v>
          </cell>
          <cell r="I157">
            <v>127406.34956525675</v>
          </cell>
          <cell r="J157">
            <v>130452.28925559057</v>
          </cell>
          <cell r="K157">
            <v>136636.93351850699</v>
          </cell>
          <cell r="L157">
            <v>146195.54174610088</v>
          </cell>
          <cell r="M157">
            <v>154077.68772027086</v>
          </cell>
          <cell r="N157">
            <v>162973.55302623168</v>
          </cell>
          <cell r="O157">
            <v>169053</v>
          </cell>
          <cell r="P157">
            <v>162398.7932918861</v>
          </cell>
          <cell r="Q157">
            <v>148800.60916100489</v>
          </cell>
          <cell r="R157">
            <v>153905.54670166486</v>
          </cell>
          <cell r="S157">
            <v>148438.15668294008</v>
          </cell>
          <cell r="T157">
            <v>148507.96942937473</v>
          </cell>
          <cell r="U157">
            <v>157132.23446153497</v>
          </cell>
          <cell r="V157">
            <v>171133.03730815573</v>
          </cell>
          <cell r="W157">
            <v>194438.06221043045</v>
          </cell>
          <cell r="X157">
            <v>213653.78158182054</v>
          </cell>
          <cell r="Y157">
            <v>224623.94616198356</v>
          </cell>
          <cell r="Z157">
            <v>239142.12840341456</v>
          </cell>
          <cell r="AA157">
            <v>246988.88983487108</v>
          </cell>
        </row>
        <row r="158">
          <cell r="A158" t="str">
            <v>UDDR2007</v>
          </cell>
          <cell r="C158">
            <v>77552.880306388397</v>
          </cell>
          <cell r="D158">
            <v>84079.936798265946</v>
          </cell>
          <cell r="E158">
            <v>91133.451253074891</v>
          </cell>
          <cell r="F158">
            <v>99411.619376994116</v>
          </cell>
          <cell r="G158">
            <v>108115.04286514531</v>
          </cell>
          <cell r="H158">
            <v>118558.33325214937</v>
          </cell>
          <cell r="I158">
            <v>123386.41278404251</v>
          </cell>
          <cell r="J158">
            <v>127904.75102900708</v>
          </cell>
          <cell r="K158">
            <v>133473.960702891</v>
          </cell>
          <cell r="L158">
            <v>139222.06385932441</v>
          </cell>
          <cell r="M158">
            <v>150547.55467741544</v>
          </cell>
          <cell r="N158">
            <v>159717.12346866704</v>
          </cell>
          <cell r="O158">
            <v>167890</v>
          </cell>
          <cell r="P158">
            <v>164279.4183979152</v>
          </cell>
          <cell r="Q158">
            <v>146190.73169098128</v>
          </cell>
          <cell r="R158">
            <v>139217.97486543754</v>
          </cell>
          <cell r="S158">
            <v>136583.64055383718</v>
          </cell>
          <cell r="T158">
            <v>134546.29934971625</v>
          </cell>
          <cell r="U158">
            <v>137854.29540417445</v>
          </cell>
          <cell r="V158">
            <v>143971.43025889571</v>
          </cell>
          <cell r="W158">
            <v>149530.41744806251</v>
          </cell>
          <cell r="X158">
            <v>157885.25420736009</v>
          </cell>
          <cell r="Y158">
            <v>163159.0340729194</v>
          </cell>
          <cell r="Z158">
            <v>171862.45756107059</v>
          </cell>
          <cell r="AA158">
            <v>177367.26558123669</v>
          </cell>
        </row>
        <row r="159">
          <cell r="A159" t="str">
            <v>UNXR2007</v>
          </cell>
          <cell r="C159">
            <v>8323.3244875197124</v>
          </cell>
          <cell r="D159">
            <v>8944.3393715626335</v>
          </cell>
          <cell r="E159">
            <v>11110.344409830392</v>
          </cell>
          <cell r="F159">
            <v>10247.823737548555</v>
          </cell>
          <cell r="G159">
            <v>15467.151955694009</v>
          </cell>
          <cell r="H159">
            <v>16447.191069574244</v>
          </cell>
          <cell r="I159">
            <v>21889.696511672628</v>
          </cell>
          <cell r="J159">
            <v>26124.673012576437</v>
          </cell>
          <cell r="K159">
            <v>26940.833198723125</v>
          </cell>
          <cell r="L159">
            <v>35314.830775739392</v>
          </cell>
          <cell r="M159">
            <v>29998.468981962233</v>
          </cell>
          <cell r="N159">
            <v>27803.353871004962</v>
          </cell>
          <cell r="O159">
            <v>28033</v>
          </cell>
          <cell r="P159">
            <v>23635.222722202991</v>
          </cell>
          <cell r="Q159">
            <v>39739.561824545206</v>
          </cell>
          <cell r="R159">
            <v>50401.395484789042</v>
          </cell>
          <cell r="S159">
            <v>52517.805584400594</v>
          </cell>
          <cell r="T159">
            <v>58775.393061805313</v>
          </cell>
          <cell r="U159">
            <v>57981.87404330603</v>
          </cell>
          <cell r="V159">
            <v>68160.696127072035</v>
          </cell>
          <cell r="W159">
            <v>120589.01519172339</v>
          </cell>
          <cell r="X159">
            <v>119739.43232952578</v>
          </cell>
          <cell r="Y159">
            <v>140604.88554286372</v>
          </cell>
          <cell r="Z159">
            <v>164855.73239490786</v>
          </cell>
          <cell r="AA159">
            <v>176459.86988961959</v>
          </cell>
        </row>
        <row r="160">
          <cell r="A160" t="str">
            <v>UIR2007</v>
          </cell>
          <cell r="C160">
            <v>17111.526430014714</v>
          </cell>
          <cell r="D160">
            <v>20174.355277271927</v>
          </cell>
          <cell r="E160">
            <v>23241.663581709774</v>
          </cell>
          <cell r="F160">
            <v>26503.828273505122</v>
          </cell>
          <cell r="G160">
            <v>29144.468281487756</v>
          </cell>
          <cell r="H160">
            <v>31691.03968867712</v>
          </cell>
          <cell r="I160">
            <v>30984.405318432404</v>
          </cell>
          <cell r="J160">
            <v>31200.539127397904</v>
          </cell>
          <cell r="K160">
            <v>34158.100730910264</v>
          </cell>
          <cell r="L160">
            <v>37049.590341008305</v>
          </cell>
          <cell r="M160">
            <v>42187.527727193352</v>
          </cell>
          <cell r="N160">
            <v>44604.194876144385</v>
          </cell>
          <cell r="O160">
            <v>44892</v>
          </cell>
          <cell r="P160">
            <v>40150.494574300894</v>
          </cell>
          <cell r="Q160">
            <v>26471.352208945544</v>
          </cell>
          <cell r="R160">
            <v>20066.848304936761</v>
          </cell>
          <cell r="S160">
            <v>19400.529049317731</v>
          </cell>
          <cell r="T160">
            <v>18913.388080923989</v>
          </cell>
          <cell r="U160">
            <v>22554.066904482748</v>
          </cell>
          <cell r="V160">
            <v>25575.460772819119</v>
          </cell>
          <cell r="W160">
            <v>28027.963579215208</v>
          </cell>
          <cell r="X160">
            <v>30602.531593783522</v>
          </cell>
          <cell r="Y160">
            <v>31835.502182752516</v>
          </cell>
          <cell r="Z160">
            <v>35983.479532017867</v>
          </cell>
          <cell r="AA160">
            <v>36785.302367351018</v>
          </cell>
        </row>
        <row r="161">
          <cell r="A161" t="str">
            <v>UMTR2007</v>
          </cell>
          <cell r="C161">
            <v>-36943.821132155754</v>
          </cell>
          <cell r="D161">
            <v>-41866.695733134686</v>
          </cell>
          <cell r="E161">
            <v>-48731.133219833981</v>
          </cell>
          <cell r="F161">
            <v>-62574.37183443283</v>
          </cell>
          <cell r="G161">
            <v>-69526.109810597976</v>
          </cell>
          <cell r="H161">
            <v>-86116.69482868693</v>
          </cell>
          <cell r="I161">
            <v>-95638.559214726512</v>
          </cell>
          <cell r="J161">
            <v>-99551.367152585633</v>
          </cell>
          <cell r="K161">
            <v>-96840.686954671197</v>
          </cell>
          <cell r="L161">
            <v>-97796.627314322192</v>
          </cell>
          <cell r="M161">
            <v>-109027.835284103</v>
          </cell>
          <cell r="N161">
            <v>-118872.7114811662</v>
          </cell>
          <cell r="O161">
            <v>-131272</v>
          </cell>
          <cell r="P161">
            <v>-128976.87013194297</v>
          </cell>
          <cell r="Q161">
            <v>-122822.18562460097</v>
          </cell>
          <cell r="R161">
            <v>-123504.0024473292</v>
          </cell>
          <cell r="S161">
            <v>-127039.67227069587</v>
          </cell>
          <cell r="T161">
            <v>-120494.75457544156</v>
          </cell>
          <cell r="U161">
            <v>-126052.30373483719</v>
          </cell>
          <cell r="V161">
            <v>-143010.42381357733</v>
          </cell>
          <cell r="W161">
            <v>-178368.8680570334</v>
          </cell>
          <cell r="X161">
            <v>-190447.76377952757</v>
          </cell>
          <cell r="Y161">
            <v>-200129.38806128965</v>
          </cell>
          <cell r="Z161">
            <v>-213149.38306022558</v>
          </cell>
          <cell r="AA161">
            <v>-242078.14625452223</v>
          </cell>
        </row>
        <row r="162">
          <cell r="A162" t="str">
            <v>PCR2008</v>
          </cell>
          <cell r="C162">
            <v>44882.56876824161</v>
          </cell>
          <cell r="D162">
            <v>48107.523814559441</v>
          </cell>
          <cell r="E162">
            <v>51310.160832875081</v>
          </cell>
          <cell r="F162">
            <v>55502.906729833747</v>
          </cell>
          <cell r="G162">
            <v>60668.515756524663</v>
          </cell>
          <cell r="H162">
            <v>67128.570407343155</v>
          </cell>
          <cell r="I162">
            <v>70359.612188570682</v>
          </cell>
          <cell r="J162">
            <v>73208.20412630598</v>
          </cell>
          <cell r="K162">
            <v>75339.575800516046</v>
          </cell>
          <cell r="L162">
            <v>78200.34120807072</v>
          </cell>
          <cell r="M162">
            <v>83825.498720443298</v>
          </cell>
          <cell r="N162">
            <v>89443.555042087901</v>
          </cell>
          <cell r="O162">
            <v>95456.234677044122</v>
          </cell>
          <cell r="P162">
            <v>95931</v>
          </cell>
          <cell r="Q162">
            <v>91438.989636648199</v>
          </cell>
          <cell r="R162">
            <v>92300.26262636944</v>
          </cell>
          <cell r="S162">
            <v>90738.000666215477</v>
          </cell>
          <cell r="T162">
            <v>90183.093333615339</v>
          </cell>
          <cell r="U162">
            <v>90066.430914512937</v>
          </cell>
          <cell r="V162">
            <v>92242.438644727401</v>
          </cell>
          <cell r="W162">
            <v>95150.883475741328</v>
          </cell>
          <cell r="X162">
            <v>100099.39895731995</v>
          </cell>
          <cell r="Y162">
            <v>103098.13035616094</v>
          </cell>
          <cell r="Z162">
            <v>106645.6823526924</v>
          </cell>
          <cell r="AA162">
            <v>109623.11017934947</v>
          </cell>
        </row>
        <row r="163">
          <cell r="A163" t="str">
            <v>GCR2008</v>
          </cell>
          <cell r="C163">
            <v>16589.663287879292</v>
          </cell>
          <cell r="D163">
            <v>17067.801300888172</v>
          </cell>
          <cell r="E163">
            <v>18087.016937960183</v>
          </cell>
          <cell r="F163">
            <v>19154.960015848385</v>
          </cell>
          <cell r="G163">
            <v>20235.084953940634</v>
          </cell>
          <cell r="H163">
            <v>21832.938950704924</v>
          </cell>
          <cell r="I163">
            <v>24034.810182586589</v>
          </cell>
          <cell r="J163">
            <v>25475.315151715258</v>
          </cell>
          <cell r="K163">
            <v>26192.01459372008</v>
          </cell>
          <cell r="L163">
            <v>26416.36385247796</v>
          </cell>
          <cell r="M163">
            <v>27376.70049856374</v>
          </cell>
          <cell r="N163">
            <v>28670.00799022683</v>
          </cell>
          <cell r="O163">
            <v>30508.453726021064</v>
          </cell>
          <cell r="P163">
            <v>30746</v>
          </cell>
          <cell r="Q163">
            <v>29678.056922111798</v>
          </cell>
          <cell r="R163">
            <v>27697.489483937003</v>
          </cell>
          <cell r="S163">
            <v>27248.790966421235</v>
          </cell>
          <cell r="T163">
            <v>26222.469244230193</v>
          </cell>
          <cell r="U163">
            <v>26323.984745930593</v>
          </cell>
          <cell r="V163">
            <v>27482.276620332152</v>
          </cell>
          <cell r="W163">
            <v>27869.050681810673</v>
          </cell>
          <cell r="X163">
            <v>28880.145078746649</v>
          </cell>
          <cell r="Y163">
            <v>29998.845907485051</v>
          </cell>
          <cell r="Z163">
            <v>31331.744444811298</v>
          </cell>
          <cell r="AA163">
            <v>33092.023244296222</v>
          </cell>
        </row>
        <row r="164">
          <cell r="A164" t="str">
            <v>IR2008</v>
          </cell>
          <cell r="C164">
            <v>17243.632499142961</v>
          </cell>
          <cell r="D164">
            <v>20025.024340075426</v>
          </cell>
          <cell r="E164">
            <v>23218.141926636963</v>
          </cell>
          <cell r="F164">
            <v>26473.068220774778</v>
          </cell>
          <cell r="G164">
            <v>30263.337675694216</v>
          </cell>
          <cell r="H164">
            <v>31739.768255056573</v>
          </cell>
          <cell r="I164">
            <v>33583.063421323284</v>
          </cell>
          <cell r="J164">
            <v>35458.259856016462</v>
          </cell>
          <cell r="K164">
            <v>38252.611587247178</v>
          </cell>
          <cell r="L164">
            <v>41989.04765169695</v>
          </cell>
          <cell r="M164">
            <v>49093.061364415502</v>
          </cell>
          <cell r="N164">
            <v>52656.034281796368</v>
          </cell>
          <cell r="O164">
            <v>52658.028111073021</v>
          </cell>
          <cell r="P164">
            <v>46528</v>
          </cell>
          <cell r="Q164">
            <v>38687.266369557765</v>
          </cell>
          <cell r="R164">
            <v>32905.161467260885</v>
          </cell>
          <cell r="S164">
            <v>32478.48200205691</v>
          </cell>
          <cell r="T164">
            <v>38015.345903325338</v>
          </cell>
          <cell r="U164">
            <v>36563.83818992116</v>
          </cell>
          <cell r="V164">
            <v>43311.953376756952</v>
          </cell>
          <cell r="W164">
            <v>66090.455947891678</v>
          </cell>
          <cell r="X164">
            <v>99662.553308193368</v>
          </cell>
          <cell r="Y164">
            <v>92926.4010970175</v>
          </cell>
          <cell r="Z164">
            <v>73359.957490572517</v>
          </cell>
          <cell r="AA164">
            <v>142421.21906067879</v>
          </cell>
        </row>
        <row r="165">
          <cell r="A165" t="str">
            <v>SCR2008</v>
          </cell>
          <cell r="C165">
            <v>826.5</v>
          </cell>
          <cell r="D165">
            <v>948</v>
          </cell>
          <cell r="E165">
            <v>1672.5</v>
          </cell>
          <cell r="F165">
            <v>2332.5</v>
          </cell>
          <cell r="G165">
            <v>820.5</v>
          </cell>
          <cell r="H165">
            <v>1738.5</v>
          </cell>
          <cell r="I165">
            <v>672</v>
          </cell>
          <cell r="J165">
            <v>967.5</v>
          </cell>
          <cell r="K165">
            <v>1830</v>
          </cell>
          <cell r="L165">
            <v>651</v>
          </cell>
          <cell r="M165">
            <v>1291.5</v>
          </cell>
          <cell r="N165">
            <v>2611.5</v>
          </cell>
          <cell r="O165">
            <v>1560</v>
          </cell>
          <cell r="P165">
            <v>-330</v>
          </cell>
          <cell r="Q165">
            <v>-1482</v>
          </cell>
          <cell r="R165">
            <v>-642</v>
          </cell>
          <cell r="S165">
            <v>930</v>
          </cell>
          <cell r="T165">
            <v>1323</v>
          </cell>
          <cell r="U165">
            <v>417</v>
          </cell>
          <cell r="V165">
            <v>4332</v>
          </cell>
          <cell r="W165">
            <v>6298.5</v>
          </cell>
          <cell r="X165">
            <v>7233</v>
          </cell>
          <cell r="Y165">
            <v>9088.5</v>
          </cell>
          <cell r="Z165">
            <v>1737</v>
          </cell>
          <cell r="AA165">
            <v>2452.5</v>
          </cell>
        </row>
        <row r="166">
          <cell r="A166" t="str">
            <v>XTR2008</v>
          </cell>
          <cell r="C166">
            <v>46581.723531041323</v>
          </cell>
          <cell r="D166">
            <v>52367.434625517955</v>
          </cell>
          <cell r="E166">
            <v>61557.545635119459</v>
          </cell>
          <cell r="F166">
            <v>75574.512964087233</v>
          </cell>
          <cell r="G166">
            <v>87494.101838371833</v>
          </cell>
          <cell r="H166">
            <v>106031.65051485023</v>
          </cell>
          <cell r="I166">
            <v>120884.59025939966</v>
          </cell>
          <cell r="J166">
            <v>128713.68604452412</v>
          </cell>
          <cell r="K166">
            <v>126527.86952805892</v>
          </cell>
          <cell r="L166">
            <v>134777.74430187259</v>
          </cell>
          <cell r="M166">
            <v>142163.71885112079</v>
          </cell>
          <cell r="N166">
            <v>150766.41494509642</v>
          </cell>
          <cell r="O166">
            <v>164186.65808877704</v>
          </cell>
          <cell r="P166">
            <v>157942</v>
          </cell>
          <cell r="Q166">
            <v>165284.22098184025</v>
          </cell>
          <cell r="R166">
            <v>175217.21171041075</v>
          </cell>
          <cell r="S166">
            <v>180814.8755577298</v>
          </cell>
          <cell r="T166">
            <v>179238.81620407751</v>
          </cell>
          <cell r="U166">
            <v>184479.93502337011</v>
          </cell>
          <cell r="V166">
            <v>211352.07282757969</v>
          </cell>
          <cell r="W166">
            <v>294325.59331844083</v>
          </cell>
          <cell r="X166">
            <v>306472.32837246032</v>
          </cell>
          <cell r="Y166">
            <v>334812.53800225147</v>
          </cell>
          <cell r="Z166">
            <v>369635.72302414803</v>
          </cell>
          <cell r="AA166">
            <v>410503.41683710448</v>
          </cell>
        </row>
        <row r="167">
          <cell r="A167" t="str">
            <v>MTR2008</v>
          </cell>
          <cell r="C167">
            <v>-39645.038250987011</v>
          </cell>
          <cell r="D167">
            <v>-44736.700544911</v>
          </cell>
          <cell r="E167">
            <v>-52182.831897475997</v>
          </cell>
          <cell r="F167">
            <v>-66677.168764742237</v>
          </cell>
          <cell r="G167">
            <v>-75089.052712572055</v>
          </cell>
          <cell r="H167">
            <v>-91373.608742542157</v>
          </cell>
          <cell r="I167">
            <v>-103344.46984699604</v>
          </cell>
          <cell r="J167">
            <v>-108861.77865512934</v>
          </cell>
          <cell r="K167">
            <v>-106230.1028330327</v>
          </cell>
          <cell r="L167">
            <v>-108251.92377552693</v>
          </cell>
          <cell r="M167">
            <v>-122025.52305780849</v>
          </cell>
          <cell r="N167">
            <v>-133375.79869826813</v>
          </cell>
          <cell r="O167">
            <v>-145848.31462304015</v>
          </cell>
          <cell r="P167">
            <v>-141785</v>
          </cell>
          <cell r="Q167">
            <v>-139370.61851183794</v>
          </cell>
          <cell r="R167">
            <v>-139996.56926802808</v>
          </cell>
          <cell r="S167">
            <v>-143767.47546639084</v>
          </cell>
          <cell r="T167">
            <v>-142418.99869448403</v>
          </cell>
          <cell r="U167">
            <v>-143902.50198665474</v>
          </cell>
          <cell r="V167">
            <v>-164912.98622586057</v>
          </cell>
          <cell r="W167">
            <v>-219604.09222492718</v>
          </cell>
          <cell r="X167">
            <v>-260034.25156724986</v>
          </cell>
          <cell r="Y167">
            <v>-262924.35563011642</v>
          </cell>
          <cell r="Z167">
            <v>-255397.7448946127</v>
          </cell>
          <cell r="AA167">
            <v>-346335.87075391971</v>
          </cell>
        </row>
        <row r="168">
          <cell r="A168" t="str">
            <v>STATR2008</v>
          </cell>
          <cell r="C168">
            <v>1055.0660366635275</v>
          </cell>
          <cell r="D168">
            <v>245.29276624921476</v>
          </cell>
          <cell r="E168">
            <v>614.06459622719558</v>
          </cell>
          <cell r="F168">
            <v>978.85494580240629</v>
          </cell>
          <cell r="G168">
            <v>851.33116755561787</v>
          </cell>
          <cell r="H168">
            <v>-23.784623313200427</v>
          </cell>
          <cell r="I168">
            <v>-1879.9362756406772</v>
          </cell>
          <cell r="J168">
            <v>-2108.1565390383184</v>
          </cell>
          <cell r="K168">
            <v>-4443.4948705570714</v>
          </cell>
          <cell r="L168">
            <v>-5729.967833622708</v>
          </cell>
          <cell r="M168">
            <v>-4092.4838081374182</v>
          </cell>
          <cell r="N168">
            <v>-4132.1554330322542</v>
          </cell>
          <cell r="O168">
            <v>-1944.1203425968706</v>
          </cell>
          <cell r="P168">
            <v>-1263</v>
          </cell>
          <cell r="Q168">
            <v>-6004.1084357992804</v>
          </cell>
          <cell r="R168">
            <v>-6023.5851205192157</v>
          </cell>
          <cell r="S168">
            <v>-6361.6605848175823</v>
          </cell>
          <cell r="T168">
            <v>-10071.14461068422</v>
          </cell>
          <cell r="U168">
            <v>-8989.5410155528807</v>
          </cell>
          <cell r="V168">
            <v>-13022.198453992052</v>
          </cell>
          <cell r="W168">
            <v>-18822.462303940672</v>
          </cell>
          <cell r="X168">
            <v>-21762.029530449538</v>
          </cell>
          <cell r="Y168">
            <v>-25226.598022622522</v>
          </cell>
          <cell r="Z168">
            <v>-22518.58043451031</v>
          </cell>
          <cell r="AA168">
            <v>-30047.541292619484</v>
          </cell>
        </row>
        <row r="169">
          <cell r="A169" t="str">
            <v>YER2008</v>
          </cell>
          <cell r="C169">
            <v>87534.115871981703</v>
          </cell>
          <cell r="D169">
            <v>94024.376302379213</v>
          </cell>
          <cell r="E169">
            <v>104276.5980313429</v>
          </cell>
          <cell r="F169">
            <v>113339.63411160432</v>
          </cell>
          <cell r="G169">
            <v>125243.81867951491</v>
          </cell>
          <cell r="H169">
            <v>137074.03476209953</v>
          </cell>
          <cell r="I169">
            <v>144309.66992924348</v>
          </cell>
          <cell r="J169">
            <v>152853.02998439415</v>
          </cell>
          <cell r="K169">
            <v>157468.47380595241</v>
          </cell>
          <cell r="L169">
            <v>168052.60540496861</v>
          </cell>
          <cell r="M169">
            <v>177632.47256859744</v>
          </cell>
          <cell r="N169">
            <v>186639.55812790716</v>
          </cell>
          <cell r="O169">
            <v>196576.93963727824</v>
          </cell>
          <cell r="P169">
            <v>187769</v>
          </cell>
          <cell r="Q169">
            <v>178231.80696252076</v>
          </cell>
          <cell r="R169">
            <v>181457.9708994308</v>
          </cell>
          <cell r="S169">
            <v>182081.01314121502</v>
          </cell>
          <cell r="T169">
            <v>182492.58138008008</v>
          </cell>
          <cell r="U169">
            <v>184959.14587152717</v>
          </cell>
          <cell r="V169">
            <v>200785.55678954354</v>
          </cell>
          <cell r="W169">
            <v>251307.92889501667</v>
          </cell>
          <cell r="X169">
            <v>260551.14461902087</v>
          </cell>
          <cell r="Y169">
            <v>281773.46171017608</v>
          </cell>
          <cell r="Z169">
            <v>304793.78198310122</v>
          </cell>
          <cell r="AA169">
            <v>321708.85727488977</v>
          </cell>
        </row>
        <row r="170">
          <cell r="A170" t="str">
            <v>FIR2008</v>
          </cell>
          <cell r="C170">
            <v>-6484.7087378640781</v>
          </cell>
          <cell r="D170">
            <v>-7166.4225228698615</v>
          </cell>
          <cell r="E170">
            <v>-8729.3075601976798</v>
          </cell>
          <cell r="F170">
            <v>-10292.1925975255</v>
          </cell>
          <cell r="G170">
            <v>-13233.487925414463</v>
          </cell>
          <cell r="H170">
            <v>-14632.499456731277</v>
          </cell>
          <cell r="I170">
            <v>-18484.931478041432</v>
          </cell>
          <cell r="J170">
            <v>-23082.753846693071</v>
          </cell>
          <cell r="K170">
            <v>-21901.928183379485</v>
          </cell>
          <cell r="L170">
            <v>-23032.187164838248</v>
          </cell>
          <cell r="M170">
            <v>-24756.136448074027</v>
          </cell>
          <cell r="N170">
            <v>-24992.114296729877</v>
          </cell>
          <cell r="O170">
            <v>-28960.662402299255</v>
          </cell>
          <cell r="P170">
            <v>-26717</v>
          </cell>
          <cell r="Q170">
            <v>-30664.946864813712</v>
          </cell>
          <cell r="R170">
            <v>-28842.67347797133</v>
          </cell>
          <cell r="S170">
            <v>-34441.528863341628</v>
          </cell>
          <cell r="T170">
            <v>-34768.339455329289</v>
          </cell>
          <cell r="U170">
            <v>-29112.362447863721</v>
          </cell>
          <cell r="V170">
            <v>-31075.098839858394</v>
          </cell>
          <cell r="W170">
            <v>-57559.866671339936</v>
          </cell>
          <cell r="X170">
            <v>-48117.943465002973</v>
          </cell>
          <cell r="Y170">
            <v>-58293.083558234895</v>
          </cell>
          <cell r="Z170">
            <v>-66809.823770635441</v>
          </cell>
          <cell r="AA170">
            <v>-75830.357961515547</v>
          </cell>
        </row>
        <row r="171">
          <cell r="A171" t="str">
            <v>YNR2008</v>
          </cell>
          <cell r="C171">
            <v>83377.388515602492</v>
          </cell>
          <cell r="D171">
            <v>89245.188530913452</v>
          </cell>
          <cell r="E171">
            <v>97791.292610106451</v>
          </cell>
          <cell r="F171">
            <v>105109.20838805042</v>
          </cell>
          <cell r="G171">
            <v>113586.07868655525</v>
          </cell>
          <cell r="H171">
            <v>124101.07767956521</v>
          </cell>
          <cell r="I171">
            <v>126349.75293999874</v>
          </cell>
          <cell r="J171">
            <v>129370.43227550309</v>
          </cell>
          <cell r="K171">
            <v>135503.78651811113</v>
          </cell>
          <cell r="L171">
            <v>144983.12402466245</v>
          </cell>
          <cell r="M171">
            <v>152799.90238674308</v>
          </cell>
          <cell r="N171">
            <v>161621.99318073411</v>
          </cell>
          <cell r="O171">
            <v>167651.02254833258</v>
          </cell>
          <cell r="P171">
            <v>161052</v>
          </cell>
          <cell r="Q171">
            <v>147566.58729308122</v>
          </cell>
          <cell r="R171">
            <v>152629.18895490922</v>
          </cell>
          <cell r="S171">
            <v>147207.14067827552</v>
          </cell>
          <cell r="T171">
            <v>147276.37445896369</v>
          </cell>
          <cell r="U171">
            <v>155829.11739383911</v>
          </cell>
          <cell r="V171">
            <v>169713.80984965817</v>
          </cell>
          <cell r="W171">
            <v>192825.56329609631</v>
          </cell>
          <cell r="X171">
            <v>211881.9243285261</v>
          </cell>
          <cell r="Y171">
            <v>222761.11197611495</v>
          </cell>
          <cell r="Z171">
            <v>237158.89313539016</v>
          </cell>
          <cell r="AA171">
            <v>244940.58040314942</v>
          </cell>
        </row>
        <row r="172">
          <cell r="A172" t="str">
            <v>UDDR2008</v>
          </cell>
          <cell r="C172">
            <v>76894.132442254064</v>
          </cell>
          <cell r="D172">
            <v>83365.746963361191</v>
          </cell>
          <cell r="E172">
            <v>90359.347620469911</v>
          </cell>
          <cell r="F172">
            <v>98567.199522102732</v>
          </cell>
          <cell r="G172">
            <v>107196.69459378731</v>
          </cell>
          <cell r="H172">
            <v>117551.27782755872</v>
          </cell>
          <cell r="I172">
            <v>122338.34679908401</v>
          </cell>
          <cell r="J172">
            <v>126818.30548088408</v>
          </cell>
          <cell r="K172">
            <v>132340.2093040621</v>
          </cell>
          <cell r="L172">
            <v>138039.48705694941</v>
          </cell>
          <cell r="M172">
            <v>149268.77715551574</v>
          </cell>
          <cell r="N172">
            <v>158360.45800975707</v>
          </cell>
          <cell r="O172">
            <v>166463.91268418956</v>
          </cell>
          <cell r="P172">
            <v>162884</v>
          </cell>
          <cell r="Q172">
            <v>144948.96179311033</v>
          </cell>
          <cell r="R172">
            <v>138035.43279569896</v>
          </cell>
          <cell r="S172">
            <v>135423.47498506572</v>
          </cell>
          <cell r="T172">
            <v>133403.43931700519</v>
          </cell>
          <cell r="U172">
            <v>136683.33666865792</v>
          </cell>
          <cell r="V172">
            <v>142748.51149940264</v>
          </cell>
          <cell r="W172">
            <v>148260.27966945441</v>
          </cell>
          <cell r="X172">
            <v>156544.14896953406</v>
          </cell>
          <cell r="Y172">
            <v>161773.13241736361</v>
          </cell>
          <cell r="Z172">
            <v>170402.6274890482</v>
          </cell>
          <cell r="AA172">
            <v>175860.67669753087</v>
          </cell>
        </row>
        <row r="173">
          <cell r="A173" t="str">
            <v>UNXR2008</v>
          </cell>
          <cell r="C173">
            <v>9324.4302527141699</v>
          </cell>
          <cell r="D173">
            <v>10020.139038408906</v>
          </cell>
          <cell r="E173">
            <v>12446.664994069886</v>
          </cell>
          <cell r="F173">
            <v>11480.402791716087</v>
          </cell>
          <cell r="G173">
            <v>17327.496943709521</v>
          </cell>
          <cell r="H173">
            <v>18425.412371134025</v>
          </cell>
          <cell r="I173">
            <v>24522.526867986504</v>
          </cell>
          <cell r="J173">
            <v>29266.87428154366</v>
          </cell>
          <cell r="K173">
            <v>30181.199890520944</v>
          </cell>
          <cell r="L173">
            <v>39562.398047623399</v>
          </cell>
          <cell r="M173">
            <v>33606.59939786516</v>
          </cell>
          <cell r="N173">
            <v>31147.462092874739</v>
          </cell>
          <cell r="O173">
            <v>31404.729404251437</v>
          </cell>
          <cell r="P173">
            <v>26478</v>
          </cell>
          <cell r="Q173">
            <v>44519.323145698385</v>
          </cell>
          <cell r="R173">
            <v>56463.531794544295</v>
          </cell>
          <cell r="S173">
            <v>58834.497673569931</v>
          </cell>
          <cell r="T173">
            <v>65844.729951646746</v>
          </cell>
          <cell r="U173">
            <v>64955.768725481255</v>
          </cell>
          <cell r="V173">
            <v>76358.870541009033</v>
          </cell>
          <cell r="W173">
            <v>135093.11851108476</v>
          </cell>
          <cell r="X173">
            <v>134141.35024176628</v>
          </cell>
          <cell r="Y173">
            <v>157516.44074445765</v>
          </cell>
          <cell r="Z173">
            <v>184684.11039138769</v>
          </cell>
          <cell r="AA173">
            <v>197683.96049630514</v>
          </cell>
        </row>
        <row r="174">
          <cell r="A174" t="str">
            <v>UIR2008</v>
          </cell>
          <cell r="C174">
            <v>15430.869383315203</v>
          </cell>
          <cell r="D174">
            <v>18192.873818090535</v>
          </cell>
          <cell r="E174">
            <v>20958.917747468829</v>
          </cell>
          <cell r="F174">
            <v>23900.679692075977</v>
          </cell>
          <cell r="G174">
            <v>26281.961760522132</v>
          </cell>
          <cell r="H174">
            <v>28578.414442306082</v>
          </cell>
          <cell r="I174">
            <v>27941.184168688815</v>
          </cell>
          <cell r="J174">
            <v>28136.089783281735</v>
          </cell>
          <cell r="K174">
            <v>30803.16609488746</v>
          </cell>
          <cell r="L174">
            <v>33410.659861099492</v>
          </cell>
          <cell r="M174">
            <v>38043.960170697013</v>
          </cell>
          <cell r="N174">
            <v>40223.267508995064</v>
          </cell>
          <cell r="O174">
            <v>40482.805037235375</v>
          </cell>
          <cell r="P174">
            <v>36207</v>
          </cell>
          <cell r="Q174">
            <v>23871.393356204502</v>
          </cell>
          <cell r="R174">
            <v>18095.925947619446</v>
          </cell>
          <cell r="S174">
            <v>17495.051125428832</v>
          </cell>
          <cell r="T174">
            <v>17055.756087356705</v>
          </cell>
          <cell r="U174">
            <v>20338.855325914148</v>
          </cell>
          <cell r="V174">
            <v>23063.49443561208</v>
          </cell>
          <cell r="W174">
            <v>25275.117730733826</v>
          </cell>
          <cell r="X174">
            <v>27596.817253786292</v>
          </cell>
          <cell r="Y174">
            <v>28708.688143251609</v>
          </cell>
          <cell r="Z174">
            <v>32449.260145594508</v>
          </cell>
          <cell r="AA174">
            <v>33172.329679524722</v>
          </cell>
        </row>
        <row r="175">
          <cell r="A175" t="str">
            <v>UMTR2008</v>
          </cell>
          <cell r="C175">
            <v>-37656.228565240061</v>
          </cell>
          <cell r="D175">
            <v>-42674.033586256854</v>
          </cell>
          <cell r="E175">
            <v>-49670.841687029162</v>
          </cell>
          <cell r="F175">
            <v>-63781.026864944266</v>
          </cell>
          <cell r="G175">
            <v>-70866.818917144425</v>
          </cell>
          <cell r="H175">
            <v>-87777.329046494153</v>
          </cell>
          <cell r="I175">
            <v>-97482.808628730389</v>
          </cell>
          <cell r="J175">
            <v>-101471.06933172689</v>
          </cell>
          <cell r="K175">
            <v>-98708.117639891963</v>
          </cell>
          <cell r="L175">
            <v>-99682.49190802699</v>
          </cell>
          <cell r="M175">
            <v>-111130.27725922066</v>
          </cell>
          <cell r="N175">
            <v>-121164.99746173997</v>
          </cell>
          <cell r="O175">
            <v>-133803.38808303833</v>
          </cell>
          <cell r="P175">
            <v>-131464</v>
          </cell>
          <cell r="Q175">
            <v>-125190.63142433616</v>
          </cell>
          <cell r="R175">
            <v>-125885.59608498772</v>
          </cell>
          <cell r="S175">
            <v>-129489.44611781587</v>
          </cell>
          <cell r="T175">
            <v>-122818.3192792695</v>
          </cell>
          <cell r="U175">
            <v>-128483.03762716681</v>
          </cell>
          <cell r="V175">
            <v>-145768.17019202781</v>
          </cell>
          <cell r="W175">
            <v>-181808.450199338</v>
          </cell>
          <cell r="X175">
            <v>-194120.26971889616</v>
          </cell>
          <cell r="Y175">
            <v>-203988.58993224538</v>
          </cell>
          <cell r="Z175">
            <v>-217259.65644819578</v>
          </cell>
          <cell r="AA175">
            <v>-246746.26843284437</v>
          </cell>
        </row>
        <row r="176">
          <cell r="A176" t="str">
            <v>PCR2009</v>
          </cell>
          <cell r="C176">
            <v>42114.195848495612</v>
          </cell>
          <cell r="D176">
            <v>45140.23451229254</v>
          </cell>
          <cell r="E176">
            <v>48145.331732049352</v>
          </cell>
          <cell r="F176">
            <v>52079.467560131365</v>
          </cell>
          <cell r="G176">
            <v>56926.45997159848</v>
          </cell>
          <cell r="H176">
            <v>62988.056137392392</v>
          </cell>
          <cell r="I176">
            <v>66019.806104109346</v>
          </cell>
          <cell r="J176">
            <v>68692.6958706843</v>
          </cell>
          <cell r="K176">
            <v>70692.603776515491</v>
          </cell>
          <cell r="L176">
            <v>73376.916148930512</v>
          </cell>
          <cell r="M176">
            <v>78655.111930860032</v>
          </cell>
          <cell r="N176">
            <v>83926.644526049524</v>
          </cell>
          <cell r="O176">
            <v>89568.459927221091</v>
          </cell>
          <cell r="P176">
            <v>90013.941554983583</v>
          </cell>
          <cell r="Q176">
            <v>85799</v>
          </cell>
          <cell r="R176">
            <v>86607.149363184522</v>
          </cell>
          <cell r="S176">
            <v>85141.248280376327</v>
          </cell>
          <cell r="T176">
            <v>84620.567830833417</v>
          </cell>
          <cell r="U176">
            <v>84511.101191532798</v>
          </cell>
          <cell r="V176">
            <v>86552.891985444221</v>
          </cell>
          <cell r="W176">
            <v>89281.942897399495</v>
          </cell>
          <cell r="X176">
            <v>93925.232171385476</v>
          </cell>
          <cell r="Y176">
            <v>96739.000743321216</v>
          </cell>
          <cell r="Z176">
            <v>100067.73846187984</v>
          </cell>
          <cell r="AA176">
            <v>102861.51747359546</v>
          </cell>
        </row>
        <row r="177">
          <cell r="A177" t="str">
            <v>GCR2009</v>
          </cell>
          <cell r="C177">
            <v>16566.153993500935</v>
          </cell>
          <cell r="D177">
            <v>17043.614434752861</v>
          </cell>
          <cell r="E177">
            <v>18061.38573627501</v>
          </cell>
          <cell r="F177">
            <v>19127.815426714551</v>
          </cell>
          <cell r="G177">
            <v>20206.409714383441</v>
          </cell>
          <cell r="H177">
            <v>21801.999384299637</v>
          </cell>
          <cell r="I177">
            <v>24000.750333504355</v>
          </cell>
          <cell r="J177">
            <v>25439.213955874802</v>
          </cell>
          <cell r="K177">
            <v>26154.897759534801</v>
          </cell>
          <cell r="L177">
            <v>26378.929091841965</v>
          </cell>
          <cell r="M177">
            <v>27337.90484008893</v>
          </cell>
          <cell r="N177">
            <v>28629.379579271419</v>
          </cell>
          <cell r="O177">
            <v>30465.220044467249</v>
          </cell>
          <cell r="P177">
            <v>30702.429690439541</v>
          </cell>
          <cell r="Q177">
            <v>29636</v>
          </cell>
          <cell r="R177">
            <v>27658.23923379511</v>
          </cell>
          <cell r="S177">
            <v>27210.176569180778</v>
          </cell>
          <cell r="T177">
            <v>26185.309252608175</v>
          </cell>
          <cell r="U177">
            <v>26286.680896186081</v>
          </cell>
          <cell r="V177">
            <v>27443.331349409957</v>
          </cell>
          <cell r="W177">
            <v>27829.557311441768</v>
          </cell>
          <cell r="X177">
            <v>28839.218881477685</v>
          </cell>
          <cell r="Y177">
            <v>29956.334393706176</v>
          </cell>
          <cell r="Z177">
            <v>31287.344073884044</v>
          </cell>
          <cell r="AA177">
            <v>33045.128373524887</v>
          </cell>
        </row>
        <row r="178">
          <cell r="A178" t="str">
            <v>IR2009</v>
          </cell>
          <cell r="C178">
            <v>16005.307624913021</v>
          </cell>
          <cell r="D178">
            <v>18586.958100342708</v>
          </cell>
          <cell r="E178">
            <v>21550.766871956075</v>
          </cell>
          <cell r="F178">
            <v>24571.94565413455</v>
          </cell>
          <cell r="G178">
            <v>28090.022753626909</v>
          </cell>
          <cell r="H178">
            <v>29460.425747932059</v>
          </cell>
          <cell r="I178">
            <v>31171.347514623634</v>
          </cell>
          <cell r="J178">
            <v>32911.879609348813</v>
          </cell>
          <cell r="K178">
            <v>35505.559280542155</v>
          </cell>
          <cell r="L178">
            <v>38973.668951477812</v>
          </cell>
          <cell r="M178">
            <v>45567.518875460599</v>
          </cell>
          <cell r="N178">
            <v>48874.622387713549</v>
          </cell>
          <cell r="O178">
            <v>48876.473033215654</v>
          </cell>
          <cell r="P178">
            <v>43186.663437008785</v>
          </cell>
          <cell r="Q178">
            <v>35909</v>
          </cell>
          <cell r="R178">
            <v>30542.128043909604</v>
          </cell>
          <cell r="S178">
            <v>30146.089906460176</v>
          </cell>
          <cell r="T178">
            <v>35285.332465792257</v>
          </cell>
          <cell r="U178">
            <v>33938.062540263352</v>
          </cell>
          <cell r="V178">
            <v>40201.572242121263</v>
          </cell>
          <cell r="W178">
            <v>61344.27178086427</v>
          </cell>
          <cell r="X178">
            <v>92505.440745226355</v>
          </cell>
          <cell r="Y178">
            <v>86253.034916381046</v>
          </cell>
          <cell r="Z178">
            <v>68091.725281521358</v>
          </cell>
          <cell r="AA178">
            <v>132193.45886051483</v>
          </cell>
        </row>
        <row r="179">
          <cell r="A179" t="str">
            <v>SCR2009</v>
          </cell>
          <cell r="C179">
            <v>830.96153846153823</v>
          </cell>
          <cell r="D179">
            <v>953.11740890688225</v>
          </cell>
          <cell r="E179">
            <v>1681.5283400809712</v>
          </cell>
          <cell r="F179">
            <v>2345.0910931174085</v>
          </cell>
          <cell r="G179">
            <v>824.92914979757074</v>
          </cell>
          <cell r="H179">
            <v>1747.8846153846152</v>
          </cell>
          <cell r="I179">
            <v>675.62753036437243</v>
          </cell>
          <cell r="J179">
            <v>972.72267206477738</v>
          </cell>
          <cell r="K179">
            <v>1839.8785425101214</v>
          </cell>
          <cell r="L179">
            <v>654.51417004048585</v>
          </cell>
          <cell r="M179">
            <v>1298.4716599190283</v>
          </cell>
          <cell r="N179">
            <v>2625.5971659919028</v>
          </cell>
          <cell r="O179">
            <v>1568.421052631579</v>
          </cell>
          <cell r="P179">
            <v>-331.78137651821862</v>
          </cell>
          <cell r="Q179">
            <v>-1490</v>
          </cell>
          <cell r="R179">
            <v>-645.46558704453446</v>
          </cell>
          <cell r="S179">
            <v>935.02024291497992</v>
          </cell>
          <cell r="T179">
            <v>1330.1417004048585</v>
          </cell>
          <cell r="U179">
            <v>419.25101214574903</v>
          </cell>
          <cell r="V179">
            <v>4355.3846153846162</v>
          </cell>
          <cell r="W179">
            <v>6332.5000000000009</v>
          </cell>
          <cell r="X179">
            <v>7272.0445344129566</v>
          </cell>
          <cell r="Y179">
            <v>9137.5607287449402</v>
          </cell>
          <cell r="Z179">
            <v>1746.3765182186237</v>
          </cell>
          <cell r="AA179">
            <v>2465.7388663967613</v>
          </cell>
        </row>
        <row r="180">
          <cell r="A180" t="str">
            <v>XTR2009</v>
          </cell>
          <cell r="C180">
            <v>44696.795503187874</v>
          </cell>
          <cell r="D180">
            <v>50248.387973956342</v>
          </cell>
          <cell r="E180">
            <v>59066.621420686242</v>
          </cell>
          <cell r="F180">
            <v>72516.39259242572</v>
          </cell>
          <cell r="G180">
            <v>83953.655664946957</v>
          </cell>
          <cell r="H180">
            <v>101741.08299727399</v>
          </cell>
          <cell r="I180">
            <v>115992.99898618968</v>
          </cell>
          <cell r="J180">
            <v>123505.29064816277</v>
          </cell>
          <cell r="K180">
            <v>121407.92313064638</v>
          </cell>
          <cell r="L180">
            <v>129323.96697231171</v>
          </cell>
          <cell r="M180">
            <v>136411.06828575933</v>
          </cell>
          <cell r="N180">
            <v>144665.65654358259</v>
          </cell>
          <cell r="O180">
            <v>157542.84995606824</v>
          </cell>
          <cell r="P180">
            <v>151550.8817671841</v>
          </cell>
          <cell r="Q180">
            <v>158596</v>
          </cell>
          <cell r="R180">
            <v>168127.05256043436</v>
          </cell>
          <cell r="S180">
            <v>173498.20711018992</v>
          </cell>
          <cell r="T180">
            <v>171985.9229504134</v>
          </cell>
          <cell r="U180">
            <v>177014.96005587222</v>
          </cell>
          <cell r="V180">
            <v>202799.71762002388</v>
          </cell>
          <cell r="W180">
            <v>282415.71712438326</v>
          </cell>
          <cell r="X180">
            <v>294070.93491337553</v>
          </cell>
          <cell r="Y180">
            <v>321264.35882127652</v>
          </cell>
          <cell r="Z180">
            <v>354678.42471894925</v>
          </cell>
          <cell r="AA180">
            <v>393892.40854304191</v>
          </cell>
        </row>
        <row r="181">
          <cell r="A181" t="str">
            <v>MTR2009</v>
          </cell>
          <cell r="C181">
            <v>-38594.07576126988</v>
          </cell>
          <cell r="D181">
            <v>-43550.761616343087</v>
          </cell>
          <cell r="E181">
            <v>-50799.501186977897</v>
          </cell>
          <cell r="F181">
            <v>-64909.603228579865</v>
          </cell>
          <cell r="G181">
            <v>-73098.493962453009</v>
          </cell>
          <cell r="H181">
            <v>-88951.357697391228</v>
          </cell>
          <cell r="I181">
            <v>-100604.87956986489</v>
          </cell>
          <cell r="J181">
            <v>-105975.92834503204</v>
          </cell>
          <cell r="K181">
            <v>-103414.01642520758</v>
          </cell>
          <cell r="L181">
            <v>-105382.24029565376</v>
          </cell>
          <cell r="M181">
            <v>-118790.71100617231</v>
          </cell>
          <cell r="N181">
            <v>-129840.09870523169</v>
          </cell>
          <cell r="O181">
            <v>-141981.97687638749</v>
          </cell>
          <cell r="P181">
            <v>-138026.37790809583</v>
          </cell>
          <cell r="Q181">
            <v>-135676</v>
          </cell>
          <cell r="R181">
            <v>-136285.35723543225</v>
          </cell>
          <cell r="S181">
            <v>-139956.29932374338</v>
          </cell>
          <cell r="T181">
            <v>-138643.56973655504</v>
          </cell>
          <cell r="U181">
            <v>-140087.74638452948</v>
          </cell>
          <cell r="V181">
            <v>-160541.2572469812</v>
          </cell>
          <cell r="W181">
            <v>-213782.53992736974</v>
          </cell>
          <cell r="X181">
            <v>-253140.92376393892</v>
          </cell>
          <cell r="Y181">
            <v>-255954.41317096323</v>
          </cell>
          <cell r="Z181">
            <v>-248627.32767005858</v>
          </cell>
          <cell r="AA181">
            <v>-337154.74683365622</v>
          </cell>
        </row>
        <row r="182">
          <cell r="A182" t="str">
            <v>STATR2009</v>
          </cell>
          <cell r="C182">
            <v>1921.5336575505644</v>
          </cell>
          <cell r="D182">
            <v>1313.5010041671339</v>
          </cell>
          <cell r="E182">
            <v>1813.4416445800598</v>
          </cell>
          <cell r="F182">
            <v>2438.0523473649955</v>
          </cell>
          <cell r="G182">
            <v>2627.3023752593581</v>
          </cell>
          <cell r="H182">
            <v>2032.7246079426404</v>
          </cell>
          <cell r="I182">
            <v>470.71558399943751</v>
          </cell>
          <cell r="J182">
            <v>334.1101802152989</v>
          </cell>
          <cell r="K182">
            <v>-1901.9708823082328</v>
          </cell>
          <cell r="L182">
            <v>-2939.5887358617329</v>
          </cell>
          <cell r="M182">
            <v>-950.35777544885059</v>
          </cell>
          <cell r="N182">
            <v>-756.60589864157373</v>
          </cell>
          <cell r="O182">
            <v>1569.7937670859392</v>
          </cell>
          <cell r="P182">
            <v>2107.3559791990556</v>
          </cell>
          <cell r="Q182">
            <v>-2673</v>
          </cell>
          <cell r="R182">
            <v>-2823.7577225306304</v>
          </cell>
          <cell r="S182">
            <v>-3199.8346266523877</v>
          </cell>
          <cell r="T182">
            <v>-6596.3035132241203</v>
          </cell>
          <cell r="U182">
            <v>-5560.866769463988</v>
          </cell>
          <cell r="V182">
            <v>-9185.7765991571068</v>
          </cell>
          <cell r="W182">
            <v>-13578.007426851866</v>
          </cell>
          <cell r="X182">
            <v>-14806.958857546968</v>
          </cell>
          <cell r="Y182">
            <v>-18476.717573006987</v>
          </cell>
          <cell r="Z182">
            <v>-16354.972721267841</v>
          </cell>
          <cell r="AA182">
            <v>-20270.774908735533</v>
          </cell>
        </row>
        <row r="183">
          <cell r="A183" t="str">
            <v>YER2009</v>
          </cell>
          <cell r="C183">
            <v>83540.872404839669</v>
          </cell>
          <cell r="D183">
            <v>89735.051818075386</v>
          </cell>
          <cell r="E183">
            <v>99519.574558649809</v>
          </cell>
          <cell r="F183">
            <v>108169.16144530875</v>
          </cell>
          <cell r="G183">
            <v>119530.2856671597</v>
          </cell>
          <cell r="H183">
            <v>130820.8157928341</v>
          </cell>
          <cell r="I183">
            <v>137726.36648292592</v>
          </cell>
          <cell r="J183">
            <v>145879.98459131873</v>
          </cell>
          <cell r="K183">
            <v>150284.87518223314</v>
          </cell>
          <cell r="L183">
            <v>160386.166303087</v>
          </cell>
          <cell r="M183">
            <v>169529.00681046679</v>
          </cell>
          <cell r="N183">
            <v>178125.19559873577</v>
          </cell>
          <cell r="O183">
            <v>187609.24090430228</v>
          </cell>
          <cell r="P183">
            <v>179203.11314420099</v>
          </cell>
          <cell r="Q183">
            <v>170101</v>
          </cell>
          <cell r="R183">
            <v>173179.98865631619</v>
          </cell>
          <cell r="S183">
            <v>173774.60815872645</v>
          </cell>
          <cell r="T183">
            <v>174167.40095027298</v>
          </cell>
          <cell r="U183">
            <v>176521.44254200676</v>
          </cell>
          <cell r="V183">
            <v>191625.86396624564</v>
          </cell>
          <cell r="W183">
            <v>239843.44175986722</v>
          </cell>
          <cell r="X183">
            <v>248664.98862439214</v>
          </cell>
          <cell r="Y183">
            <v>268919.15885945963</v>
          </cell>
          <cell r="Z183">
            <v>290889.30866312666</v>
          </cell>
          <cell r="AA183">
            <v>307032.73037468211</v>
          </cell>
        </row>
        <row r="184">
          <cell r="A184" t="str">
            <v>FIR2009</v>
          </cell>
          <cell r="C184">
            <v>-6219.959843649799</v>
          </cell>
          <cell r="D184">
            <v>-6873.8415427367381</v>
          </cell>
          <cell r="E184">
            <v>-8372.9192292423722</v>
          </cell>
          <cell r="F184">
            <v>-9871.9969157480064</v>
          </cell>
          <cell r="G184">
            <v>-12693.209026781078</v>
          </cell>
          <cell r="H184">
            <v>-14035.103612544661</v>
          </cell>
          <cell r="I184">
            <v>-17730.253763703546</v>
          </cell>
          <cell r="J184">
            <v>-22140.362475951995</v>
          </cell>
          <cell r="K184">
            <v>-21007.745961462118</v>
          </cell>
          <cell r="L184">
            <v>-22091.860262008733</v>
          </cell>
          <cell r="M184">
            <v>-23745.426481815128</v>
          </cell>
          <cell r="N184">
            <v>-23971.770146883682</v>
          </cell>
          <cell r="O184">
            <v>-27778.295752282651</v>
          </cell>
          <cell r="P184">
            <v>-25626.234555837174</v>
          </cell>
          <cell r="Q184">
            <v>-29413</v>
          </cell>
          <cell r="R184">
            <v>-27665.123919748374</v>
          </cell>
          <cell r="S184">
            <v>-33035.39683024399</v>
          </cell>
          <cell r="T184">
            <v>-33348.864842580995</v>
          </cell>
          <cell r="U184">
            <v>-27923.802394112434</v>
          </cell>
          <cell r="V184">
            <v>-29806.406846428679</v>
          </cell>
          <cell r="W184">
            <v>-55209.890493785686</v>
          </cell>
          <cell r="X184">
            <v>-46153.449323602159</v>
          </cell>
          <cell r="Y184">
            <v>-55913.172595962984</v>
          </cell>
          <cell r="Z184">
            <v>-64082.202888814238</v>
          </cell>
          <cell r="AA184">
            <v>-72734.458942803903</v>
          </cell>
        </row>
        <row r="185">
          <cell r="A185" t="str">
            <v>YNR2009</v>
          </cell>
          <cell r="C185">
            <v>79490.881036543855</v>
          </cell>
          <cell r="D185">
            <v>85085.162666940916</v>
          </cell>
          <cell r="E185">
            <v>93232.903376736911</v>
          </cell>
          <cell r="F185">
            <v>100209.70587554791</v>
          </cell>
          <cell r="G185">
            <v>108291.44002982121</v>
          </cell>
          <cell r="H185">
            <v>118316.29867475611</v>
          </cell>
          <cell r="I185">
            <v>120460.15543015799</v>
          </cell>
          <cell r="J185">
            <v>123340.03048960758</v>
          </cell>
          <cell r="K185">
            <v>129187.4879494068</v>
          </cell>
          <cell r="L185">
            <v>138224.96085967327</v>
          </cell>
          <cell r="M185">
            <v>145677.37223800406</v>
          </cell>
          <cell r="N185">
            <v>154088.23497050017</v>
          </cell>
          <cell r="O185">
            <v>159836.23049731995</v>
          </cell>
          <cell r="P185">
            <v>153544.81113667623</v>
          </cell>
          <cell r="Q185">
            <v>140688</v>
          </cell>
          <cell r="R185">
            <v>145514.61634767408</v>
          </cell>
          <cell r="S185">
            <v>140345.30843091637</v>
          </cell>
          <cell r="T185">
            <v>140411.31498643907</v>
          </cell>
          <cell r="U185">
            <v>148565.38509197012</v>
          </cell>
          <cell r="V185">
            <v>161802.86417214031</v>
          </cell>
          <cell r="W185">
            <v>183837.29912464489</v>
          </cell>
          <cell r="X185">
            <v>202005.37748242219</v>
          </cell>
          <cell r="Y185">
            <v>212377.44869339434</v>
          </cell>
          <cell r="Z185">
            <v>226104.09964394514</v>
          </cell>
          <cell r="AA185">
            <v>233523.05564481922</v>
          </cell>
        </row>
        <row r="186">
          <cell r="A186" t="str">
            <v>UDDR2009</v>
          </cell>
          <cell r="C186">
            <v>72613.089630722534</v>
          </cell>
          <cell r="D186">
            <v>78724.400212574023</v>
          </cell>
          <cell r="E186">
            <v>85328.635610346188</v>
          </cell>
          <cell r="F186">
            <v>93079.519414861992</v>
          </cell>
          <cell r="G186">
            <v>101228.57161437391</v>
          </cell>
          <cell r="H186">
            <v>111006.6685453363</v>
          </cell>
          <cell r="I186">
            <v>115527.21981833311</v>
          </cell>
          <cell r="J186">
            <v>119757.75901516687</v>
          </cell>
          <cell r="K186">
            <v>124972.2335727122</v>
          </cell>
          <cell r="L186">
            <v>130354.20685411406</v>
          </cell>
          <cell r="M186">
            <v>140958.31177758041</v>
          </cell>
          <cell r="N186">
            <v>149543.81779468423</v>
          </cell>
          <cell r="O186">
            <v>157196.11663601588</v>
          </cell>
          <cell r="P186">
            <v>153815.51382080847</v>
          </cell>
          <cell r="Q186">
            <v>136879</v>
          </cell>
          <cell r="R186">
            <v>130350.3783118545</v>
          </cell>
          <cell r="S186">
            <v>127883.83996112132</v>
          </cell>
          <cell r="T186">
            <v>125976.26878028655</v>
          </cell>
          <cell r="U186">
            <v>129073.55946828521</v>
          </cell>
          <cell r="V186">
            <v>134801.05868861399</v>
          </cell>
          <cell r="W186">
            <v>140005.96189051037</v>
          </cell>
          <cell r="X186">
            <v>147828.63086239324</v>
          </cell>
          <cell r="Y186">
            <v>152766.49324168405</v>
          </cell>
          <cell r="Z186">
            <v>160915.54544119595</v>
          </cell>
          <cell r="AA186">
            <v>166069.72045815291</v>
          </cell>
        </row>
        <row r="187">
          <cell r="A187" t="str">
            <v>UNXR2009</v>
          </cell>
          <cell r="C187">
            <v>7830.1690224911163</v>
          </cell>
          <cell r="D187">
            <v>8414.388887381645</v>
          </cell>
          <cell r="E187">
            <v>10452.058520307119</v>
          </cell>
          <cell r="F187">
            <v>9640.6420412924963</v>
          </cell>
          <cell r="G187">
            <v>14550.726009929738</v>
          </cell>
          <cell r="H187">
            <v>15472.697984210105</v>
          </cell>
          <cell r="I187">
            <v>20592.735966792377</v>
          </cell>
          <cell r="J187">
            <v>24576.790878754178</v>
          </cell>
          <cell r="K187">
            <v>25344.593722021764</v>
          </cell>
          <cell r="L187">
            <v>33222.43346265499</v>
          </cell>
          <cell r="M187">
            <v>28221.065140128601</v>
          </cell>
          <cell r="N187">
            <v>26156.010201036388</v>
          </cell>
          <cell r="O187">
            <v>26372.049838574028</v>
          </cell>
          <cell r="P187">
            <v>22234.840066198216</v>
          </cell>
          <cell r="Q187">
            <v>37385</v>
          </cell>
          <cell r="R187">
            <v>47415.121951219509</v>
          </cell>
          <cell r="S187">
            <v>49406.135136601639</v>
          </cell>
          <cell r="T187">
            <v>55292.961691852732</v>
          </cell>
          <cell r="U187">
            <v>54546.458531159275</v>
          </cell>
          <cell r="V187">
            <v>64122.1872541306</v>
          </cell>
          <cell r="W187">
            <v>113444.13793103446</v>
          </cell>
          <cell r="X187">
            <v>112644.89269920505</v>
          </cell>
          <cell r="Y187">
            <v>132274.07159716755</v>
          </cell>
          <cell r="Z187">
            <v>155088.06017526245</v>
          </cell>
          <cell r="AA187">
            <v>166004.65462980545</v>
          </cell>
        </row>
        <row r="188">
          <cell r="A188" t="str">
            <v>UIR2009</v>
          </cell>
          <cell r="C188">
            <v>13861.761570352823</v>
          </cell>
          <cell r="D188">
            <v>16342.908029444116</v>
          </cell>
          <cell r="E188">
            <v>18827.683221930791</v>
          </cell>
          <cell r="F188">
            <v>21470.308317116509</v>
          </cell>
          <cell r="G188">
            <v>23609.446653693209</v>
          </cell>
          <cell r="H188">
            <v>25672.38158896692</v>
          </cell>
          <cell r="I188">
            <v>25099.948895845675</v>
          </cell>
          <cell r="J188">
            <v>25275.035282172776</v>
          </cell>
          <cell r="K188">
            <v>27670.906506472631</v>
          </cell>
          <cell r="L188">
            <v>30013.253913190631</v>
          </cell>
          <cell r="M188">
            <v>34175.41111769186</v>
          </cell>
          <cell r="N188">
            <v>36133.112784499543</v>
          </cell>
          <cell r="O188">
            <v>36366.258905152725</v>
          </cell>
          <cell r="P188">
            <v>32525.244606142653</v>
          </cell>
          <cell r="Q188">
            <v>21444</v>
          </cell>
          <cell r="R188">
            <v>16255.818427954988</v>
          </cell>
          <cell r="S188">
            <v>15716.044335392166</v>
          </cell>
          <cell r="T188">
            <v>15321.419578644554</v>
          </cell>
          <cell r="U188">
            <v>18270.672645739909</v>
          </cell>
          <cell r="V188">
            <v>20718.253320923937</v>
          </cell>
          <cell r="W188">
            <v>22704.984854894661</v>
          </cell>
          <cell r="X188">
            <v>24790.599373889498</v>
          </cell>
          <cell r="Y188">
            <v>25789.408240967932</v>
          </cell>
          <cell r="Z188">
            <v>29149.615365090107</v>
          </cell>
          <cell r="AA188">
            <v>29799.158642863182</v>
          </cell>
        </row>
        <row r="189">
          <cell r="A189" t="str">
            <v>UMTR2009</v>
          </cell>
          <cell r="C189">
            <v>-36459.190825153346</v>
          </cell>
          <cell r="D189">
            <v>-41317.486989032543</v>
          </cell>
          <cell r="E189">
            <v>-48091.876550405497</v>
          </cell>
          <cell r="F189">
            <v>-61753.519088201625</v>
          </cell>
          <cell r="G189">
            <v>-68614.063928238873</v>
          </cell>
          <cell r="H189">
            <v>-84987.013085600149</v>
          </cell>
          <cell r="I189">
            <v>-94383.969329514046</v>
          </cell>
          <cell r="J189">
            <v>-98245.448919247428</v>
          </cell>
          <cell r="K189">
            <v>-95570.327516721285</v>
          </cell>
          <cell r="L189">
            <v>-96513.727818095242</v>
          </cell>
          <cell r="M189">
            <v>-107597.60441825588</v>
          </cell>
          <cell r="N189">
            <v>-117313.33519322763</v>
          </cell>
          <cell r="O189">
            <v>-129549.96942191642</v>
          </cell>
          <cell r="P189">
            <v>-127284.9471458323</v>
          </cell>
          <cell r="Q189">
            <v>-121211</v>
          </cell>
          <cell r="R189">
            <v>-121883.87272636809</v>
          </cell>
          <cell r="S189">
            <v>-125373.16151227176</v>
          </cell>
          <cell r="T189">
            <v>-118914.10027081012</v>
          </cell>
          <cell r="U189">
            <v>-124398.74531057868</v>
          </cell>
          <cell r="V189">
            <v>-141134.40819111661</v>
          </cell>
          <cell r="W189">
            <v>-176029.01915572651</v>
          </cell>
          <cell r="X189">
            <v>-187949.46351171736</v>
          </cell>
          <cell r="Y189">
            <v>-197504.0839155869</v>
          </cell>
          <cell r="Z189">
            <v>-210353.28217557879</v>
          </cell>
          <cell r="AA189">
            <v>-238902.55686656386</v>
          </cell>
        </row>
        <row r="190">
          <cell r="A190" t="str">
            <v>PCR2010</v>
          </cell>
          <cell r="C190">
            <v>41219.8782656482</v>
          </cell>
          <cell r="D190">
            <v>44181.657372094312</v>
          </cell>
          <cell r="E190">
            <v>47122.939737319357</v>
          </cell>
          <cell r="F190">
            <v>50973.532076715957</v>
          </cell>
          <cell r="G190">
            <v>55717.59599934057</v>
          </cell>
          <cell r="H190">
            <v>61650.470912787845</v>
          </cell>
          <cell r="I190">
            <v>64617.840039566989</v>
          </cell>
          <cell r="J190">
            <v>67233.969555421252</v>
          </cell>
          <cell r="K190">
            <v>69191.408342034425</v>
          </cell>
          <cell r="L190">
            <v>71818.717898554722</v>
          </cell>
          <cell r="M190">
            <v>76984.828356322483</v>
          </cell>
          <cell r="N190">
            <v>82144.417123701714</v>
          </cell>
          <cell r="O190">
            <v>87666.425542671874</v>
          </cell>
          <cell r="P190">
            <v>88102.447128647575</v>
          </cell>
          <cell r="Q190">
            <v>83977.012122877393</v>
          </cell>
          <cell r="R190">
            <v>84768</v>
          </cell>
          <cell r="S190">
            <v>83333.228114524376</v>
          </cell>
          <cell r="T190">
            <v>82823.604594163873</v>
          </cell>
          <cell r="U190">
            <v>82716.462537780957</v>
          </cell>
          <cell r="V190">
            <v>84714.894806836295</v>
          </cell>
          <cell r="W190">
            <v>87385.992855965276</v>
          </cell>
          <cell r="X190">
            <v>91930.679386712101</v>
          </cell>
          <cell r="Y190">
            <v>94684.696070780905</v>
          </cell>
          <cell r="Z190">
            <v>97942.746254877187</v>
          </cell>
          <cell r="AA190">
            <v>100677.19786778041</v>
          </cell>
        </row>
        <row r="191">
          <cell r="A191" t="str">
            <v>GCR2010</v>
          </cell>
          <cell r="C191">
            <v>15907.155695645804</v>
          </cell>
          <cell r="D191">
            <v>16365.622855886239</v>
          </cell>
          <cell r="E191">
            <v>17342.907418267121</v>
          </cell>
          <cell r="F191">
            <v>18366.914748570598</v>
          </cell>
          <cell r="G191">
            <v>19402.602770854719</v>
          </cell>
          <cell r="H191">
            <v>20934.720202316385</v>
          </cell>
          <cell r="I191">
            <v>23046.005277818513</v>
          </cell>
          <cell r="J191">
            <v>24427.247104530135</v>
          </cell>
          <cell r="K191">
            <v>25114.461149391591</v>
          </cell>
          <cell r="L191">
            <v>25329.580560035192</v>
          </cell>
          <cell r="M191">
            <v>26250.408444509609</v>
          </cell>
          <cell r="N191">
            <v>27490.508576455071</v>
          </cell>
          <cell r="O191">
            <v>29253.31967453453</v>
          </cell>
          <cell r="P191">
            <v>29481.093168157164</v>
          </cell>
          <cell r="Q191">
            <v>28457.085837853687</v>
          </cell>
          <cell r="R191">
            <v>26558</v>
          </cell>
          <cell r="S191">
            <v>26127.761178712797</v>
          </cell>
          <cell r="T191">
            <v>25143.662879343203</v>
          </cell>
          <cell r="U191">
            <v>25241.001979181936</v>
          </cell>
          <cell r="V191">
            <v>26351.641108341883</v>
          </cell>
          <cell r="W191">
            <v>26722.503078727455</v>
          </cell>
          <cell r="X191">
            <v>27692.000513121238</v>
          </cell>
          <cell r="Y191">
            <v>28764.677393344078</v>
          </cell>
          <cell r="Z191">
            <v>30042.739774226648</v>
          </cell>
          <cell r="AA191">
            <v>31730.599765430285</v>
          </cell>
        </row>
        <row r="192">
          <cell r="A192" t="str">
            <v>IR2010</v>
          </cell>
          <cell r="C192">
            <v>15449.757748356406</v>
          </cell>
          <cell r="D192">
            <v>17941.798224619015</v>
          </cell>
          <cell r="E192">
            <v>20802.732147726234</v>
          </cell>
          <cell r="F192">
            <v>23719.044748083736</v>
          </cell>
          <cell r="G192">
            <v>27115.008149786405</v>
          </cell>
          <cell r="H192">
            <v>28437.843972490678</v>
          </cell>
          <cell r="I192">
            <v>30089.379040809519</v>
          </cell>
          <cell r="J192">
            <v>31769.49665222528</v>
          </cell>
          <cell r="K192">
            <v>34273.148786621015</v>
          </cell>
          <cell r="L192">
            <v>37620.879146847634</v>
          </cell>
          <cell r="M192">
            <v>43985.854212742743</v>
          </cell>
          <cell r="N192">
            <v>47178.166994879866</v>
          </cell>
          <cell r="O192">
            <v>47179.95340382342</v>
          </cell>
          <cell r="P192">
            <v>41687.639106856113</v>
          </cell>
          <cell r="Q192">
            <v>34662.585936316536</v>
          </cell>
          <cell r="R192">
            <v>29482</v>
          </cell>
          <cell r="S192">
            <v>29099.708486078711</v>
          </cell>
          <cell r="T192">
            <v>34060.566122337688</v>
          </cell>
          <cell r="U192">
            <v>32760.060411427883</v>
          </cell>
          <cell r="V192">
            <v>38806.161480897994</v>
          </cell>
          <cell r="W192">
            <v>59214.990456569823</v>
          </cell>
          <cell r="X192">
            <v>89294.544248189777</v>
          </cell>
          <cell r="Y192">
            <v>83259.161632381016</v>
          </cell>
          <cell r="Z192">
            <v>65728.237464780206</v>
          </cell>
          <cell r="AA192">
            <v>127604.9772472506</v>
          </cell>
        </row>
        <row r="193">
          <cell r="A193" t="str">
            <v>SCR2010</v>
          </cell>
          <cell r="C193">
            <v>722.22196261682222</v>
          </cell>
          <cell r="D193">
            <v>828.39252336448567</v>
          </cell>
          <cell r="E193">
            <v>1461.4836448598126</v>
          </cell>
          <cell r="F193">
            <v>2038.212616822429</v>
          </cell>
          <cell r="G193">
            <v>716.97897196261647</v>
          </cell>
          <cell r="H193">
            <v>1519.1565420560742</v>
          </cell>
          <cell r="I193">
            <v>587.21495327102775</v>
          </cell>
          <cell r="J193">
            <v>845.43224299065389</v>
          </cell>
          <cell r="K193">
            <v>1599.1121495327097</v>
          </cell>
          <cell r="L193">
            <v>568.86448598130823</v>
          </cell>
          <cell r="M193">
            <v>1128.5537383177566</v>
          </cell>
          <cell r="N193">
            <v>2282.01168224299</v>
          </cell>
          <cell r="O193">
            <v>1363.1775700934577</v>
          </cell>
          <cell r="P193">
            <v>-288.36448598130841</v>
          </cell>
          <cell r="Q193">
            <v>-1295.018691588785</v>
          </cell>
          <cell r="R193">
            <v>-561</v>
          </cell>
          <cell r="S193">
            <v>812.6635514018692</v>
          </cell>
          <cell r="T193">
            <v>1156.0794392523364</v>
          </cell>
          <cell r="U193">
            <v>364.38785046728975</v>
          </cell>
          <cell r="V193">
            <v>3785.439252336449</v>
          </cell>
          <cell r="W193">
            <v>5503.8294392523367</v>
          </cell>
          <cell r="X193">
            <v>6320.4252336448599</v>
          </cell>
          <cell r="Y193">
            <v>7941.8200934579445</v>
          </cell>
          <cell r="Z193">
            <v>1517.8457943925234</v>
          </cell>
          <cell r="AA193">
            <v>2143.0724299065423</v>
          </cell>
        </row>
        <row r="194">
          <cell r="A194" t="str">
            <v>XTR2010</v>
          </cell>
          <cell r="C194">
            <v>45938.307101339939</v>
          </cell>
          <cell r="D194">
            <v>51644.102269708535</v>
          </cell>
          <cell r="E194">
            <v>60707.273613575751</v>
          </cell>
          <cell r="F194">
            <v>74530.629663475338</v>
          </cell>
          <cell r="G194">
            <v>86285.577585565668</v>
          </cell>
          <cell r="H194">
            <v>104567.07383459604</v>
          </cell>
          <cell r="I194">
            <v>119214.85531670721</v>
          </cell>
          <cell r="J194">
            <v>126935.810645103</v>
          </cell>
          <cell r="K194">
            <v>124780.18601834042</v>
          </cell>
          <cell r="L194">
            <v>132916.1082680721</v>
          </cell>
          <cell r="M194">
            <v>140200.06303329117</v>
          </cell>
          <cell r="N194">
            <v>148683.93321042618</v>
          </cell>
          <cell r="O194">
            <v>161918.80740949322</v>
          </cell>
          <cell r="P194">
            <v>155760.4045149773</v>
          </cell>
          <cell r="Q194">
            <v>163001.2100649247</v>
          </cell>
          <cell r="R194">
            <v>172797</v>
          </cell>
          <cell r="S194">
            <v>178317.34534954149</v>
          </cell>
          <cell r="T194">
            <v>176763.05553135194</v>
          </cell>
          <cell r="U194">
            <v>181931.78067984994</v>
          </cell>
          <cell r="V194">
            <v>208432.74340392521</v>
          </cell>
          <cell r="W194">
            <v>290260.18079036009</v>
          </cell>
          <cell r="X194">
            <v>302239.13740449899</v>
          </cell>
          <cell r="Y194">
            <v>330187.89401119977</v>
          </cell>
          <cell r="Z194">
            <v>364530.07902538544</v>
          </cell>
          <cell r="AA194">
            <v>404833.28222592949</v>
          </cell>
        </row>
        <row r="195">
          <cell r="A195" t="str">
            <v>MTR2010</v>
          </cell>
          <cell r="C195">
            <v>-41040.699772608248</v>
          </cell>
          <cell r="D195">
            <v>-46311.608637054655</v>
          </cell>
          <cell r="E195">
            <v>-54019.873146054517</v>
          </cell>
          <cell r="F195">
            <v>-69024.467769133509</v>
          </cell>
          <cell r="G195">
            <v>-77732.48316917695</v>
          </cell>
          <cell r="H195">
            <v>-94590.319721764492</v>
          </cell>
          <cell r="I195">
            <v>-106982.60229435739</v>
          </cell>
          <cell r="J195">
            <v>-112694.14210707856</v>
          </cell>
          <cell r="K195">
            <v>-109969.82092898482</v>
          </cell>
          <cell r="L195">
            <v>-112062.81793328993</v>
          </cell>
          <cell r="M195">
            <v>-126321.30216916418</v>
          </cell>
          <cell r="N195">
            <v>-138071.15222473463</v>
          </cell>
          <cell r="O195">
            <v>-150982.7498435085</v>
          </cell>
          <cell r="P195">
            <v>-146776.3905389696</v>
          </cell>
          <cell r="Q195">
            <v>-144277.01331136064</v>
          </cell>
          <cell r="R195">
            <v>-144925</v>
          </cell>
          <cell r="S195">
            <v>-148828.65695141736</v>
          </cell>
          <cell r="T195">
            <v>-147432.70848503429</v>
          </cell>
          <cell r="U195">
            <v>-148968.43693710957</v>
          </cell>
          <cell r="V195">
            <v>-170718.57298892422</v>
          </cell>
          <cell r="W195">
            <v>-227335.02136588353</v>
          </cell>
          <cell r="X195">
            <v>-269188.48158509942</v>
          </cell>
          <cell r="Y195">
            <v>-272180.32869607426</v>
          </cell>
          <cell r="Z195">
            <v>-264388.75161282078</v>
          </cell>
          <cell r="AA195">
            <v>-358528.25773834618</v>
          </cell>
        </row>
        <row r="196">
          <cell r="A196" t="str">
            <v>STATR2010</v>
          </cell>
          <cell r="C196">
            <v>2716.1779830510495</v>
          </cell>
          <cell r="D196">
            <v>2262.1539815946599</v>
          </cell>
          <cell r="E196">
            <v>2971.3711684147711</v>
          </cell>
          <cell r="F196">
            <v>4162.4520583255653</v>
          </cell>
          <cell r="G196">
            <v>4264.7577375310648</v>
          </cell>
          <cell r="H196">
            <v>4186.4388970224391</v>
          </cell>
          <cell r="I196">
            <v>2821.004490817737</v>
          </cell>
          <cell r="J196">
            <v>2772.9999628736114</v>
          </cell>
          <cell r="K196">
            <v>568.63772720622364</v>
          </cell>
          <cell r="L196">
            <v>-850.67987691916642</v>
          </cell>
          <cell r="M196">
            <v>1967.4670766660129</v>
          </cell>
          <cell r="N196">
            <v>2813.7526159989939</v>
          </cell>
          <cell r="O196">
            <v>5308.3953605205752</v>
          </cell>
          <cell r="P196">
            <v>5598.8169244033634</v>
          </cell>
          <cell r="Q196">
            <v>224.00985568118631</v>
          </cell>
          <cell r="R196">
            <v>-387</v>
          </cell>
          <cell r="S196">
            <v>-554.13608459156239</v>
          </cell>
          <cell r="T196">
            <v>-3825.9103312213265</v>
          </cell>
          <cell r="U196">
            <v>-3076.9198784142791</v>
          </cell>
          <cell r="V196">
            <v>-5774.7119592055387</v>
          </cell>
          <cell r="W196">
            <v>-9454.1566940448538</v>
          </cell>
          <cell r="X196">
            <v>-7445.9527124080923</v>
          </cell>
          <cell r="Y196">
            <v>-12198.564295460848</v>
          </cell>
          <cell r="Z196">
            <v>-13634.53940418805</v>
          </cell>
          <cell r="AA196">
            <v>-11086.941179392277</v>
          </cell>
        </row>
        <row r="197">
          <cell r="A197" t="str">
            <v>YER2010</v>
          </cell>
          <cell r="C197">
            <v>80912.798984049979</v>
          </cell>
          <cell r="D197">
            <v>86912.118590212573</v>
          </cell>
          <cell r="E197">
            <v>96388.834584108525</v>
          </cell>
          <cell r="F197">
            <v>104766.31814286012</v>
          </cell>
          <cell r="G197">
            <v>115770.03804586407</v>
          </cell>
          <cell r="H197">
            <v>126705.38463950498</v>
          </cell>
          <cell r="I197">
            <v>133393.69682463363</v>
          </cell>
          <cell r="J197">
            <v>141290.81405606537</v>
          </cell>
          <cell r="K197">
            <v>145557.13324414156</v>
          </cell>
          <cell r="L197">
            <v>155340.65254928192</v>
          </cell>
          <cell r="M197">
            <v>164195.87269268557</v>
          </cell>
          <cell r="N197">
            <v>172521.63797897025</v>
          </cell>
          <cell r="O197">
            <v>181707.3291176286</v>
          </cell>
          <cell r="P197">
            <v>173565.64581809059</v>
          </cell>
          <cell r="Q197">
            <v>164749.87181470409</v>
          </cell>
          <cell r="R197">
            <v>167732</v>
          </cell>
          <cell r="S197">
            <v>168307.91364425028</v>
          </cell>
          <cell r="T197">
            <v>168688.34975019339</v>
          </cell>
          <cell r="U197">
            <v>170968.33664318416</v>
          </cell>
          <cell r="V197">
            <v>185597.59510420807</v>
          </cell>
          <cell r="W197">
            <v>232298.31856094659</v>
          </cell>
          <cell r="X197">
            <v>240842.35248865944</v>
          </cell>
          <cell r="Y197">
            <v>260459.35620962855</v>
          </cell>
          <cell r="Z197">
            <v>281738.35729665321</v>
          </cell>
          <cell r="AA197">
            <v>297373.93061855884</v>
          </cell>
        </row>
        <row r="198">
          <cell r="A198" t="str">
            <v>FIR2010</v>
          </cell>
          <cell r="C198">
            <v>-6397.9976299470782</v>
          </cell>
          <cell r="D198">
            <v>-7070.595792344403</v>
          </cell>
          <cell r="E198">
            <v>-8612.5825135547529</v>
          </cell>
          <cell r="F198">
            <v>-10154.569234765104</v>
          </cell>
          <cell r="G198">
            <v>-13056.534657965649</v>
          </cell>
          <cell r="H198">
            <v>-14436.839128599719</v>
          </cell>
          <cell r="I198">
            <v>-18237.75786500438</v>
          </cell>
          <cell r="J198">
            <v>-22774.099866887434</v>
          </cell>
          <cell r="K198">
            <v>-21609.063764163497</v>
          </cell>
          <cell r="L198">
            <v>-22724.209343852468</v>
          </cell>
          <cell r="M198">
            <v>-24425.106619914935</v>
          </cell>
          <cell r="N198">
            <v>-24657.92906074478</v>
          </cell>
          <cell r="O198">
            <v>-28573.411220414921</v>
          </cell>
          <cell r="P198">
            <v>-26359.750235381965</v>
          </cell>
          <cell r="Q198">
            <v>-30254.906626408232</v>
          </cell>
          <cell r="R198">
            <v>-28457</v>
          </cell>
          <cell r="S198">
            <v>-33980.989578260444</v>
          </cell>
          <cell r="T198">
            <v>-34303.430180838288</v>
          </cell>
          <cell r="U198">
            <v>-28723.082789519824</v>
          </cell>
          <cell r="V198">
            <v>-30659.574202136297</v>
          </cell>
          <cell r="W198">
            <v>-56790.197590987307</v>
          </cell>
          <cell r="X198">
            <v>-47474.52826206942</v>
          </cell>
          <cell r="Y198">
            <v>-57513.610174994326</v>
          </cell>
          <cell r="Z198">
            <v>-65916.46771208728</v>
          </cell>
          <cell r="AA198">
            <v>-74816.382682380456</v>
          </cell>
        </row>
        <row r="199">
          <cell r="A199" t="str">
            <v>YNR2010</v>
          </cell>
          <cell r="C199">
            <v>76082.339590634598</v>
          </cell>
          <cell r="D199">
            <v>81436.74036238913</v>
          </cell>
          <cell r="E199">
            <v>89235.108772649372</v>
          </cell>
          <cell r="F199">
            <v>95912.748396838462</v>
          </cell>
          <cell r="G199">
            <v>103647.94058981437</v>
          </cell>
          <cell r="H199">
            <v>113242.93676832455</v>
          </cell>
          <cell r="I199">
            <v>115294.86568861386</v>
          </cell>
          <cell r="J199">
            <v>118051.25270300504</v>
          </cell>
          <cell r="K199">
            <v>123647.97321228846</v>
          </cell>
          <cell r="L199">
            <v>132297.92241443595</v>
          </cell>
          <cell r="M199">
            <v>139430.77697412574</v>
          </cell>
          <cell r="N199">
            <v>147480.9848258892</v>
          </cell>
          <cell r="O199">
            <v>152982.50829542914</v>
          </cell>
          <cell r="P199">
            <v>146960.86281783611</v>
          </cell>
          <cell r="Q199">
            <v>134655.34728953845</v>
          </cell>
          <cell r="R199">
            <v>139275</v>
          </cell>
          <cell r="S199">
            <v>134327.35021624039</v>
          </cell>
          <cell r="T199">
            <v>134390.5264335247</v>
          </cell>
          <cell r="U199">
            <v>142194.95283722316</v>
          </cell>
          <cell r="V199">
            <v>154864.81339944821</v>
          </cell>
          <cell r="W199">
            <v>175954.41941316827</v>
          </cell>
          <cell r="X199">
            <v>193343.45686376852</v>
          </cell>
          <cell r="Y199">
            <v>203270.7772537469</v>
          </cell>
          <cell r="Z199">
            <v>216408.83416598313</v>
          </cell>
          <cell r="AA199">
            <v>223509.66790321376</v>
          </cell>
        </row>
        <row r="200">
          <cell r="A200" t="str">
            <v>UDDR2010</v>
          </cell>
          <cell r="C200">
            <v>70542.840852351146</v>
          </cell>
          <cell r="D200">
            <v>76479.913795635424</v>
          </cell>
          <cell r="E200">
            <v>82895.857931682651</v>
          </cell>
          <cell r="F200">
            <v>90425.758745263884</v>
          </cell>
          <cell r="G200">
            <v>98342.475900960431</v>
          </cell>
          <cell r="H200">
            <v>107841.7926102153</v>
          </cell>
          <cell r="I200">
            <v>112233.45987899081</v>
          </cell>
          <cell r="J200">
            <v>116343.38351396599</v>
          </cell>
          <cell r="K200">
            <v>121409.18984051459</v>
          </cell>
          <cell r="L200">
            <v>126637.71938790496</v>
          </cell>
          <cell r="M200">
            <v>136939.49403765384</v>
          </cell>
          <cell r="N200">
            <v>145280.22141451522</v>
          </cell>
          <cell r="O200">
            <v>152714.34798954386</v>
          </cell>
          <cell r="P200">
            <v>149430.12846946868</v>
          </cell>
          <cell r="Q200">
            <v>132976.48622492436</v>
          </cell>
          <cell r="R200">
            <v>126634</v>
          </cell>
          <cell r="S200">
            <v>124237.7843422328</v>
          </cell>
          <cell r="T200">
            <v>122384.59931858901</v>
          </cell>
          <cell r="U200">
            <v>125393.58413369754</v>
          </cell>
          <cell r="V200">
            <v>130957.7884395101</v>
          </cell>
          <cell r="W200">
            <v>136014.29629629629</v>
          </cell>
          <cell r="X200">
            <v>143613.93563309542</v>
          </cell>
          <cell r="Y200">
            <v>148411.016183511</v>
          </cell>
          <cell r="Z200">
            <v>156327.73333920754</v>
          </cell>
          <cell r="AA200">
            <v>161334.95930625309</v>
          </cell>
        </row>
        <row r="201">
          <cell r="A201" t="str">
            <v>UNXR2010</v>
          </cell>
          <cell r="C201">
            <v>6943.5081714725757</v>
          </cell>
          <cell r="D201">
            <v>7461.5730298622393</v>
          </cell>
          <cell r="E201">
            <v>9268.5041071275773</v>
          </cell>
          <cell r="F201">
            <v>8548.9695815863779</v>
          </cell>
          <cell r="G201">
            <v>12903.052879267561</v>
          </cell>
          <cell r="H201">
            <v>13720.623983913749</v>
          </cell>
          <cell r="I201">
            <v>18260.886840078718</v>
          </cell>
          <cell r="J201">
            <v>21793.80136048601</v>
          </cell>
          <cell r="K201">
            <v>22474.660905279368</v>
          </cell>
          <cell r="L201">
            <v>29460.441730127488</v>
          </cell>
          <cell r="M201">
            <v>25025.410798322919</v>
          </cell>
          <cell r="N201">
            <v>23194.195430820568</v>
          </cell>
          <cell r="O201">
            <v>23385.771498245915</v>
          </cell>
          <cell r="P201">
            <v>19717.044836142722</v>
          </cell>
          <cell r="Q201">
            <v>33151.653846153844</v>
          </cell>
          <cell r="R201">
            <v>42046</v>
          </cell>
          <cell r="S201">
            <v>43811.557842046721</v>
          </cell>
          <cell r="T201">
            <v>49031.780824848131</v>
          </cell>
          <cell r="U201">
            <v>48369.809061350221</v>
          </cell>
          <cell r="V201">
            <v>56861.215880893302</v>
          </cell>
          <cell r="W201">
            <v>100598.12201591513</v>
          </cell>
          <cell r="X201">
            <v>99889.380508257047</v>
          </cell>
          <cell r="Y201">
            <v>117295.82009925559</v>
          </cell>
          <cell r="Z201">
            <v>137526.43270300335</v>
          </cell>
          <cell r="AA201">
            <v>147206.87032600326</v>
          </cell>
        </row>
        <row r="202">
          <cell r="A202" t="str">
            <v>UIR2010</v>
          </cell>
          <cell r="C202">
            <v>13053.532005134221</v>
          </cell>
          <cell r="D202">
            <v>15390.01171940399</v>
          </cell>
          <cell r="E202">
            <v>17729.908588648927</v>
          </cell>
          <cell r="F202">
            <v>20218.451699313588</v>
          </cell>
          <cell r="G202">
            <v>22232.864557173958</v>
          </cell>
          <cell r="H202">
            <v>24175.517160555843</v>
          </cell>
          <cell r="I202">
            <v>23636.460963223399</v>
          </cell>
          <cell r="J202">
            <v>23801.338690775159</v>
          </cell>
          <cell r="K202">
            <v>26057.515263128527</v>
          </cell>
          <cell r="L202">
            <v>28263.288799598195</v>
          </cell>
          <cell r="M202">
            <v>32182.765556113623</v>
          </cell>
          <cell r="N202">
            <v>34026.320665215695</v>
          </cell>
          <cell r="O202">
            <v>34245.872872370106</v>
          </cell>
          <cell r="P202">
            <v>30628.814331156875</v>
          </cell>
          <cell r="Q202">
            <v>20193.677325743625</v>
          </cell>
          <cell r="R202">
            <v>15308</v>
          </cell>
          <cell r="S202">
            <v>14799.698197444053</v>
          </cell>
          <cell r="T202">
            <v>14428.082593894749</v>
          </cell>
          <cell r="U202">
            <v>17205.375299960939</v>
          </cell>
          <cell r="V202">
            <v>19510.246330710423</v>
          </cell>
          <cell r="W202">
            <v>21381.138679613821</v>
          </cell>
          <cell r="X202">
            <v>23345.148501590491</v>
          </cell>
          <cell r="Y202">
            <v>24285.720408504942</v>
          </cell>
          <cell r="Z202">
            <v>27450.005915508682</v>
          </cell>
          <cell r="AA202">
            <v>28061.676656063402</v>
          </cell>
        </row>
        <row r="203">
          <cell r="A203" t="str">
            <v>UMTR2010</v>
          </cell>
          <cell r="C203">
            <v>-39111.619551848438</v>
          </cell>
          <cell r="D203">
            <v>-44323.359772389893</v>
          </cell>
          <cell r="E203">
            <v>-51590.59037251713</v>
          </cell>
          <cell r="F203">
            <v>-66246.125871209428</v>
          </cell>
          <cell r="G203">
            <v>-73605.779599915157</v>
          </cell>
          <cell r="H203">
            <v>-91169.870954972765</v>
          </cell>
          <cell r="I203">
            <v>-101250.46158902947</v>
          </cell>
          <cell r="J203">
            <v>-105392.86621191772</v>
          </cell>
          <cell r="K203">
            <v>-102523.12806955539</v>
          </cell>
          <cell r="L203">
            <v>-103535.16132748993</v>
          </cell>
          <cell r="M203">
            <v>-115425.39681911358</v>
          </cell>
          <cell r="N203">
            <v>-125847.95302891072</v>
          </cell>
          <cell r="O203">
            <v>-138974.80998091467</v>
          </cell>
          <cell r="P203">
            <v>-136545.00593058596</v>
          </cell>
          <cell r="Q203">
            <v>-130029.17536580193</v>
          </cell>
          <cell r="R203">
            <v>-130751</v>
          </cell>
          <cell r="S203">
            <v>-134494.13670742913</v>
          </cell>
          <cell r="T203">
            <v>-127565.17475789921</v>
          </cell>
          <cell r="U203">
            <v>-133448.83112320636</v>
          </cell>
          <cell r="V203">
            <v>-151402.02384957942</v>
          </cell>
          <cell r="W203">
            <v>-188835.23938644238</v>
          </cell>
          <cell r="X203">
            <v>-201622.90345656328</v>
          </cell>
          <cell r="Y203">
            <v>-211872.62841591862</v>
          </cell>
          <cell r="Z203">
            <v>-225656.61381211571</v>
          </cell>
          <cell r="AA203">
            <v>-256282.86592917235</v>
          </cell>
        </row>
        <row r="204">
          <cell r="A204" t="str">
            <v>PCR2011</v>
          </cell>
          <cell r="C204">
            <v>41653.563977863501</v>
          </cell>
          <cell r="D204">
            <v>44646.504779473435</v>
          </cell>
          <cell r="E204">
            <v>47618.733187992635</v>
          </cell>
          <cell r="F204">
            <v>51509.838671809513</v>
          </cell>
          <cell r="G204">
            <v>56303.816199899404</v>
          </cell>
          <cell r="H204">
            <v>62299.112527251411</v>
          </cell>
          <cell r="I204">
            <v>65297.702163340626</v>
          </cell>
          <cell r="J204">
            <v>67941.356699647862</v>
          </cell>
          <cell r="K204">
            <v>69919.390239812201</v>
          </cell>
          <cell r="L204">
            <v>72574.342445078</v>
          </cell>
          <cell r="M204">
            <v>77794.806976354201</v>
          </cell>
          <cell r="N204">
            <v>83008.68120073789</v>
          </cell>
          <cell r="O204">
            <v>88588.788193862158</v>
          </cell>
          <cell r="P204">
            <v>89029.397283246697</v>
          </cell>
          <cell r="Q204">
            <v>84860.557437531446</v>
          </cell>
          <cell r="R204">
            <v>85659.867516350831</v>
          </cell>
          <cell r="S204">
            <v>84210</v>
          </cell>
          <cell r="T204">
            <v>83695.014589971484</v>
          </cell>
          <cell r="U204">
            <v>83586.745262451775</v>
          </cell>
          <cell r="V204">
            <v>85606.20358879758</v>
          </cell>
          <cell r="W204">
            <v>88305.404997484482</v>
          </cell>
          <cell r="X204">
            <v>92897.907429146391</v>
          </cell>
          <cell r="Y204">
            <v>95680.899882609403</v>
          </cell>
          <cell r="Z204">
            <v>98973.228911621642</v>
          </cell>
          <cell r="AA204">
            <v>101736.45044440716</v>
          </cell>
        </row>
        <row r="205">
          <cell r="A205" t="str">
            <v>GCR2011</v>
          </cell>
          <cell r="C205">
            <v>16052.809552194316</v>
          </cell>
          <cell r="D205">
            <v>16515.474666567312</v>
          </cell>
          <cell r="E205">
            <v>17501.707734147967</v>
          </cell>
          <cell r="F205">
            <v>18535.091386632881</v>
          </cell>
          <cell r="G205">
            <v>19580.262685343856</v>
          </cell>
          <cell r="H205">
            <v>21126.408948662534</v>
          </cell>
          <cell r="I205">
            <v>23257.026004023537</v>
          </cell>
          <cell r="J205">
            <v>24650.915170255561</v>
          </cell>
          <cell r="K205">
            <v>25344.421689888972</v>
          </cell>
          <cell r="L205">
            <v>25561.51084121898</v>
          </cell>
          <cell r="M205">
            <v>26490.770285373663</v>
          </cell>
          <cell r="N205">
            <v>27742.225393040753</v>
          </cell>
          <cell r="O205">
            <v>29521.177669324188</v>
          </cell>
          <cell r="P205">
            <v>29751.036770732429</v>
          </cell>
          <cell r="Q205">
            <v>28717.653118247519</v>
          </cell>
          <cell r="R205">
            <v>26801.17830266001</v>
          </cell>
          <cell r="S205">
            <v>26367</v>
          </cell>
          <cell r="T205">
            <v>25373.890805454139</v>
          </cell>
          <cell r="U205">
            <v>25472.121190671332</v>
          </cell>
          <cell r="V205">
            <v>26592.929885999547</v>
          </cell>
          <cell r="W205">
            <v>26967.187653677065</v>
          </cell>
          <cell r="X205">
            <v>27945.562290440346</v>
          </cell>
          <cell r="Y205">
            <v>29028.061135533859</v>
          </cell>
          <cell r="Z205">
            <v>30317.826093435655</v>
          </cell>
          <cell r="AA205">
            <v>32021.140973101847</v>
          </cell>
        </row>
        <row r="206">
          <cell r="A206" t="str">
            <v>IR2011</v>
          </cell>
          <cell r="C206">
            <v>15055.435372479204</v>
          </cell>
          <cell r="D206">
            <v>17483.871788575463</v>
          </cell>
          <cell r="E206">
            <v>20271.786426839375</v>
          </cell>
          <cell r="F206">
            <v>23113.666318794312</v>
          </cell>
          <cell r="G206">
            <v>26422.954940298961</v>
          </cell>
          <cell r="H206">
            <v>27712.028177660453</v>
          </cell>
          <cell r="I206">
            <v>29321.411307897724</v>
          </cell>
          <cell r="J206">
            <v>30958.647472298107</v>
          </cell>
          <cell r="K206">
            <v>33398.399183523128</v>
          </cell>
          <cell r="L206">
            <v>36660.685809877526</v>
          </cell>
          <cell r="M206">
            <v>42863.208355075352</v>
          </cell>
          <cell r="N206">
            <v>45974.044108167836</v>
          </cell>
          <cell r="O206">
            <v>45975.784922803032</v>
          </cell>
          <cell r="P206">
            <v>40623.650326897696</v>
          </cell>
          <cell r="Q206">
            <v>33777.896773995519</v>
          </cell>
          <cell r="R206">
            <v>28729.534331931613</v>
          </cell>
          <cell r="S206">
            <v>28357</v>
          </cell>
          <cell r="T206">
            <v>33191.24224193499</v>
          </cell>
          <cell r="U206">
            <v>31923.929187513429</v>
          </cell>
          <cell r="V206">
            <v>37815.716320329047</v>
          </cell>
          <cell r="W206">
            <v>57703.653120108051</v>
          </cell>
          <cell r="X206">
            <v>87015.489947512207</v>
          </cell>
          <cell r="Y206">
            <v>81134.147702507747</v>
          </cell>
          <cell r="Z206">
            <v>64050.663280027009</v>
          </cell>
          <cell r="AA206">
            <v>124348.13020657479</v>
          </cell>
        </row>
        <row r="207">
          <cell r="A207" t="str">
            <v>SCR2011</v>
          </cell>
          <cell r="C207">
            <v>730.51935483870989</v>
          </cell>
          <cell r="D207">
            <v>837.90967741935515</v>
          </cell>
          <cell r="E207">
            <v>1478.2741935483875</v>
          </cell>
          <cell r="F207">
            <v>2061.6290322580649</v>
          </cell>
          <cell r="G207">
            <v>725.2161290322581</v>
          </cell>
          <cell r="H207">
            <v>1536.609677419355</v>
          </cell>
          <cell r="I207">
            <v>593.96129032258068</v>
          </cell>
          <cell r="J207">
            <v>855.14516129032268</v>
          </cell>
          <cell r="K207">
            <v>1617.4838709677422</v>
          </cell>
          <cell r="L207">
            <v>575.40000000000009</v>
          </cell>
          <cell r="M207">
            <v>1141.5193548387099</v>
          </cell>
          <cell r="N207">
            <v>2308.2290322580648</v>
          </cell>
          <cell r="O207">
            <v>1378.8387096774195</v>
          </cell>
          <cell r="P207">
            <v>-291.67741935483878</v>
          </cell>
          <cell r="Q207">
            <v>-1309.8967741935487</v>
          </cell>
          <cell r="R207">
            <v>-567.44516129032263</v>
          </cell>
          <cell r="S207">
            <v>822</v>
          </cell>
          <cell r="T207">
            <v>1169.3612903225805</v>
          </cell>
          <cell r="U207">
            <v>368.57419354838703</v>
          </cell>
          <cell r="V207">
            <v>3828.9290322580637</v>
          </cell>
          <cell r="W207">
            <v>5567.0612903225792</v>
          </cell>
          <cell r="X207">
            <v>6393.0387096774175</v>
          </cell>
          <cell r="Y207">
            <v>8033.0612903225783</v>
          </cell>
          <cell r="Z207">
            <v>1535.2838709677414</v>
          </cell>
          <cell r="AA207">
            <v>2167.6935483870961</v>
          </cell>
        </row>
        <row r="208">
          <cell r="A208" t="str">
            <v>XTR2011</v>
          </cell>
          <cell r="C208">
            <v>45676.99035684314</v>
          </cell>
          <cell r="D208">
            <v>51350.328521193835</v>
          </cell>
          <cell r="E208">
            <v>60361.944668976634</v>
          </cell>
          <cell r="F208">
            <v>74106.667555642518</v>
          </cell>
          <cell r="G208">
            <v>85794.748304853507</v>
          </cell>
          <cell r="H208">
            <v>103972.2515818793</v>
          </cell>
          <cell r="I208">
            <v>118536.71021618588</v>
          </cell>
          <cell r="J208">
            <v>126213.74544743115</v>
          </cell>
          <cell r="K208">
            <v>124070.38293578266</v>
          </cell>
          <cell r="L208">
            <v>132160.02457898072</v>
          </cell>
          <cell r="M208">
            <v>139402.54509321376</v>
          </cell>
          <cell r="N208">
            <v>147838.15538714212</v>
          </cell>
          <cell r="O208">
            <v>160997.74395951213</v>
          </cell>
          <cell r="P208">
            <v>154874.37269539878</v>
          </cell>
          <cell r="Q208">
            <v>162073.98944555709</v>
          </cell>
          <cell r="R208">
            <v>171814.05673656624</v>
          </cell>
          <cell r="S208">
            <v>177303</v>
          </cell>
          <cell r="T208">
            <v>175757.55164726538</v>
          </cell>
          <cell r="U208">
            <v>180896.87487579224</v>
          </cell>
          <cell r="V208">
            <v>207247.08878603313</v>
          </cell>
          <cell r="W208">
            <v>288609.05670052668</v>
          </cell>
          <cell r="X208">
            <v>300519.87188450864</v>
          </cell>
          <cell r="Y208">
            <v>328309.64400636352</v>
          </cell>
          <cell r="Z208">
            <v>362456.47597963247</v>
          </cell>
          <cell r="AA208">
            <v>402530.41731752397</v>
          </cell>
        </row>
        <row r="209">
          <cell r="A209" t="str">
            <v>MTR2011</v>
          </cell>
          <cell r="C209">
            <v>-40024.350209920703</v>
          </cell>
          <cell r="D209">
            <v>-45164.728017415655</v>
          </cell>
          <cell r="E209">
            <v>-52682.101744674248</v>
          </cell>
          <cell r="F209">
            <v>-67315.116125019456</v>
          </cell>
          <cell r="G209">
            <v>-75807.482481729137</v>
          </cell>
          <cell r="H209">
            <v>-92247.844310371656</v>
          </cell>
          <cell r="I209">
            <v>-104333.23906079927</v>
          </cell>
          <cell r="J209">
            <v>-109903.33584201527</v>
          </cell>
          <cell r="K209">
            <v>-107246.48092676103</v>
          </cell>
          <cell r="L209">
            <v>-109287.64605193595</v>
          </cell>
          <cell r="M209">
            <v>-123193.02704400562</v>
          </cell>
          <cell r="N209">
            <v>-134651.89875291559</v>
          </cell>
          <cell r="O209">
            <v>-147243.74800808585</v>
          </cell>
          <cell r="P209">
            <v>-143141.55679676568</v>
          </cell>
          <cell r="Q209">
            <v>-140704.07522313794</v>
          </cell>
          <cell r="R209">
            <v>-141336.01489037476</v>
          </cell>
          <cell r="S209">
            <v>-145143</v>
          </cell>
          <cell r="T209">
            <v>-143781.62140258125</v>
          </cell>
          <cell r="U209">
            <v>-145279.31841393252</v>
          </cell>
          <cell r="V209">
            <v>-166490.82473021303</v>
          </cell>
          <cell r="W209">
            <v>-221705.19899860054</v>
          </cell>
          <cell r="X209">
            <v>-262522.18210542685</v>
          </cell>
          <cell r="Y209">
            <v>-265439.93782615458</v>
          </cell>
          <cell r="Z209">
            <v>-257841.31471310838</v>
          </cell>
          <cell r="AA209">
            <v>-349649.50956927385</v>
          </cell>
        </row>
        <row r="210">
          <cell r="A210" t="str">
            <v>STATR2011</v>
          </cell>
          <cell r="C210">
            <v>2978.8629282191832</v>
          </cell>
          <cell r="D210">
            <v>2543.5821169067494</v>
          </cell>
          <cell r="E210">
            <v>3281.1542962222884</v>
          </cell>
          <cell r="F210">
            <v>4322.5923638091335</v>
          </cell>
          <cell r="G210">
            <v>4483.2674310717412</v>
          </cell>
          <cell r="H210">
            <v>4203.2339495675551</v>
          </cell>
          <cell r="I210">
            <v>2716.6456514879828</v>
          </cell>
          <cell r="J210">
            <v>2689.0578720302437</v>
          </cell>
          <cell r="K210">
            <v>632.10872799149365</v>
          </cell>
          <cell r="L210">
            <v>-578.66139551682863</v>
          </cell>
          <cell r="M210">
            <v>2153.590577754163</v>
          </cell>
          <cell r="N210">
            <v>2884.3553244935756</v>
          </cell>
          <cell r="O210">
            <v>5208.380814202188</v>
          </cell>
          <cell r="P210">
            <v>5318.2024725185183</v>
          </cell>
          <cell r="Q210">
            <v>-200.42028072138783</v>
          </cell>
          <cell r="R210">
            <v>-858.71025424418622</v>
          </cell>
          <cell r="S210">
            <v>-1089</v>
          </cell>
          <cell r="T210">
            <v>-4192.3090299230826</v>
          </cell>
          <cell r="U210">
            <v>-3441.6844013023074</v>
          </cell>
          <cell r="V210">
            <v>-6224.5845201408083</v>
          </cell>
          <cell r="W210">
            <v>-9672.0071634557971</v>
          </cell>
          <cell r="X210">
            <v>-7802.61696500369</v>
          </cell>
          <cell r="Y210">
            <v>-12388.191042358172</v>
          </cell>
          <cell r="Z210">
            <v>-13536.991619758483</v>
          </cell>
          <cell r="AA210">
            <v>-11329.558143761999</v>
          </cell>
        </row>
        <row r="211">
          <cell r="A211" t="str">
            <v>YER2011</v>
          </cell>
          <cell r="C211">
            <v>82123.831332517366</v>
          </cell>
          <cell r="D211">
            <v>88212.943532720485</v>
          </cell>
          <cell r="E211">
            <v>97831.498763053023</v>
          </cell>
          <cell r="F211">
            <v>106334.36920392697</v>
          </cell>
          <cell r="G211">
            <v>117502.78320877059</v>
          </cell>
          <cell r="H211">
            <v>128601.80055206895</v>
          </cell>
          <cell r="I211">
            <v>135390.21757245905</v>
          </cell>
          <cell r="J211">
            <v>143405.53198093799</v>
          </cell>
          <cell r="K211">
            <v>147735.70572120516</v>
          </cell>
          <cell r="L211">
            <v>157665.65622770239</v>
          </cell>
          <cell r="M211">
            <v>166653.41359860418</v>
          </cell>
          <cell r="N211">
            <v>175103.79169292463</v>
          </cell>
          <cell r="O211">
            <v>184426.96626129522</v>
          </cell>
          <cell r="P211">
            <v>176163.42533267359</v>
          </cell>
          <cell r="Q211">
            <v>167215.7044972787</v>
          </cell>
          <cell r="R211">
            <v>170242.46658159944</v>
          </cell>
          <cell r="S211">
            <v>170827</v>
          </cell>
          <cell r="T211">
            <v>171213.13014244422</v>
          </cell>
          <cell r="U211">
            <v>173527.24189474236</v>
          </cell>
          <cell r="V211">
            <v>188375.45836306349</v>
          </cell>
          <cell r="W211">
            <v>235775.15760006252</v>
          </cell>
          <cell r="X211">
            <v>244447.07119085445</v>
          </cell>
          <cell r="Y211">
            <v>264357.6851488243</v>
          </cell>
          <cell r="Z211">
            <v>285955.17180281767</v>
          </cell>
          <cell r="AA211">
            <v>301824.76477695897</v>
          </cell>
        </row>
        <row r="212">
          <cell r="A212" t="str">
            <v>FIR2011</v>
          </cell>
          <cell r="C212">
            <v>-6361.6612289287668</v>
          </cell>
          <cell r="D212">
            <v>-7030.4394779771628</v>
          </cell>
          <cell r="E212">
            <v>-8563.6687330070708</v>
          </cell>
          <cell r="F212">
            <v>-10096.897988036979</v>
          </cell>
          <cell r="G212">
            <v>-12982.382164219689</v>
          </cell>
          <cell r="H212">
            <v>-14354.847417074503</v>
          </cell>
          <cell r="I212">
            <v>-18134.179445350739</v>
          </cell>
          <cell r="J212">
            <v>-22644.758020663412</v>
          </cell>
          <cell r="K212">
            <v>-21486.338553561724</v>
          </cell>
          <cell r="L212">
            <v>-22595.15084284938</v>
          </cell>
          <cell r="M212">
            <v>-24286.38814573138</v>
          </cell>
          <cell r="N212">
            <v>-24517.888308863519</v>
          </cell>
          <cell r="O212">
            <v>-28411.133115823821</v>
          </cell>
          <cell r="P212">
            <v>-26210.044263186515</v>
          </cell>
          <cell r="Q212">
            <v>-30083.078738444809</v>
          </cell>
          <cell r="R212">
            <v>-28295.383034257749</v>
          </cell>
          <cell r="S212">
            <v>-33788</v>
          </cell>
          <cell r="T212">
            <v>-34108.609352909189</v>
          </cell>
          <cell r="U212">
            <v>-28559.954649265903</v>
          </cell>
          <cell r="V212">
            <v>-30485.448069603044</v>
          </cell>
          <cell r="W212">
            <v>-56467.666775421421</v>
          </cell>
          <cell r="X212">
            <v>-47204.904295812936</v>
          </cell>
          <cell r="Y212">
            <v>-57186.970853724844</v>
          </cell>
          <cell r="Z212">
            <v>-65542.105709624797</v>
          </cell>
          <cell r="AA212">
            <v>-74391.475040783043</v>
          </cell>
        </row>
        <row r="213">
          <cell r="A213" t="str">
            <v>YNR2011</v>
          </cell>
          <cell r="C213">
            <v>77618.204471217337</v>
          </cell>
          <cell r="D213">
            <v>83080.693876236182</v>
          </cell>
          <cell r="E213">
            <v>91036.486995457904</v>
          </cell>
          <cell r="F213">
            <v>97848.927313726119</v>
          </cell>
          <cell r="G213">
            <v>105740.26888509486</v>
          </cell>
          <cell r="H213">
            <v>115528.95807750539</v>
          </cell>
          <cell r="I213">
            <v>117622.3090358535</v>
          </cell>
          <cell r="J213">
            <v>120434.33889765809</v>
          </cell>
          <cell r="K213">
            <v>126144.03971909931</v>
          </cell>
          <cell r="L213">
            <v>134968.60438746255</v>
          </cell>
          <cell r="M213">
            <v>142245.44900943851</v>
          </cell>
          <cell r="N213">
            <v>150458.16542215634</v>
          </cell>
          <cell r="O213">
            <v>156070.74747286021</v>
          </cell>
          <cell r="P213">
            <v>149927.54377476402</v>
          </cell>
          <cell r="Q213">
            <v>137373.61831008599</v>
          </cell>
          <cell r="R213">
            <v>142086.52738459557</v>
          </cell>
          <cell r="S213">
            <v>137039</v>
          </cell>
          <cell r="T213">
            <v>137103.45154785298</v>
          </cell>
          <cell r="U213">
            <v>145065.42495248525</v>
          </cell>
          <cell r="V213">
            <v>157991.05043971265</v>
          </cell>
          <cell r="W213">
            <v>179506.38974970201</v>
          </cell>
          <cell r="X213">
            <v>197246.45757175528</v>
          </cell>
          <cell r="Y213">
            <v>207374.17956383078</v>
          </cell>
          <cell r="Z213">
            <v>220777.45282350283</v>
          </cell>
          <cell r="AA213">
            <v>228021.63022259442</v>
          </cell>
        </row>
        <row r="214">
          <cell r="A214" t="str">
            <v>UDDR2011</v>
          </cell>
          <cell r="C214">
            <v>71012.538076954763</v>
          </cell>
          <cell r="D214">
            <v>76989.141986812479</v>
          </cell>
          <cell r="E214">
            <v>83447.805569900695</v>
          </cell>
          <cell r="F214">
            <v>91027.842917125105</v>
          </cell>
          <cell r="G214">
            <v>98997.272155735685</v>
          </cell>
          <cell r="H214">
            <v>108559.83841150804</v>
          </cell>
          <cell r="I214">
            <v>112980.74683222189</v>
          </cell>
          <cell r="J214">
            <v>117118.03567820015</v>
          </cell>
          <cell r="K214">
            <v>122217.57179423849</v>
          </cell>
          <cell r="L214">
            <v>127480.91459535516</v>
          </cell>
          <cell r="M214">
            <v>137851.28181811378</v>
          </cell>
          <cell r="N214">
            <v>146247.54447612847</v>
          </cell>
          <cell r="O214">
            <v>153731.16988870679</v>
          </cell>
          <cell r="P214">
            <v>150425.08296472597</v>
          </cell>
          <cell r="Q214">
            <v>133861.88700780625</v>
          </cell>
          <cell r="R214">
            <v>127477.17044255338</v>
          </cell>
          <cell r="S214">
            <v>125065</v>
          </cell>
          <cell r="T214">
            <v>123199.475866508</v>
          </cell>
          <cell r="U214">
            <v>126228.49548315632</v>
          </cell>
          <cell r="V214">
            <v>131829.74807463455</v>
          </cell>
          <cell r="W214">
            <v>136919.92380866845</v>
          </cell>
          <cell r="X214">
            <v>144570.16402092643</v>
          </cell>
          <cell r="Y214">
            <v>149399.18509703543</v>
          </cell>
          <cell r="Z214">
            <v>157368.61433564601</v>
          </cell>
          <cell r="AA214">
            <v>162409.18004505616</v>
          </cell>
        </row>
        <row r="215">
          <cell r="A215" t="str">
            <v>UNXR2011</v>
          </cell>
          <cell r="C215">
            <v>7294.9411837162052</v>
          </cell>
          <cell r="D215">
            <v>7839.2269507914034</v>
          </cell>
          <cell r="E215">
            <v>9737.6125515797266</v>
          </cell>
          <cell r="F215">
            <v>8981.6600973086188</v>
          </cell>
          <cell r="G215">
            <v>13556.117386216669</v>
          </cell>
          <cell r="H215">
            <v>14415.068362382217</v>
          </cell>
          <cell r="I215">
            <v>19185.128348832917</v>
          </cell>
          <cell r="J215">
            <v>22896.854899304068</v>
          </cell>
          <cell r="K215">
            <v>23612.174909158104</v>
          </cell>
          <cell r="L215">
            <v>30951.528299562735</v>
          </cell>
          <cell r="M215">
            <v>26292.026359549185</v>
          </cell>
          <cell r="N215">
            <v>24368.127363429212</v>
          </cell>
          <cell r="O215">
            <v>24569.399704378895</v>
          </cell>
          <cell r="P215">
            <v>20714.987128164074</v>
          </cell>
          <cell r="Q215">
            <v>34829.564389973522</v>
          </cell>
          <cell r="R215">
            <v>44174.081665332269</v>
          </cell>
          <cell r="S215">
            <v>46029</v>
          </cell>
          <cell r="T215">
            <v>51513.435055736896</v>
          </cell>
          <cell r="U215">
            <v>50817.958797807471</v>
          </cell>
          <cell r="V215">
            <v>59739.142698774398</v>
          </cell>
          <cell r="W215">
            <v>105689.71263164378</v>
          </cell>
          <cell r="X215">
            <v>104945.09946418673</v>
          </cell>
          <cell r="Y215">
            <v>123232.53427357269</v>
          </cell>
          <cell r="Z215">
            <v>144487.08246597278</v>
          </cell>
          <cell r="AA215">
            <v>154657.47779762271</v>
          </cell>
        </row>
        <row r="216">
          <cell r="A216" t="str">
            <v>UIR2011</v>
          </cell>
          <cell r="C216">
            <v>12778.610020780423</v>
          </cell>
          <cell r="D216">
            <v>15065.88085892404</v>
          </cell>
          <cell r="E216">
            <v>17356.496882936968</v>
          </cell>
          <cell r="F216">
            <v>19792.628492265067</v>
          </cell>
          <cell r="G216">
            <v>21764.615562225816</v>
          </cell>
          <cell r="H216">
            <v>23666.353728930964</v>
          </cell>
          <cell r="I216">
            <v>23138.650658046641</v>
          </cell>
          <cell r="J216">
            <v>23300.055876241055</v>
          </cell>
          <cell r="K216">
            <v>25508.714846455787</v>
          </cell>
          <cell r="L216">
            <v>27668.032325098131</v>
          </cell>
          <cell r="M216">
            <v>31504.960517201573</v>
          </cell>
          <cell r="N216">
            <v>33309.688293696607</v>
          </cell>
          <cell r="O216">
            <v>33524.616485800048</v>
          </cell>
          <cell r="P216">
            <v>29983.737243130916</v>
          </cell>
          <cell r="Q216">
            <v>19768.375894712535</v>
          </cell>
          <cell r="R216">
            <v>14985.596398060494</v>
          </cell>
          <cell r="S216">
            <v>14488</v>
          </cell>
          <cell r="T216">
            <v>14124.211036712075</v>
          </cell>
          <cell r="U216">
            <v>16843.010851997231</v>
          </cell>
          <cell r="V216">
            <v>19099.33872084969</v>
          </cell>
          <cell r="W216">
            <v>20930.827984299242</v>
          </cell>
          <cell r="X216">
            <v>22853.473562687606</v>
          </cell>
          <cell r="Y216">
            <v>23774.235973216353</v>
          </cell>
          <cell r="Z216">
            <v>26871.878088201349</v>
          </cell>
          <cell r="AA216">
            <v>27470.666358808601</v>
          </cell>
        </row>
        <row r="217">
          <cell r="A217" t="str">
            <v>UMTR2011</v>
          </cell>
          <cell r="C217">
            <v>-38175.186448598128</v>
          </cell>
          <cell r="D217">
            <v>-43262.144158878502</v>
          </cell>
          <cell r="E217">
            <v>-50355.378504672888</v>
          </cell>
          <cell r="F217">
            <v>-64660.02266355139</v>
          </cell>
          <cell r="G217">
            <v>-71843.467289719614</v>
          </cell>
          <cell r="H217">
            <v>-88987.028971962602</v>
          </cell>
          <cell r="I217">
            <v>-98826.264252336419</v>
          </cell>
          <cell r="J217">
            <v>-102869.48901869156</v>
          </cell>
          <cell r="K217">
            <v>-100068.45981308409</v>
          </cell>
          <cell r="L217">
            <v>-101056.26238317754</v>
          </cell>
          <cell r="M217">
            <v>-112661.81495327099</v>
          </cell>
          <cell r="N217">
            <v>-122834.828271028</v>
          </cell>
          <cell r="O217">
            <v>-135647.39439252333</v>
          </cell>
          <cell r="P217">
            <v>-133275.76612149531</v>
          </cell>
          <cell r="Q217">
            <v>-126915.94135514018</v>
          </cell>
          <cell r="R217">
            <v>-127620.48364485981</v>
          </cell>
          <cell r="S217">
            <v>-131274</v>
          </cell>
          <cell r="T217">
            <v>-124510.93528037383</v>
          </cell>
          <cell r="U217">
            <v>-130253.72172897194</v>
          </cell>
          <cell r="V217">
            <v>-147777.06869158876</v>
          </cell>
          <cell r="W217">
            <v>-184314.03644859811</v>
          </cell>
          <cell r="X217">
            <v>-196795.53084112145</v>
          </cell>
          <cell r="Y217">
            <v>-206799.85093457939</v>
          </cell>
          <cell r="Z217">
            <v>-220253.81214953266</v>
          </cell>
          <cell r="AA217">
            <v>-250146.7927570093</v>
          </cell>
        </row>
        <row r="218">
          <cell r="A218" t="str">
            <v>PCR2012</v>
          </cell>
          <cell r="C218">
            <v>42225.891864833859</v>
          </cell>
          <cell r="D218">
            <v>45259.956241985201</v>
          </cell>
          <cell r="E218">
            <v>48273.023633827535</v>
          </cell>
          <cell r="F218">
            <v>52217.593646651221</v>
          </cell>
          <cell r="G218">
            <v>57077.441337262935</v>
          </cell>
          <cell r="H218">
            <v>63155.114175796989</v>
          </cell>
          <cell r="I218">
            <v>66194.905003487147</v>
          </cell>
          <cell r="J218">
            <v>68874.8838556548</v>
          </cell>
          <cell r="K218">
            <v>70880.095952664866</v>
          </cell>
          <cell r="L218">
            <v>73571.52770591015</v>
          </cell>
          <cell r="M218">
            <v>78863.722412202755</v>
          </cell>
          <cell r="N218">
            <v>84149.236259533398</v>
          </cell>
          <cell r="O218">
            <v>89806.014983464192</v>
          </cell>
          <cell r="P218">
            <v>90252.678125492137</v>
          </cell>
          <cell r="Q218">
            <v>86026.557627843154</v>
          </cell>
          <cell r="R218">
            <v>86836.850379086143</v>
          </cell>
          <cell r="S218">
            <v>85367.061407455738</v>
          </cell>
          <cell r="T218">
            <v>84845</v>
          </cell>
          <cell r="U218">
            <v>84735.243031339283</v>
          </cell>
          <cell r="V218">
            <v>86782.44909896735</v>
          </cell>
          <cell r="W218">
            <v>89518.738048100058</v>
          </cell>
          <cell r="X218">
            <v>94174.342336160538</v>
          </cell>
          <cell r="Y218">
            <v>96995.573634952423</v>
          </cell>
          <cell r="Z218">
            <v>100333.1398906612</v>
          </cell>
          <cell r="AA218">
            <v>103134.32861256722</v>
          </cell>
        </row>
        <row r="219">
          <cell r="A219" t="str">
            <v>GCR2012</v>
          </cell>
          <cell r="C219">
            <v>16284.428787116256</v>
          </cell>
          <cell r="D219">
            <v>16753.76950176145</v>
          </cell>
          <cell r="E219">
            <v>17754.232511323604</v>
          </cell>
          <cell r="F219">
            <v>18802.526421741321</v>
          </cell>
          <cell r="G219">
            <v>19862.778057372925</v>
          </cell>
          <cell r="H219">
            <v>21431.233014594865</v>
          </cell>
          <cell r="I219">
            <v>23592.591847005533</v>
          </cell>
          <cell r="J219">
            <v>25006.592853548063</v>
          </cell>
          <cell r="K219">
            <v>25710.105686965275</v>
          </cell>
          <cell r="L219">
            <v>25930.327126321088</v>
          </cell>
          <cell r="M219">
            <v>26872.994464016105</v>
          </cell>
          <cell r="N219">
            <v>28142.506290890793</v>
          </cell>
          <cell r="O219">
            <v>29947.126321087067</v>
          </cell>
          <cell r="P219">
            <v>30180.301962757931</v>
          </cell>
          <cell r="Q219">
            <v>29132.008052340214</v>
          </cell>
          <cell r="R219">
            <v>27187.881227981885</v>
          </cell>
          <cell r="S219">
            <v>26747.438349270258</v>
          </cell>
          <cell r="T219">
            <v>25740</v>
          </cell>
          <cell r="U219">
            <v>25839.647710115751</v>
          </cell>
          <cell r="V219">
            <v>26976.628082536488</v>
          </cell>
          <cell r="W219">
            <v>27356.285858077506</v>
          </cell>
          <cell r="X219">
            <v>28348.777050830398</v>
          </cell>
          <cell r="Y219">
            <v>29446.89481630599</v>
          </cell>
          <cell r="Z219">
            <v>30755.269250125817</v>
          </cell>
          <cell r="AA219">
            <v>32483.160543532966</v>
          </cell>
        </row>
        <row r="220">
          <cell r="A220" t="str">
            <v>IR2012</v>
          </cell>
          <cell r="C220">
            <v>15540.220281645821</v>
          </cell>
          <cell r="D220">
            <v>18046.852332625287</v>
          </cell>
          <cell r="E220">
            <v>20924.537801903865</v>
          </cell>
          <cell r="F220">
            <v>23857.926205648655</v>
          </cell>
          <cell r="G220">
            <v>27273.773896624974</v>
          </cell>
          <cell r="H220">
            <v>28604.355282825902</v>
          </cell>
          <cell r="I220">
            <v>30265.560538116595</v>
          </cell>
          <cell r="J220">
            <v>31955.515695067268</v>
          </cell>
          <cell r="K220">
            <v>34473.827393596104</v>
          </cell>
          <cell r="L220">
            <v>37841.159625521206</v>
          </cell>
          <cell r="M220">
            <v>44243.4033514279</v>
          </cell>
          <cell r="N220">
            <v>47454.407993076864</v>
          </cell>
          <cell r="O220">
            <v>47456.204861930615</v>
          </cell>
          <cell r="P220">
            <v>41931.73157108017</v>
          </cell>
          <cell r="Q220">
            <v>34865.544803713325</v>
          </cell>
          <cell r="R220">
            <v>29654.625127842028</v>
          </cell>
          <cell r="S220">
            <v>29270.095193139801</v>
          </cell>
          <cell r="T220">
            <v>34260</v>
          </cell>
          <cell r="U220">
            <v>32951.87947447093</v>
          </cell>
          <cell r="V220">
            <v>39033.382109983482</v>
          </cell>
          <cell r="W220">
            <v>59561.71032963576</v>
          </cell>
          <cell r="X220">
            <v>89817.388089056738</v>
          </cell>
          <cell r="Y220">
            <v>83746.666666666686</v>
          </cell>
          <cell r="Z220">
            <v>66113.094170403594</v>
          </cell>
          <cell r="AA220">
            <v>128352.13909212494</v>
          </cell>
        </row>
        <row r="221">
          <cell r="A221" t="str">
            <v>SCR2012</v>
          </cell>
          <cell r="C221">
            <v>724.04648526077096</v>
          </cell>
          <cell r="D221">
            <v>830.48526077097495</v>
          </cell>
          <cell r="E221">
            <v>1465.1757369614511</v>
          </cell>
          <cell r="F221">
            <v>2043.3616780045352</v>
          </cell>
          <cell r="G221">
            <v>718.79024943310662</v>
          </cell>
          <cell r="H221">
            <v>1522.9943310657598</v>
          </cell>
          <cell r="I221">
            <v>588.69841269841277</v>
          </cell>
          <cell r="J221">
            <v>847.56802721088445</v>
          </cell>
          <cell r="K221">
            <v>1603.1519274376419</v>
          </cell>
          <cell r="L221">
            <v>570.30158730158735</v>
          </cell>
          <cell r="M221">
            <v>1131.4047619047619</v>
          </cell>
          <cell r="N221">
            <v>2287.7766439909296</v>
          </cell>
          <cell r="O221">
            <v>1366.6213151927436</v>
          </cell>
          <cell r="P221">
            <v>-289.09297052154193</v>
          </cell>
          <cell r="Q221">
            <v>-1298.2902494331065</v>
          </cell>
          <cell r="R221">
            <v>-562.41723356009072</v>
          </cell>
          <cell r="S221">
            <v>814.71655328798181</v>
          </cell>
          <cell r="T221">
            <v>1159</v>
          </cell>
          <cell r="U221">
            <v>365.30839002267572</v>
          </cell>
          <cell r="V221">
            <v>3795.0022675736964</v>
          </cell>
          <cell r="W221">
            <v>5517.7335600907036</v>
          </cell>
          <cell r="X221">
            <v>6336.3922902494342</v>
          </cell>
          <cell r="Y221">
            <v>7961.8832199546496</v>
          </cell>
          <cell r="Z221">
            <v>1521.6802721088436</v>
          </cell>
          <cell r="AA221">
            <v>2148.4863945578231</v>
          </cell>
        </row>
        <row r="222">
          <cell r="A222" t="str">
            <v>XTR2012</v>
          </cell>
          <cell r="C222">
            <v>47562.582420093713</v>
          </cell>
          <cell r="D222">
            <v>53470.121685069978</v>
          </cell>
          <cell r="E222">
            <v>62853.746403307421</v>
          </cell>
          <cell r="F222">
            <v>77165.865262961102</v>
          </cell>
          <cell r="G222">
            <v>89336.441730983002</v>
          </cell>
          <cell r="H222">
            <v>108264.33061006143</v>
          </cell>
          <cell r="I222">
            <v>123430.02473278008</v>
          </cell>
          <cell r="J222">
            <v>131423.97569311</v>
          </cell>
          <cell r="K222">
            <v>129192.13302309159</v>
          </cell>
          <cell r="L222">
            <v>137615.72320269249</v>
          </cell>
          <cell r="M222">
            <v>145157.22224184321</v>
          </cell>
          <cell r="N222">
            <v>153941.06300574433</v>
          </cell>
          <cell r="O222">
            <v>167643.89261859996</v>
          </cell>
          <cell r="P222">
            <v>161267.74243525954</v>
          </cell>
          <cell r="Q222">
            <v>168764.56659984004</v>
          </cell>
          <cell r="R222">
            <v>178906.71365652495</v>
          </cell>
          <cell r="S222">
            <v>184622.2460137739</v>
          </cell>
          <cell r="T222">
            <v>183013</v>
          </cell>
          <cell r="U222">
            <v>188364.47965596401</v>
          </cell>
          <cell r="V222">
            <v>215802.45687604524</v>
          </cell>
          <cell r="W222">
            <v>300523.12858760345</v>
          </cell>
          <cell r="X222">
            <v>312925.63419169199</v>
          </cell>
          <cell r="Y222">
            <v>341862.59603299084</v>
          </cell>
          <cell r="Z222">
            <v>377419.04354465089</v>
          </cell>
          <cell r="AA222">
            <v>419147.27745172376</v>
          </cell>
        </row>
        <row r="223">
          <cell r="A223" t="str">
            <v>MTR2012</v>
          </cell>
          <cell r="C223">
            <v>-42423.161514940315</v>
          </cell>
          <cell r="D223">
            <v>-47871.621685597136</v>
          </cell>
          <cell r="E223">
            <v>-55839.540168396459</v>
          </cell>
          <cell r="F223">
            <v>-71349.566671061795</v>
          </cell>
          <cell r="G223">
            <v>-80350.912794238597</v>
          </cell>
          <cell r="H223">
            <v>-97776.607941381444</v>
          </cell>
          <cell r="I223">
            <v>-110586.32629483822</v>
          </cell>
          <cell r="J223">
            <v>-116490.26012921696</v>
          </cell>
          <cell r="K223">
            <v>-113674.16980918833</v>
          </cell>
          <cell r="L223">
            <v>-115837.66971186748</v>
          </cell>
          <cell r="M223">
            <v>-130576.45299402888</v>
          </cell>
          <cell r="N223">
            <v>-142722.09840079866</v>
          </cell>
          <cell r="O223">
            <v>-156068.62500078484</v>
          </cell>
          <cell r="P223">
            <v>-151720.57389164108</v>
          </cell>
          <cell r="Q223">
            <v>-149137.00479069736</v>
          </cell>
          <cell r="R223">
            <v>-149806.81900205315</v>
          </cell>
          <cell r="S223">
            <v>-153841.97118674929</v>
          </cell>
          <cell r="T223">
            <v>-152399</v>
          </cell>
          <cell r="U223">
            <v>-153986.45968091319</v>
          </cell>
          <cell r="V223">
            <v>-176469.25212379213</v>
          </cell>
          <cell r="W223">
            <v>-234992.83352483567</v>
          </cell>
          <cell r="X223">
            <v>-278256.1334363051</v>
          </cell>
          <cell r="Y223">
            <v>-281348.76133787917</v>
          </cell>
          <cell r="Z223">
            <v>-273294.72388504841</v>
          </cell>
          <cell r="AA223">
            <v>-370605.33251081523</v>
          </cell>
        </row>
        <row r="224">
          <cell r="A224" t="str">
            <v>STATR2012</v>
          </cell>
          <cell r="C224">
            <v>4081.8676678626216</v>
          </cell>
          <cell r="D224">
            <v>3734.2285350942111</v>
          </cell>
          <cell r="E224">
            <v>4630.4298886271426</v>
          </cell>
          <cell r="F224">
            <v>6020.5959415178222</v>
          </cell>
          <cell r="G224">
            <v>6262.9923516243143</v>
          </cell>
          <cell r="H224">
            <v>6331.9091142770922</v>
          </cell>
          <cell r="I224">
            <v>4991.0359732333454</v>
          </cell>
          <cell r="J224">
            <v>5056.2408333352651</v>
          </cell>
          <cell r="K224">
            <v>2918.2543880942685</v>
          </cell>
          <cell r="L224">
            <v>1568.3366151609516</v>
          </cell>
          <cell r="M224">
            <v>4760.0487076712307</v>
          </cell>
          <cell r="N224">
            <v>5842.4589005092275</v>
          </cell>
          <cell r="O224">
            <v>8479.8155503266025</v>
          </cell>
          <cell r="P224">
            <v>8556.3518609998282</v>
          </cell>
          <cell r="Q224">
            <v>2674.0694397209445</v>
          </cell>
          <cell r="R224">
            <v>1906.3756301363464</v>
          </cell>
          <cell r="S224">
            <v>1741.4815406793496</v>
          </cell>
          <cell r="T224">
            <v>-1502</v>
          </cell>
          <cell r="U224">
            <v>-787.23575173929567</v>
          </cell>
          <cell r="V224">
            <v>-3251.1161473661195</v>
          </cell>
          <cell r="W224">
            <v>-6335.0188878550834</v>
          </cell>
          <cell r="X224">
            <v>-3327.0633187261701</v>
          </cell>
          <cell r="Y224">
            <v>-8281.031687006529</v>
          </cell>
          <cell r="Z224">
            <v>-10373.872139019775</v>
          </cell>
          <cell r="AA224">
            <v>-5955.0819648096804</v>
          </cell>
        </row>
        <row r="225">
          <cell r="A225" t="str">
            <v>YER2012</v>
          </cell>
          <cell r="C225">
            <v>83995.875991872716</v>
          </cell>
          <cell r="D225">
            <v>90223.791871709953</v>
          </cell>
          <cell r="E225">
            <v>100061.60580755456</v>
          </cell>
          <cell r="F225">
            <v>108758.30248546289</v>
          </cell>
          <cell r="G225">
            <v>120181.30482906268</v>
          </cell>
          <cell r="H225">
            <v>131533.3285872406</v>
          </cell>
          <cell r="I225">
            <v>138476.4902124829</v>
          </cell>
          <cell r="J225">
            <v>146674.51682870934</v>
          </cell>
          <cell r="K225">
            <v>151103.3985626614</v>
          </cell>
          <cell r="L225">
            <v>161259.70615104007</v>
          </cell>
          <cell r="M225">
            <v>170452.34294503712</v>
          </cell>
          <cell r="N225">
            <v>179095.35069294684</v>
          </cell>
          <cell r="O225">
            <v>188631.05064981632</v>
          </cell>
          <cell r="P225">
            <v>180179.13909342702</v>
          </cell>
          <cell r="Q225">
            <v>171027.4514833272</v>
          </cell>
          <cell r="R225">
            <v>174123.20978595814</v>
          </cell>
          <cell r="S225">
            <v>174721.06787085778</v>
          </cell>
          <cell r="T225">
            <v>175116</v>
          </cell>
          <cell r="U225">
            <v>177482.86282926018</v>
          </cell>
          <cell r="V225">
            <v>192669.55016394804</v>
          </cell>
          <cell r="W225">
            <v>241149.74397081672</v>
          </cell>
          <cell r="X225">
            <v>250019.3372029578</v>
          </cell>
          <cell r="Y225">
            <v>270383.82134598494</v>
          </cell>
          <cell r="Z225">
            <v>292473.63110388222</v>
          </cell>
          <cell r="AA225">
            <v>308704.97761888173</v>
          </cell>
        </row>
        <row r="226">
          <cell r="A226" t="str">
            <v>FIR2012</v>
          </cell>
          <cell r="C226">
            <v>-6592.2627865011173</v>
          </cell>
          <cell r="D226">
            <v>-7285.2833364755297</v>
          </cell>
          <cell r="E226">
            <v>-8874.090064370168</v>
          </cell>
          <cell r="F226">
            <v>-10462.896792264804</v>
          </cell>
          <cell r="G226">
            <v>-13452.975840986828</v>
          </cell>
          <cell r="H226">
            <v>-14875.19109052223</v>
          </cell>
          <cell r="I226">
            <v>-18791.518758921597</v>
          </cell>
          <cell r="J226">
            <v>-23465.599666029248</v>
          </cell>
          <cell r="K226">
            <v>-22265.189070537854</v>
          </cell>
          <cell r="L226">
            <v>-23414.194295564113</v>
          </cell>
          <cell r="M226">
            <v>-25166.736647903257</v>
          </cell>
          <cell r="N226">
            <v>-25406.628376740555</v>
          </cell>
          <cell r="O226">
            <v>-29440.99800694875</v>
          </cell>
          <cell r="P226">
            <v>-27160.122680384608</v>
          </cell>
          <cell r="Q226">
            <v>-31173.549381884783</v>
          </cell>
          <cell r="R226">
            <v>-29321.052142530101</v>
          </cell>
          <cell r="S226">
            <v>-35012.76899458644</v>
          </cell>
          <cell r="T226">
            <v>-35345</v>
          </cell>
          <cell r="U226">
            <v>-29595.214118344153</v>
          </cell>
          <cell r="V226">
            <v>-31590.504053435321</v>
          </cell>
          <cell r="W226">
            <v>-58514.542810202271</v>
          </cell>
          <cell r="X226">
            <v>-48916.017802795664</v>
          </cell>
          <cell r="Y226">
            <v>-59259.920681946729</v>
          </cell>
          <cell r="Z226">
            <v>-67917.917800102339</v>
          </cell>
          <cell r="AA226">
            <v>-77088.064720299488</v>
          </cell>
        </row>
        <row r="227">
          <cell r="A227" t="str">
            <v>YNR2012</v>
          </cell>
          <cell r="C227">
            <v>79128.380319148928</v>
          </cell>
          <cell r="D227">
            <v>84697.150455927054</v>
          </cell>
          <cell r="E227">
            <v>92807.73518237083</v>
          </cell>
          <cell r="F227">
            <v>99752.721504559275</v>
          </cell>
          <cell r="G227">
            <v>107797.60068389059</v>
          </cell>
          <cell r="H227">
            <v>117776.74316109424</v>
          </cell>
          <cell r="I227">
            <v>119910.82332826751</v>
          </cell>
          <cell r="J227">
            <v>122777.56534954409</v>
          </cell>
          <cell r="K227">
            <v>128598.35676291795</v>
          </cell>
          <cell r="L227">
            <v>137594.61626139819</v>
          </cell>
          <cell r="M227">
            <v>145013.04255319151</v>
          </cell>
          <cell r="N227">
            <v>153385.54939209731</v>
          </cell>
          <cell r="O227">
            <v>159107.33244680855</v>
          </cell>
          <cell r="P227">
            <v>152844.60372340429</v>
          </cell>
          <cell r="Q227">
            <v>140046.42325227967</v>
          </cell>
          <cell r="R227">
            <v>144851.02887537997</v>
          </cell>
          <cell r="S227">
            <v>139705.29445288755</v>
          </cell>
          <cell r="T227">
            <v>139771</v>
          </cell>
          <cell r="U227">
            <v>147887.88525835867</v>
          </cell>
          <cell r="V227">
            <v>161064.99772036474</v>
          </cell>
          <cell r="W227">
            <v>182998.94946808511</v>
          </cell>
          <cell r="X227">
            <v>201084.17629179332</v>
          </cell>
          <cell r="Y227">
            <v>211408.94794832831</v>
          </cell>
          <cell r="Z227">
            <v>225073.00151975689</v>
          </cell>
          <cell r="AA227">
            <v>232458.12500000006</v>
          </cell>
        </row>
        <row r="228">
          <cell r="A228" t="str">
            <v>UDDR2012</v>
          </cell>
          <cell r="C228">
            <v>71883.785006610007</v>
          </cell>
          <cell r="D228">
            <v>77933.715373277184</v>
          </cell>
          <cell r="E228">
            <v>84471.619763254246</v>
          </cell>
          <cell r="F228">
            <v>92144.655958911375</v>
          </cell>
          <cell r="G228">
            <v>100211.86146271785</v>
          </cell>
          <cell r="H228">
            <v>109891.75004938533</v>
          </cell>
          <cell r="I228">
            <v>114366.89822820586</v>
          </cell>
          <cell r="J228">
            <v>118554.94712729262</v>
          </cell>
          <cell r="K228">
            <v>123717.04902824842</v>
          </cell>
          <cell r="L228">
            <v>129044.96734489204</v>
          </cell>
          <cell r="M228">
            <v>139542.56774149431</v>
          </cell>
          <cell r="N228">
            <v>148041.84344846447</v>
          </cell>
          <cell r="O228">
            <v>155617.28483945964</v>
          </cell>
          <cell r="P228">
            <v>152270.63580969168</v>
          </cell>
          <cell r="Q228">
            <v>135504.2273777143</v>
          </cell>
          <cell r="R228">
            <v>129041.17725539059</v>
          </cell>
          <cell r="S228">
            <v>126599.41209409047</v>
          </cell>
          <cell r="T228">
            <v>124711</v>
          </cell>
          <cell r="U228">
            <v>127777.1824066617</v>
          </cell>
          <cell r="V228">
            <v>133447.15630080993</v>
          </cell>
          <cell r="W228">
            <v>138599.78297801214</v>
          </cell>
          <cell r="X228">
            <v>146343.88335182119</v>
          </cell>
          <cell r="Y228">
            <v>151232.15128629823</v>
          </cell>
          <cell r="Z228">
            <v>159299.35679010471</v>
          </cell>
          <cell r="AA228">
            <v>164401.76478141287</v>
          </cell>
        </row>
        <row r="229">
          <cell r="A229" t="str">
            <v>UNXR2012</v>
          </cell>
          <cell r="C229">
            <v>7186.5460882325942</v>
          </cell>
          <cell r="D229">
            <v>7722.7443455929533</v>
          </cell>
          <cell r="E229">
            <v>9592.92194808768</v>
          </cell>
          <cell r="F229">
            <v>8848.2021461982913</v>
          </cell>
          <cell r="G229">
            <v>13354.68784738145</v>
          </cell>
          <cell r="H229">
            <v>14200.875722278268</v>
          </cell>
          <cell r="I229">
            <v>18900.057672200306</v>
          </cell>
          <cell r="J229">
            <v>22556.631899477201</v>
          </cell>
          <cell r="K229">
            <v>23261.323012015033</v>
          </cell>
          <cell r="L229">
            <v>30491.62138860863</v>
          </cell>
          <cell r="M229">
            <v>25901.354709712916</v>
          </cell>
          <cell r="N229">
            <v>24006.042813904427</v>
          </cell>
          <cell r="O229">
            <v>24204.324461157477</v>
          </cell>
          <cell r="P229">
            <v>20407.184371273961</v>
          </cell>
          <cell r="Q229">
            <v>34312.0339723012</v>
          </cell>
          <cell r="R229">
            <v>43517.701623406399</v>
          </cell>
          <cell r="S229">
            <v>45345.057837292487</v>
          </cell>
          <cell r="T229">
            <v>50748</v>
          </cell>
          <cell r="U229">
            <v>50062.857782261766</v>
          </cell>
          <cell r="V229">
            <v>58851.482344308912</v>
          </cell>
          <cell r="W229">
            <v>104119.27550215539</v>
          </cell>
          <cell r="X229">
            <v>103385.72649729434</v>
          </cell>
          <cell r="Y229">
            <v>121401.429404751</v>
          </cell>
          <cell r="Z229">
            <v>142340.15753462352</v>
          </cell>
          <cell r="AA229">
            <v>152359.43156929288</v>
          </cell>
        </row>
        <row r="230">
          <cell r="A230" t="str">
            <v>UIR2012</v>
          </cell>
          <cell r="C230">
            <v>12780.228551127955</v>
          </cell>
          <cell r="D230">
            <v>15067.789093492807</v>
          </cell>
          <cell r="E230">
            <v>17358.695245426017</v>
          </cell>
          <cell r="F230">
            <v>19795.135413582804</v>
          </cell>
          <cell r="G230">
            <v>21767.372254129907</v>
          </cell>
          <cell r="H230">
            <v>23669.351293741485</v>
          </cell>
          <cell r="I230">
            <v>23141.581384332996</v>
          </cell>
          <cell r="J230">
            <v>23303.007046006278</v>
          </cell>
          <cell r="K230">
            <v>25511.945763514716</v>
          </cell>
          <cell r="L230">
            <v>27671.536739889871</v>
          </cell>
          <cell r="M230">
            <v>31508.950914796613</v>
          </cell>
          <cell r="N230">
            <v>33313.907276925813</v>
          </cell>
          <cell r="O230">
            <v>33528.862691692819</v>
          </cell>
          <cell r="P230">
            <v>29987.534963585764</v>
          </cell>
          <cell r="Q230">
            <v>19770.879744212209</v>
          </cell>
          <cell r="R230">
            <v>14987.494463852212</v>
          </cell>
          <cell r="S230">
            <v>14489.835040558944</v>
          </cell>
          <cell r="T230">
            <v>14126</v>
          </cell>
          <cell r="U230">
            <v>16845.144176683047</v>
          </cell>
          <cell r="V230">
            <v>19101.757830540584</v>
          </cell>
          <cell r="W230">
            <v>20933.479069216646</v>
          </cell>
          <cell r="X230">
            <v>22856.368168630466</v>
          </cell>
          <cell r="Y230">
            <v>23777.247202321032</v>
          </cell>
          <cell r="Z230">
            <v>26875.281662620633</v>
          </cell>
          <cell r="AA230">
            <v>27474.145775356734</v>
          </cell>
        </row>
        <row r="231">
          <cell r="A231" t="str">
            <v>UMTR2012</v>
          </cell>
          <cell r="C231">
            <v>-40552.591017439117</v>
          </cell>
          <cell r="D231">
            <v>-45956.344993225764</v>
          </cell>
          <cell r="E231">
            <v>-53491.318838164647</v>
          </cell>
          <cell r="F231">
            <v>-68686.801511342303</v>
          </cell>
          <cell r="G231">
            <v>-76317.603587807826</v>
          </cell>
          <cell r="H231">
            <v>-94528.800707128525</v>
          </cell>
          <cell r="I231">
            <v>-104980.78591973803</v>
          </cell>
          <cell r="J231">
            <v>-109275.80725676156</v>
          </cell>
          <cell r="K231">
            <v>-106300.34066785971</v>
          </cell>
          <cell r="L231">
            <v>-107349.65980307631</v>
          </cell>
          <cell r="M231">
            <v>-119677.96178897722</v>
          </cell>
          <cell r="N231">
            <v>-130484.51145823524</v>
          </cell>
          <cell r="O231">
            <v>-144094.99518196244</v>
          </cell>
          <cell r="P231">
            <v>-141575.67097512734</v>
          </cell>
          <cell r="Q231">
            <v>-134819.78065249996</v>
          </cell>
          <cell r="R231">
            <v>-135568.19914072292</v>
          </cell>
          <cell r="S231">
            <v>-139449.24251755144</v>
          </cell>
          <cell r="T231">
            <v>-132265</v>
          </cell>
          <cell r="U231">
            <v>-138365.42521898524</v>
          </cell>
          <cell r="V231">
            <v>-156980.05919303306</v>
          </cell>
          <cell r="W231">
            <v>-195792.40952594858</v>
          </cell>
          <cell r="X231">
            <v>-209051.20363997304</v>
          </cell>
          <cell r="Y231">
            <v>-219678.55451627629</v>
          </cell>
          <cell r="Z231">
            <v>-233970.37696615781</v>
          </cell>
          <cell r="AA231">
            <v>-265724.97804713709</v>
          </cell>
        </row>
        <row r="232">
          <cell r="A232" t="str">
            <v>PCR2013</v>
          </cell>
          <cell r="C232">
            <v>42810.308775328624</v>
          </cell>
          <cell r="D232">
            <v>45886.365362738376</v>
          </cell>
          <cell r="E232">
            <v>48941.134361307923</v>
          </cell>
          <cell r="F232">
            <v>52940.298210242967</v>
          </cell>
          <cell r="G232">
            <v>57867.407409076077</v>
          </cell>
          <cell r="H232">
            <v>64029.196760641134</v>
          </cell>
          <cell r="I232">
            <v>67111.059054098208</v>
          </cell>
          <cell r="J232">
            <v>69828.129484248129</v>
          </cell>
          <cell r="K232">
            <v>71861.094218487793</v>
          </cell>
          <cell r="L232">
            <v>74589.776060732358</v>
          </cell>
          <cell r="M232">
            <v>79955.216066138804</v>
          </cell>
          <cell r="N232">
            <v>85313.882747823358</v>
          </cell>
          <cell r="O232">
            <v>91048.952704909738</v>
          </cell>
          <cell r="P232">
            <v>91501.797776601379</v>
          </cell>
          <cell r="Q232">
            <v>87217.186713672665</v>
          </cell>
          <cell r="R232">
            <v>88038.694119369698</v>
          </cell>
          <cell r="S232">
            <v>86548.562900555291</v>
          </cell>
          <cell r="T232">
            <v>86019.276032573805</v>
          </cell>
          <cell r="U232">
            <v>85908</v>
          </cell>
          <cell r="V232">
            <v>87983.539911920074</v>
          </cell>
          <cell r="W232">
            <v>90757.699784868732</v>
          </cell>
          <cell r="X232">
            <v>95477.738801347121</v>
          </cell>
          <cell r="Y232">
            <v>98338.016647331155</v>
          </cell>
          <cell r="Z232">
            <v>101721.77565524934</v>
          </cell>
          <cell r="AA232">
            <v>104561.73353006771</v>
          </cell>
        </row>
        <row r="233">
          <cell r="A233" t="str">
            <v>GCR2013</v>
          </cell>
          <cell r="C233">
            <v>16046.431067062589</v>
          </cell>
          <cell r="D233">
            <v>16508.912344298329</v>
          </cell>
          <cell r="E233">
            <v>17494.753538236087</v>
          </cell>
          <cell r="F233">
            <v>18527.726582083218</v>
          </cell>
          <cell r="G233">
            <v>19572.482588407696</v>
          </cell>
          <cell r="H233">
            <v>21118.014500019282</v>
          </cell>
          <cell r="I233">
            <v>23247.784967799162</v>
          </cell>
          <cell r="J233">
            <v>24641.120280745057</v>
          </cell>
          <cell r="K233">
            <v>25334.351239828778</v>
          </cell>
          <cell r="L233">
            <v>25551.354132119857</v>
          </cell>
          <cell r="M233">
            <v>26480.244340750458</v>
          </cell>
          <cell r="N233">
            <v>27731.202190428452</v>
          </cell>
          <cell r="O233">
            <v>29509.447610967574</v>
          </cell>
          <cell r="P233">
            <v>29739.215379275774</v>
          </cell>
          <cell r="Q233">
            <v>28706.24233542864</v>
          </cell>
          <cell r="R233">
            <v>26790.529019320507</v>
          </cell>
          <cell r="S233">
            <v>26356.523234738346</v>
          </cell>
          <cell r="T233">
            <v>25363.808646022135</v>
          </cell>
          <cell r="U233">
            <v>25462</v>
          </cell>
          <cell r="V233">
            <v>26582.363348887433</v>
          </cell>
          <cell r="W233">
            <v>26956.472407543097</v>
          </cell>
          <cell r="X233">
            <v>27934.458293162625</v>
          </cell>
          <cell r="Y233">
            <v>29016.52701399869</v>
          </cell>
          <cell r="Z233">
            <v>30305.779491728048</v>
          </cell>
          <cell r="AA233">
            <v>32008.417569704216</v>
          </cell>
        </row>
        <row r="234">
          <cell r="A234" t="str">
            <v>IR2013</v>
          </cell>
          <cell r="C234">
            <v>15741.180194672412</v>
          </cell>
          <cell r="D234">
            <v>18280.227008752081</v>
          </cell>
          <cell r="E234">
            <v>21195.125555525261</v>
          </cell>
          <cell r="F234">
            <v>24166.447364833544</v>
          </cell>
          <cell r="G234">
            <v>27626.467431905552</v>
          </cell>
          <cell r="H234">
            <v>28974.255364397304</v>
          </cell>
          <cell r="I234">
            <v>30656.942661613542</v>
          </cell>
          <cell r="J234">
            <v>32368.751642718868</v>
          </cell>
          <cell r="K234">
            <v>34919.629140878475</v>
          </cell>
          <cell r="L234">
            <v>38330.506366387643</v>
          </cell>
          <cell r="M234">
            <v>44815.541347438433</v>
          </cell>
          <cell r="N234">
            <v>48068.06941680071</v>
          </cell>
          <cell r="O234">
            <v>48069.889522043777</v>
          </cell>
          <cell r="P234">
            <v>42473.975952231638</v>
          </cell>
          <cell r="Q234">
            <v>35316.412083867268</v>
          </cell>
          <cell r="R234">
            <v>30038.10687897047</v>
          </cell>
          <cell r="S234">
            <v>29648.604356953947</v>
          </cell>
          <cell r="T234">
            <v>34703.036616953403</v>
          </cell>
          <cell r="U234">
            <v>33378</v>
          </cell>
          <cell r="V234">
            <v>39538.146195163179</v>
          </cell>
          <cell r="W234">
            <v>60331.938544591969</v>
          </cell>
          <cell r="X234">
            <v>90978.87062736864</v>
          </cell>
          <cell r="Y234">
            <v>84829.645063663862</v>
          </cell>
          <cell r="Z234">
            <v>66968.042260817398</v>
          </cell>
          <cell r="AA234">
            <v>130011.93761758048</v>
          </cell>
        </row>
        <row r="235">
          <cell r="A235" t="str">
            <v>SCR2013</v>
          </cell>
          <cell r="C235">
            <v>602.53237410071904</v>
          </cell>
          <cell r="D235">
            <v>691.10791366906426</v>
          </cell>
          <cell r="E235">
            <v>1219.2805755395675</v>
          </cell>
          <cell r="F235">
            <v>1700.4316546762577</v>
          </cell>
          <cell r="G235">
            <v>598.15827338129452</v>
          </cell>
          <cell r="H235">
            <v>1267.3956834532366</v>
          </cell>
          <cell r="I235">
            <v>489.89928057553931</v>
          </cell>
          <cell r="J235">
            <v>705.32374100719392</v>
          </cell>
          <cell r="K235">
            <v>1334.1007194244598</v>
          </cell>
          <cell r="L235">
            <v>474.58992805755372</v>
          </cell>
          <cell r="M235">
            <v>941.52517985611473</v>
          </cell>
          <cell r="N235">
            <v>1903.8273381294957</v>
          </cell>
          <cell r="O235">
            <v>1137.2661870503593</v>
          </cell>
          <cell r="P235">
            <v>-240.57553956834525</v>
          </cell>
          <cell r="Q235">
            <v>-1080.4028776978414</v>
          </cell>
          <cell r="R235">
            <v>-468.02877697841717</v>
          </cell>
          <cell r="S235">
            <v>677.98561151079127</v>
          </cell>
          <cell r="T235">
            <v>964.48920863309354</v>
          </cell>
          <cell r="U235">
            <v>304</v>
          </cell>
          <cell r="V235">
            <v>3158.1007194244603</v>
          </cell>
          <cell r="W235">
            <v>4591.7122302158268</v>
          </cell>
          <cell r="X235">
            <v>5272.9784172661866</v>
          </cell>
          <cell r="Y235">
            <v>6625.669064748201</v>
          </cell>
          <cell r="Z235">
            <v>1266.3021582733811</v>
          </cell>
          <cell r="AA235">
            <v>1787.9136690647479</v>
          </cell>
        </row>
        <row r="236">
          <cell r="A236" t="str">
            <v>XTR2013</v>
          </cell>
          <cell r="C236">
            <v>47027.155100722637</v>
          </cell>
          <cell r="D236">
            <v>52868.191292236908</v>
          </cell>
          <cell r="E236">
            <v>62146.181522748389</v>
          </cell>
          <cell r="F236">
            <v>76297.184247709039</v>
          </cell>
          <cell r="G236">
            <v>88330.75261394374</v>
          </cell>
          <cell r="H236">
            <v>107045.56414759195</v>
          </cell>
          <cell r="I236">
            <v>122040.53316378024</v>
          </cell>
          <cell r="J236">
            <v>129944.49364175853</v>
          </cell>
          <cell r="K236">
            <v>127737.77554398291</v>
          </cell>
          <cell r="L236">
            <v>136066.53865407131</v>
          </cell>
          <cell r="M236">
            <v>143523.14060796899</v>
          </cell>
          <cell r="N236">
            <v>152208.09884542407</v>
          </cell>
          <cell r="O236">
            <v>165756.6712890073</v>
          </cell>
          <cell r="P236">
            <v>159452.29948326672</v>
          </cell>
          <cell r="Q236">
            <v>166864.72948205561</v>
          </cell>
          <cell r="R236">
            <v>176892.70312058454</v>
          </cell>
          <cell r="S236">
            <v>182543.89388801419</v>
          </cell>
          <cell r="T236">
            <v>180952.76367526542</v>
          </cell>
          <cell r="U236">
            <v>186244</v>
          </cell>
          <cell r="V236">
            <v>213373.09906745792</v>
          </cell>
          <cell r="W236">
            <v>297140.04287271405</v>
          </cell>
          <cell r="X236">
            <v>309402.92947398167</v>
          </cell>
          <cell r="Y236">
            <v>338014.13860966451</v>
          </cell>
          <cell r="Z236">
            <v>373170.3157321061</v>
          </cell>
          <cell r="AA236">
            <v>414428.80146138626</v>
          </cell>
        </row>
        <row r="237">
          <cell r="A237" t="str">
            <v>MTR2013</v>
          </cell>
          <cell r="C237">
            <v>-42001.520947516256</v>
          </cell>
          <cell r="D237">
            <v>-47395.829287995737</v>
          </cell>
          <cell r="E237">
            <v>-55284.555236568376</v>
          </cell>
          <cell r="F237">
            <v>-70640.428768502316</v>
          </cell>
          <cell r="G237">
            <v>-79552.311198936179</v>
          </cell>
          <cell r="H237">
            <v>-96804.813690764728</v>
          </cell>
          <cell r="I237">
            <v>-109487.21723027978</v>
          </cell>
          <cell r="J237">
            <v>-115332.47231646847</v>
          </cell>
          <cell r="K237">
            <v>-112544.37090339662</v>
          </cell>
          <cell r="L237">
            <v>-114686.36794551535</v>
          </cell>
          <cell r="M237">
            <v>-129278.66358450468</v>
          </cell>
          <cell r="N237">
            <v>-141303.59434771261</v>
          </cell>
          <cell r="O237">
            <v>-154517.4708375278</v>
          </cell>
          <cell r="P237">
            <v>-150212.63467680797</v>
          </cell>
          <cell r="Q237">
            <v>-147654.74347215489</v>
          </cell>
          <cell r="R237">
            <v>-148317.90045113902</v>
          </cell>
          <cell r="S237">
            <v>-152312.94756596198</v>
          </cell>
          <cell r="T237">
            <v>-150884.31795980761</v>
          </cell>
          <cell r="U237">
            <v>-152456</v>
          </cell>
          <cell r="V237">
            <v>-174715.33768315872</v>
          </cell>
          <cell r="W237">
            <v>-232657.2576712278</v>
          </cell>
          <cell r="X237">
            <v>-275490.56694381271</v>
          </cell>
          <cell r="Y237">
            <v>-278552.45745249372</v>
          </cell>
          <cell r="Z237">
            <v>-270578.46846376598</v>
          </cell>
          <cell r="AA237">
            <v>-366921.91437058029</v>
          </cell>
        </row>
        <row r="238">
          <cell r="A238" t="str">
            <v>STATR2013</v>
          </cell>
          <cell r="C238">
            <v>4800.618752487353</v>
          </cell>
          <cell r="D238">
            <v>4492.0779144962144</v>
          </cell>
          <cell r="E238">
            <v>5577.6795601594931</v>
          </cell>
          <cell r="F238">
            <v>7101.3664318859228</v>
          </cell>
          <cell r="G238">
            <v>7213.2583764794108</v>
          </cell>
          <cell r="H238">
            <v>7517.9428386404616</v>
          </cell>
          <cell r="I238">
            <v>6116.9244508544216</v>
          </cell>
          <cell r="J238">
            <v>6319.2157901416649</v>
          </cell>
          <cell r="K238">
            <v>4315.2169593750441</v>
          </cell>
          <cell r="L238">
            <v>2912.3493792081426</v>
          </cell>
          <cell r="M238">
            <v>6107.1949451410619</v>
          </cell>
          <cell r="N238">
            <v>7371.7907369162422</v>
          </cell>
          <cell r="O238">
            <v>9941.2461435244768</v>
          </cell>
          <cell r="P238">
            <v>9676.2876165922789</v>
          </cell>
          <cell r="Q238">
            <v>3756.941126543039</v>
          </cell>
          <cell r="R238">
            <v>3286.0121070994355</v>
          </cell>
          <cell r="S238">
            <v>3402.6888180368405</v>
          </cell>
          <cell r="T238">
            <v>146.03391058940906</v>
          </cell>
          <cell r="U238">
            <v>821</v>
          </cell>
          <cell r="V238">
            <v>-885.8474241324293</v>
          </cell>
          <cell r="W238">
            <v>-3011.382855949545</v>
          </cell>
          <cell r="X238">
            <v>-488.73910409619566</v>
          </cell>
          <cell r="Y238">
            <v>-4569.4645467895898</v>
          </cell>
          <cell r="Z238">
            <v>-6790.7681326035527</v>
          </cell>
          <cell r="AA238">
            <v>-3383.3670049098437</v>
          </cell>
        </row>
        <row r="239">
          <cell r="A239" t="str">
            <v>YER2013</v>
          </cell>
          <cell r="C239">
            <v>85026.705316858075</v>
          </cell>
          <cell r="D239">
            <v>91331.052548195235</v>
          </cell>
          <cell r="E239">
            <v>101289.59987694833</v>
          </cell>
          <cell r="F239">
            <v>110093.02572292864</v>
          </cell>
          <cell r="G239">
            <v>121656.21549425759</v>
          </cell>
          <cell r="H239">
            <v>133147.55560397866</v>
          </cell>
          <cell r="I239">
            <v>140175.92634844134</v>
          </cell>
          <cell r="J239">
            <v>148474.56226415094</v>
          </cell>
          <cell r="K239">
            <v>152957.7969185808</v>
          </cell>
          <cell r="L239">
            <v>163238.74657506152</v>
          </cell>
          <cell r="M239">
            <v>172544.19890278918</v>
          </cell>
          <cell r="N239">
            <v>181293.27692780967</v>
          </cell>
          <cell r="O239">
            <v>190946.00261997539</v>
          </cell>
          <cell r="P239">
            <v>182390.36599159145</v>
          </cell>
          <cell r="Q239">
            <v>173126.3653917145</v>
          </cell>
          <cell r="R239">
            <v>176260.11601722721</v>
          </cell>
          <cell r="S239">
            <v>176865.31124384739</v>
          </cell>
          <cell r="T239">
            <v>177265.09013022968</v>
          </cell>
          <cell r="U239">
            <v>179661</v>
          </cell>
          <cell r="V239">
            <v>195034.06413556193</v>
          </cell>
          <cell r="W239">
            <v>244109.22531275635</v>
          </cell>
          <cell r="X239">
            <v>253087.66956521739</v>
          </cell>
          <cell r="Y239">
            <v>273702.07440012303</v>
          </cell>
          <cell r="Z239">
            <v>296062.97870180476</v>
          </cell>
          <cell r="AA239">
            <v>312493.52247231337</v>
          </cell>
        </row>
        <row r="240">
          <cell r="A240" t="str">
            <v>FIR2013</v>
          </cell>
          <cell r="C240">
            <v>-6523.1633375148785</v>
          </cell>
          <cell r="D240">
            <v>-7208.9197143684278</v>
          </cell>
          <cell r="E240">
            <v>-8781.0727266878966</v>
          </cell>
          <cell r="F240">
            <v>-10353.225739007366</v>
          </cell>
          <cell r="G240">
            <v>-13311.963073755993</v>
          </cell>
          <cell r="H240">
            <v>-14719.270803177975</v>
          </cell>
          <cell r="I240">
            <v>-18594.547910836634</v>
          </cell>
          <cell r="J240">
            <v>-23219.635562417578</v>
          </cell>
          <cell r="K240">
            <v>-22031.807552510538</v>
          </cell>
          <cell r="L240">
            <v>-23168.769017980641</v>
          </cell>
          <cell r="M240">
            <v>-24902.941394062211</v>
          </cell>
          <cell r="N240">
            <v>-25140.318601434592</v>
          </cell>
          <cell r="O240">
            <v>-29132.40036668918</v>
          </cell>
          <cell r="P240">
            <v>-26875.432950561291</v>
          </cell>
          <cell r="Q240">
            <v>-30846.791308823056</v>
          </cell>
          <cell r="R240">
            <v>-29013.71176300299</v>
          </cell>
          <cell r="S240">
            <v>-34645.768599826304</v>
          </cell>
          <cell r="T240">
            <v>-34974.517192576153</v>
          </cell>
          <cell r="U240">
            <v>-29285</v>
          </cell>
          <cell r="V240">
            <v>-31259.375502589341</v>
          </cell>
          <cell r="W240">
            <v>-57901.199137958763</v>
          </cell>
          <cell r="X240">
            <v>-48403.284923928077</v>
          </cell>
          <cell r="Y240">
            <v>-58638.764032294377</v>
          </cell>
          <cell r="Z240">
            <v>-67206.008877738102</v>
          </cell>
          <cell r="AA240">
            <v>-76280.035221460959</v>
          </cell>
        </row>
        <row r="241">
          <cell r="A241" t="str">
            <v>YNR2013</v>
          </cell>
          <cell r="C241">
            <v>80459.662386035809</v>
          </cell>
          <cell r="D241">
            <v>86122.12335520309</v>
          </cell>
          <cell r="E241">
            <v>94369.163244190699</v>
          </cell>
          <cell r="F241">
            <v>101430.9943154845</v>
          </cell>
          <cell r="G241">
            <v>109611.22320548243</v>
          </cell>
          <cell r="H241">
            <v>119758.25807943713</v>
          </cell>
          <cell r="I241">
            <v>121928.2427178557</v>
          </cell>
          <cell r="J241">
            <v>124843.21575596751</v>
          </cell>
          <cell r="K241">
            <v>130761.93809112263</v>
          </cell>
          <cell r="L241">
            <v>139909.55363772472</v>
          </cell>
          <cell r="M241">
            <v>147452.78998940997</v>
          </cell>
          <cell r="N241">
            <v>155966.15865519209</v>
          </cell>
          <cell r="O241">
            <v>161784.20688228059</v>
          </cell>
          <cell r="P241">
            <v>155416.11193748246</v>
          </cell>
          <cell r="Q241">
            <v>142402.61064112082</v>
          </cell>
          <cell r="R241">
            <v>147288.05053984636</v>
          </cell>
          <cell r="S241">
            <v>142055.74257787297</v>
          </cell>
          <cell r="T241">
            <v>142122.55357686267</v>
          </cell>
          <cell r="U241">
            <v>150376</v>
          </cell>
          <cell r="V241">
            <v>163774.80856450769</v>
          </cell>
          <cell r="W241">
            <v>186077.784377929</v>
          </cell>
          <cell r="X241">
            <v>204467.28304505011</v>
          </cell>
          <cell r="Y241">
            <v>214965.76207807387</v>
          </cell>
          <cell r="Z241">
            <v>228859.70421043664</v>
          </cell>
          <cell r="AA241">
            <v>236369.07745304494</v>
          </cell>
        </row>
        <row r="242">
          <cell r="A242" t="str">
            <v>UDDR2013</v>
          </cell>
          <cell r="C242">
            <v>72532.889754846023</v>
          </cell>
          <cell r="D242">
            <v>78637.450502024454</v>
          </cell>
          <cell r="E242">
            <v>85234.391638364497</v>
          </cell>
          <cell r="F242">
            <v>92976.714728521256</v>
          </cell>
          <cell r="G242">
            <v>101116.76644370952</v>
          </cell>
          <cell r="H242">
            <v>110884.06363919502</v>
          </cell>
          <cell r="I242">
            <v>115399.6220430985</v>
          </cell>
          <cell r="J242">
            <v>119625.48868405835</v>
          </cell>
          <cell r="K242">
            <v>124834.20394649032</v>
          </cell>
          <cell r="L242">
            <v>130210.23293339467</v>
          </cell>
          <cell r="M242">
            <v>140802.62581013545</v>
          </cell>
          <cell r="N242">
            <v>149378.64928737748</v>
          </cell>
          <cell r="O242">
            <v>157022.49629970192</v>
          </cell>
          <cell r="P242">
            <v>153645.62730063626</v>
          </cell>
          <cell r="Q242">
            <v>136727.81956041351</v>
          </cell>
          <cell r="R242">
            <v>130206.40861969242</v>
          </cell>
          <cell r="S242">
            <v>127742.59451703324</v>
          </cell>
          <cell r="T242">
            <v>125837.13021489908</v>
          </cell>
          <cell r="U242">
            <v>128931</v>
          </cell>
          <cell r="V242">
            <v>134652.17329853025</v>
          </cell>
          <cell r="W242">
            <v>139851.32777670663</v>
          </cell>
          <cell r="X242">
            <v>147665.35674878012</v>
          </cell>
          <cell r="Y242">
            <v>152597.76534622625</v>
          </cell>
          <cell r="Z242">
            <v>160737.81706141453</v>
          </cell>
          <cell r="AA242">
            <v>165886.29938303644</v>
          </cell>
        </row>
        <row r="243">
          <cell r="A243" t="str">
            <v>UNXR2013</v>
          </cell>
          <cell r="C243">
            <v>7120.8203945778105</v>
          </cell>
          <cell r="D243">
            <v>7652.1147659867247</v>
          </cell>
          <cell r="E243">
            <v>9505.1883634876085</v>
          </cell>
          <cell r="F243">
            <v>8767.2795143085605</v>
          </cell>
          <cell r="G243">
            <v>13232.550437903274</v>
          </cell>
          <cell r="H243">
            <v>14070.999367782966</v>
          </cell>
          <cell r="I243">
            <v>18727.204206102757</v>
          </cell>
          <cell r="J243">
            <v>22350.336655571882</v>
          </cell>
          <cell r="K243">
            <v>23048.582904107556</v>
          </cell>
          <cell r="L243">
            <v>30212.755443574635</v>
          </cell>
          <cell r="M243">
            <v>25664.46977444728</v>
          </cell>
          <cell r="N243">
            <v>23786.491753286602</v>
          </cell>
          <cell r="O243">
            <v>23982.959984380523</v>
          </cell>
          <cell r="P243">
            <v>20220.547239628853</v>
          </cell>
          <cell r="Q243">
            <v>33998.227839863146</v>
          </cell>
          <cell r="R243">
            <v>43119.703601777648</v>
          </cell>
          <cell r="S243">
            <v>44930.347440450736</v>
          </cell>
          <cell r="T243">
            <v>50283.87614124472</v>
          </cell>
          <cell r="U243">
            <v>49605</v>
          </cell>
          <cell r="V243">
            <v>58313.246806374234</v>
          </cell>
          <cell r="W243">
            <v>103167.03620372263</v>
          </cell>
          <cell r="X243">
            <v>102440.19598728126</v>
          </cell>
          <cell r="Y243">
            <v>120291.13343498389</v>
          </cell>
          <cell r="Z243">
            <v>141038.36311571428</v>
          </cell>
          <cell r="AA243">
            <v>150966.00429535689</v>
          </cell>
        </row>
        <row r="244">
          <cell r="A244" t="str">
            <v>UIR2013</v>
          </cell>
          <cell r="C244">
            <v>13323.340615690173</v>
          </cell>
          <cell r="D244">
            <v>15708.11395233367</v>
          </cell>
          <cell r="E244">
            <v>18096.375074478656</v>
          </cell>
          <cell r="F244">
            <v>20636.354865938436</v>
          </cell>
          <cell r="G244">
            <v>22692.404419066541</v>
          </cell>
          <cell r="H244">
            <v>24675.21047666336</v>
          </cell>
          <cell r="I244">
            <v>24125.012313803378</v>
          </cell>
          <cell r="J244">
            <v>24293.297964250251</v>
          </cell>
          <cell r="K244">
            <v>26596.108341608739</v>
          </cell>
          <cell r="L244">
            <v>28847.473882820257</v>
          </cell>
          <cell r="M244">
            <v>32847.963853028799</v>
          </cell>
          <cell r="N244">
            <v>34729.624131082426</v>
          </cell>
          <cell r="O244">
            <v>34953.714349553135</v>
          </cell>
          <cell r="P244">
            <v>31261.893396226416</v>
          </cell>
          <cell r="Q244">
            <v>20611.068421052631</v>
          </cell>
          <cell r="R244">
            <v>15624.407100297914</v>
          </cell>
          <cell r="S244">
            <v>15105.599006951341</v>
          </cell>
          <cell r="T244">
            <v>14726.302333664349</v>
          </cell>
          <cell r="U244">
            <v>17561</v>
          </cell>
          <cell r="V244">
            <v>19913.511320754718</v>
          </cell>
          <cell r="W244">
            <v>21823.073882820259</v>
          </cell>
          <cell r="X244">
            <v>23827.678599801391</v>
          </cell>
          <cell r="Y244">
            <v>24787.691559086394</v>
          </cell>
          <cell r="Z244">
            <v>28017.380933465738</v>
          </cell>
          <cell r="AA244">
            <v>28641.694538232368</v>
          </cell>
        </row>
        <row r="245">
          <cell r="A245" t="str">
            <v>UMTR2013</v>
          </cell>
          <cell r="C245">
            <v>-40046.604672101057</v>
          </cell>
          <cell r="D245">
            <v>-45382.934454840739</v>
          </cell>
          <cell r="E245">
            <v>-52823.892263261048</v>
          </cell>
          <cell r="F245">
            <v>-67829.776527297785</v>
          </cell>
          <cell r="G245">
            <v>-75365.366890829639</v>
          </cell>
          <cell r="H245">
            <v>-93349.337664226507</v>
          </cell>
          <cell r="I245">
            <v>-103670.91045024207</v>
          </cell>
          <cell r="J245">
            <v>-107912.34157034125</v>
          </cell>
          <cell r="K245">
            <v>-104974.00073412796</v>
          </cell>
          <cell r="L245">
            <v>-106010.2272125993</v>
          </cell>
          <cell r="M245">
            <v>-118184.70542769879</v>
          </cell>
          <cell r="N245">
            <v>-128856.41866762703</v>
          </cell>
          <cell r="O245">
            <v>-142297.0804701189</v>
          </cell>
          <cell r="P245">
            <v>-139809.19059623656</v>
          </cell>
          <cell r="Q245">
            <v>-133137.59546087307</v>
          </cell>
          <cell r="R245">
            <v>-133876.67571629418</v>
          </cell>
          <cell r="S245">
            <v>-137709.29419831152</v>
          </cell>
          <cell r="T245">
            <v>-130614.69154159943</v>
          </cell>
          <cell r="U245">
            <v>-136639</v>
          </cell>
          <cell r="V245">
            <v>-155021.37383041644</v>
          </cell>
          <cell r="W245">
            <v>-193349.45130169197</v>
          </cell>
          <cell r="X245">
            <v>-206442.81162692449</v>
          </cell>
          <cell r="Y245">
            <v>-216937.56198879416</v>
          </cell>
          <cell r="Z245">
            <v>-231051.06125812908</v>
          </cell>
          <cell r="AA245">
            <v>-262409.45104543975</v>
          </cell>
        </row>
        <row r="246">
          <cell r="A246" t="str">
            <v>PCR2014</v>
          </cell>
          <cell r="C246">
            <v>43239.202390902668</v>
          </cell>
          <cell r="D246">
            <v>46346.076346119982</v>
          </cell>
          <cell r="E246">
            <v>49431.449443515725</v>
          </cell>
          <cell r="F246">
            <v>53470.678778813985</v>
          </cell>
          <cell r="G246">
            <v>58447.150052788995</v>
          </cell>
          <cell r="H246">
            <v>64670.671080415246</v>
          </cell>
          <cell r="I246">
            <v>67783.408905947537</v>
          </cell>
          <cell r="J246">
            <v>70527.700213355594</v>
          </cell>
          <cell r="K246">
            <v>72581.032135315836</v>
          </cell>
          <cell r="L246">
            <v>75337.051183353848</v>
          </cell>
          <cell r="M246">
            <v>80756.244666109429</v>
          </cell>
          <cell r="N246">
            <v>86168.596966830868</v>
          </cell>
          <cell r="O246">
            <v>91961.123526306488</v>
          </cell>
          <cell r="P246">
            <v>92418.50541087451</v>
          </cell>
          <cell r="Q246">
            <v>88090.969118423338</v>
          </cell>
          <cell r="R246">
            <v>88920.706767992233</v>
          </cell>
          <cell r="S246">
            <v>87415.646720482124</v>
          </cell>
          <cell r="T246">
            <v>86881.057210100291</v>
          </cell>
          <cell r="U246">
            <v>86768.666362396616</v>
          </cell>
          <cell r="V246">
            <v>88865</v>
          </cell>
          <cell r="W246">
            <v>91666.952698838635</v>
          </cell>
          <cell r="X246">
            <v>96434.279264912882</v>
          </cell>
          <cell r="Y246">
            <v>99323.212706756982</v>
          </cell>
          <cell r="Z246">
            <v>102740.87178866794</v>
          </cell>
          <cell r="AA246">
            <v>105609.28168440962</v>
          </cell>
        </row>
        <row r="247">
          <cell r="A247" t="str">
            <v>GCR2014</v>
          </cell>
          <cell r="C247">
            <v>15793.282579787234</v>
          </cell>
          <cell r="D247">
            <v>16248.467752659575</v>
          </cell>
          <cell r="E247">
            <v>17218.756316489362</v>
          </cell>
          <cell r="F247">
            <v>18235.433178191488</v>
          </cell>
          <cell r="G247">
            <v>19263.707114361699</v>
          </cell>
          <cell r="H247">
            <v>20784.856715425529</v>
          </cell>
          <cell r="I247">
            <v>22881.027925531911</v>
          </cell>
          <cell r="J247">
            <v>24252.381981382976</v>
          </cell>
          <cell r="K247">
            <v>24934.676529255317</v>
          </cell>
          <cell r="L247">
            <v>25148.255984042549</v>
          </cell>
          <cell r="M247">
            <v>26062.49202127659</v>
          </cell>
          <cell r="N247">
            <v>27293.714760638293</v>
          </cell>
          <cell r="O247">
            <v>29043.906582446802</v>
          </cell>
          <cell r="P247">
            <v>29270.049534574464</v>
          </cell>
          <cell r="Q247">
            <v>28253.372672872338</v>
          </cell>
          <cell r="R247">
            <v>26367.881648936167</v>
          </cell>
          <cell r="S247">
            <v>25940.722739361699</v>
          </cell>
          <cell r="T247">
            <v>24963.669215425529</v>
          </cell>
          <cell r="U247">
            <v>25060.311502659573</v>
          </cell>
          <cell r="V247">
            <v>26163</v>
          </cell>
          <cell r="W247">
            <v>26531.207114361703</v>
          </cell>
          <cell r="X247">
            <v>27493.764295212768</v>
          </cell>
          <cell r="Y247">
            <v>28558.762300531915</v>
          </cell>
          <cell r="Z247">
            <v>29827.675531914894</v>
          </cell>
          <cell r="AA247">
            <v>31503.452792553195</v>
          </cell>
        </row>
        <row r="248">
          <cell r="A248" t="str">
            <v>IR2014</v>
          </cell>
          <cell r="C248">
            <v>16017.023592505642</v>
          </cell>
          <cell r="D248">
            <v>18600.563849376242</v>
          </cell>
          <cell r="E248">
            <v>21566.542144271054</v>
          </cell>
          <cell r="F248">
            <v>24589.932444874103</v>
          </cell>
          <cell r="G248">
            <v>28110.584794917835</v>
          </cell>
          <cell r="H248">
            <v>29481.990931271012</v>
          </cell>
          <cell r="I248">
            <v>31194.165101505325</v>
          </cell>
          <cell r="J248">
            <v>32935.97127468582</v>
          </cell>
          <cell r="K248">
            <v>35531.549532753306</v>
          </cell>
          <cell r="L248">
            <v>39002.197877825347</v>
          </cell>
          <cell r="M248">
            <v>45600.874533904156</v>
          </cell>
          <cell r="N248">
            <v>48910.398862956317</v>
          </cell>
          <cell r="O248">
            <v>48912.250863140456</v>
          </cell>
          <cell r="P248">
            <v>43218.276297012388</v>
          </cell>
          <cell r="Q248">
            <v>35935.285572895089</v>
          </cell>
          <cell r="R248">
            <v>30564.48503889886</v>
          </cell>
          <cell r="S248">
            <v>30168.156999493622</v>
          </cell>
          <cell r="T248">
            <v>35311.161510841041</v>
          </cell>
          <cell r="U248">
            <v>33962.905376789575</v>
          </cell>
          <cell r="V248">
            <v>40231</v>
          </cell>
          <cell r="W248">
            <v>61389.17610366892</v>
          </cell>
          <cell r="X248">
            <v>92573.155204161492</v>
          </cell>
          <cell r="Y248">
            <v>86316.172582055893</v>
          </cell>
          <cell r="Z248">
            <v>68141.568775031075</v>
          </cell>
          <cell r="AA248">
            <v>132290.22515306357</v>
          </cell>
        </row>
        <row r="249">
          <cell r="A249" t="str">
            <v>SCR2014</v>
          </cell>
          <cell r="C249">
            <v>589.73026315789491</v>
          </cell>
          <cell r="D249">
            <v>676.42382271468171</v>
          </cell>
          <cell r="E249">
            <v>1193.3743074792249</v>
          </cell>
          <cell r="F249">
            <v>1664.3022853185603</v>
          </cell>
          <cell r="G249">
            <v>585.44909972299195</v>
          </cell>
          <cell r="H249">
            <v>1240.4671052631584</v>
          </cell>
          <cell r="I249">
            <v>479.49030470914141</v>
          </cell>
          <cell r="J249">
            <v>690.33760387811651</v>
          </cell>
          <cell r="K249">
            <v>1305.7548476454297</v>
          </cell>
          <cell r="L249">
            <v>464.5062326869807</v>
          </cell>
          <cell r="M249">
            <v>921.52042936288103</v>
          </cell>
          <cell r="N249">
            <v>1863.3763850415514</v>
          </cell>
          <cell r="O249">
            <v>1113.1024930747924</v>
          </cell>
          <cell r="P249">
            <v>-235.4639889196676</v>
          </cell>
          <cell r="Q249">
            <v>-1057.4473684210527</v>
          </cell>
          <cell r="R249">
            <v>-458.08448753462608</v>
          </cell>
          <cell r="S249">
            <v>663.58033240997236</v>
          </cell>
          <cell r="T249">
            <v>943.99653739612188</v>
          </cell>
          <cell r="U249">
            <v>297.54085872576178</v>
          </cell>
          <cell r="V249">
            <v>3091</v>
          </cell>
          <cell r="W249">
            <v>4494.1513157894733</v>
          </cell>
          <cell r="X249">
            <v>5160.9425207756231</v>
          </cell>
          <cell r="Y249">
            <v>6484.8923130193907</v>
          </cell>
          <cell r="Z249">
            <v>1239.3968144044322</v>
          </cell>
          <cell r="AA249">
            <v>1749.9255540166207</v>
          </cell>
        </row>
        <row r="250">
          <cell r="A250" t="str">
            <v>XTR2014</v>
          </cell>
          <cell r="C250">
            <v>47242.462802928174</v>
          </cell>
          <cell r="D250">
            <v>53110.241417585014</v>
          </cell>
          <cell r="E250">
            <v>62430.709717487232</v>
          </cell>
          <cell r="F250">
            <v>76646.500964613209</v>
          </cell>
          <cell r="G250">
            <v>88735.163455693837</v>
          </cell>
          <cell r="H250">
            <v>107535.65831549457</v>
          </cell>
          <cell r="I250">
            <v>122599.27984354764</v>
          </cell>
          <cell r="J250">
            <v>130539.42757472447</v>
          </cell>
          <cell r="K250">
            <v>128322.60630566343</v>
          </cell>
          <cell r="L250">
            <v>136689.50157245167</v>
          </cell>
          <cell r="M250">
            <v>144180.24260683419</v>
          </cell>
          <cell r="N250">
            <v>152904.96379396916</v>
          </cell>
          <cell r="O250">
            <v>166515.56661116835</v>
          </cell>
          <cell r="P250">
            <v>160182.33106054598</v>
          </cell>
          <cell r="Q250">
            <v>167628.69790427864</v>
          </cell>
          <cell r="R250">
            <v>177702.5833135125</v>
          </cell>
          <cell r="S250">
            <v>183379.64732154654</v>
          </cell>
          <cell r="T250">
            <v>181781.23232643568</v>
          </cell>
          <cell r="U250">
            <v>187096.69388725917</v>
          </cell>
          <cell r="V250">
            <v>214350</v>
          </cell>
          <cell r="W250">
            <v>298500.45984301908</v>
          </cell>
          <cell r="X250">
            <v>310819.49047279259</v>
          </cell>
          <cell r="Y250">
            <v>339561.69230159355</v>
          </cell>
          <cell r="Z250">
            <v>374878.82740030123</v>
          </cell>
          <cell r="AA250">
            <v>416326.20973070111</v>
          </cell>
        </row>
        <row r="251">
          <cell r="A251" t="str">
            <v>MTR2014</v>
          </cell>
          <cell r="C251">
            <v>-43070.978191322072</v>
          </cell>
          <cell r="D251">
            <v>-48602.638275259997</v>
          </cell>
          <cell r="E251">
            <v>-56692.2296906009</v>
          </cell>
          <cell r="F251">
            <v>-72439.099782021658</v>
          </cell>
          <cell r="G251">
            <v>-81577.899643209588</v>
          </cell>
          <cell r="H251">
            <v>-99269.691316654193</v>
          </cell>
          <cell r="I251">
            <v>-112275.01859864875</v>
          </cell>
          <cell r="J251">
            <v>-118269.10759020073</v>
          </cell>
          <cell r="K251">
            <v>-115410.01457526759</v>
          </cell>
          <cell r="L251">
            <v>-117606.55188643436</v>
          </cell>
          <cell r="M251">
            <v>-132570.40160067671</v>
          </cell>
          <cell r="N251">
            <v>-144901.51530728437</v>
          </cell>
          <cell r="O251">
            <v>-158451.84808753835</v>
          </cell>
          <cell r="P251">
            <v>-154037.40070056717</v>
          </cell>
          <cell r="Q251">
            <v>-151414.37958594962</v>
          </cell>
          <cell r="R251">
            <v>-152094.42209714674</v>
          </cell>
          <cell r="S251">
            <v>-156191.19248245869</v>
          </cell>
          <cell r="T251">
            <v>-154726.1866154797</v>
          </cell>
          <cell r="U251">
            <v>-156337.88736701696</v>
          </cell>
          <cell r="V251">
            <v>-179164</v>
          </cell>
          <cell r="W251">
            <v>-238581.25718189805</v>
          </cell>
          <cell r="X251">
            <v>-282505.20298012171</v>
          </cell>
          <cell r="Y251">
            <v>-285645.05640324915</v>
          </cell>
          <cell r="Z251">
            <v>-277468.03095075436</v>
          </cell>
          <cell r="AA251">
            <v>-376264.60697747569</v>
          </cell>
        </row>
        <row r="252">
          <cell r="A252" t="str">
            <v>STATR2014</v>
          </cell>
          <cell r="C252">
            <v>5121.7869408737752</v>
          </cell>
          <cell r="D252">
            <v>4850.738566582877</v>
          </cell>
          <cell r="E252">
            <v>6028.7862154670875</v>
          </cell>
          <cell r="F252">
            <v>7803.313751433685</v>
          </cell>
          <cell r="G252">
            <v>7957.2864965331246</v>
          </cell>
          <cell r="H252">
            <v>8556.0982246154308</v>
          </cell>
          <cell r="I252">
            <v>7358.2820940168749</v>
          </cell>
          <cell r="J252">
            <v>7633.3669758866599</v>
          </cell>
          <cell r="K252">
            <v>5522.7412613132037</v>
          </cell>
          <cell r="L252">
            <v>4022.9452085869852</v>
          </cell>
          <cell r="M252">
            <v>7402.0770057297777</v>
          </cell>
          <cell r="N252">
            <v>8852.8997545638995</v>
          </cell>
          <cell r="O252">
            <v>11640.365363535588</v>
          </cell>
          <cell r="P252">
            <v>11372.011281340354</v>
          </cell>
          <cell r="Q252">
            <v>5498.0728972137731</v>
          </cell>
          <cell r="R252">
            <v>5061.6999964693969</v>
          </cell>
          <cell r="S252">
            <v>5292.8133248864324</v>
          </cell>
          <cell r="T252">
            <v>1913.7807712671929</v>
          </cell>
          <cell r="U252">
            <v>2613.735949660826</v>
          </cell>
          <cell r="V252">
            <v>1282</v>
          </cell>
          <cell r="W252">
            <v>-161.89553873156547</v>
          </cell>
          <cell r="X252">
            <v>2830.8632606738829</v>
          </cell>
          <cell r="Y252">
            <v>-1200.8161357595236</v>
          </cell>
          <cell r="Z252">
            <v>-3625.3174217579071</v>
          </cell>
          <cell r="AA252">
            <v>932.845559796202</v>
          </cell>
        </row>
        <row r="253">
          <cell r="A253" t="str">
            <v>YER2014</v>
          </cell>
          <cell r="C253">
            <v>84932.510378833307</v>
          </cell>
          <cell r="D253">
            <v>91229.873479778384</v>
          </cell>
          <cell r="E253">
            <v>101177.38845410878</v>
          </cell>
          <cell r="F253">
            <v>109971.06162122334</v>
          </cell>
          <cell r="G253">
            <v>121521.44137080888</v>
          </cell>
          <cell r="H253">
            <v>133000.05105583076</v>
          </cell>
          <cell r="I253">
            <v>140020.6355766097</v>
          </cell>
          <cell r="J253">
            <v>148310.0780337129</v>
          </cell>
          <cell r="K253">
            <v>152788.34603667897</v>
          </cell>
          <cell r="L253">
            <v>163057.90617251297</v>
          </cell>
          <cell r="M253">
            <v>172353.04966254032</v>
          </cell>
          <cell r="N253">
            <v>181092.4352167157</v>
          </cell>
          <cell r="O253">
            <v>190734.46735213409</v>
          </cell>
          <cell r="P253">
            <v>182188.30889486088</v>
          </cell>
          <cell r="Q253">
            <v>172934.57121131255</v>
          </cell>
          <cell r="R253">
            <v>176064.85018112775</v>
          </cell>
          <cell r="S253">
            <v>176669.37495572169</v>
          </cell>
          <cell r="T253">
            <v>177068.71095598617</v>
          </cell>
          <cell r="U253">
            <v>179461.96657047453</v>
          </cell>
          <cell r="V253">
            <v>194818</v>
          </cell>
          <cell r="W253">
            <v>243838.79435504819</v>
          </cell>
          <cell r="X253">
            <v>252807.29203840758</v>
          </cell>
          <cell r="Y253">
            <v>273398.85966494906</v>
          </cell>
          <cell r="Z253">
            <v>295734.9919378073</v>
          </cell>
          <cell r="AA253">
            <v>312147.33349706465</v>
          </cell>
        </row>
        <row r="254">
          <cell r="A254" t="str">
            <v>FIR2014</v>
          </cell>
          <cell r="C254">
            <v>-6553.9694138918194</v>
          </cell>
          <cell r="D254">
            <v>-7242.9643212294714</v>
          </cell>
          <cell r="E254">
            <v>-8822.5419315956005</v>
          </cell>
          <cell r="F254">
            <v>-10402.119541961731</v>
          </cell>
          <cell r="G254">
            <v>-13374.829712219378</v>
          </cell>
          <cell r="H254">
            <v>-14788.783546783188</v>
          </cell>
          <cell r="I254">
            <v>-18682.361910501739</v>
          </cell>
          <cell r="J254">
            <v>-23329.29184872684</v>
          </cell>
          <cell r="K254">
            <v>-22135.85424137412</v>
          </cell>
          <cell r="L254">
            <v>-23278.185083622124</v>
          </cell>
          <cell r="M254">
            <v>-25020.547205062532</v>
          </cell>
          <cell r="N254">
            <v>-25259.04544221787</v>
          </cell>
          <cell r="O254">
            <v>-29269.980081362064</v>
          </cell>
          <cell r="P254">
            <v>-27002.353985234295</v>
          </cell>
          <cell r="Q254">
            <v>-30992.467349706192</v>
          </cell>
          <cell r="R254">
            <v>-29150.73096278439</v>
          </cell>
          <cell r="S254">
            <v>-34809.385565767669</v>
          </cell>
          <cell r="T254">
            <v>-35139.686695796292</v>
          </cell>
          <cell r="U254">
            <v>-29423.300376676209</v>
          </cell>
          <cell r="V254">
            <v>-31407</v>
          </cell>
          <cell r="W254">
            <v>-58174.641434383004</v>
          </cell>
          <cell r="X254">
            <v>-48631.87268344131</v>
          </cell>
          <cell r="Y254">
            <v>-58915.689528401381</v>
          </cell>
          <cell r="Z254">
            <v>-67523.393762241976</v>
          </cell>
          <cell r="AA254">
            <v>-76640.272803977699</v>
          </cell>
        </row>
        <row r="255">
          <cell r="A255" t="str">
            <v>YNR2014</v>
          </cell>
          <cell r="C255">
            <v>80280.929682697548</v>
          </cell>
          <cell r="D255">
            <v>85930.812088563005</v>
          </cell>
          <cell r="E255">
            <v>94159.532043186191</v>
          </cell>
          <cell r="F255">
            <v>101205.67599722819</v>
          </cell>
          <cell r="G255">
            <v>109367.73336649041</v>
          </cell>
          <cell r="H255">
            <v>119492.22766644682</v>
          </cell>
          <cell r="I255">
            <v>121657.39191152634</v>
          </cell>
          <cell r="J255">
            <v>124565.88964268546</v>
          </cell>
          <cell r="K255">
            <v>130471.46415678468</v>
          </cell>
          <cell r="L255">
            <v>139598.7592346294</v>
          </cell>
          <cell r="M255">
            <v>147125.23907771055</v>
          </cell>
          <cell r="N255">
            <v>155619.69618767669</v>
          </cell>
          <cell r="O255">
            <v>161424.82023068407</v>
          </cell>
          <cell r="P255">
            <v>155070.8713410749</v>
          </cell>
          <cell r="Q255">
            <v>142086.27817330364</v>
          </cell>
          <cell r="R255">
            <v>146960.86557956028</v>
          </cell>
          <cell r="S255">
            <v>141740.18064108724</v>
          </cell>
          <cell r="T255">
            <v>141806.84322644817</v>
          </cell>
          <cell r="U255">
            <v>150041.95548377722</v>
          </cell>
          <cell r="V255">
            <v>163411</v>
          </cell>
          <cell r="W255">
            <v>185664.4320912454</v>
          </cell>
          <cell r="X255">
            <v>204013.08041532082</v>
          </cell>
          <cell r="Y255">
            <v>214488.23817799785</v>
          </cell>
          <cell r="Z255">
            <v>228351.31637477229</v>
          </cell>
          <cell r="AA255">
            <v>235844.00833212255</v>
          </cell>
        </row>
        <row r="256">
          <cell r="A256" t="str">
            <v>UDDR2014</v>
          </cell>
          <cell r="C256">
            <v>73136.105170479568</v>
          </cell>
          <cell r="D256">
            <v>79291.434129993344</v>
          </cell>
          <cell r="E256">
            <v>85943.238330564214</v>
          </cell>
          <cell r="F256">
            <v>93749.949985089275</v>
          </cell>
          <cell r="G256">
            <v>101957.69795083716</v>
          </cell>
          <cell r="H256">
            <v>111806.22428605919</v>
          </cell>
          <cell r="I256">
            <v>116359.33605987023</v>
          </cell>
          <cell r="J256">
            <v>120620.34686661272</v>
          </cell>
          <cell r="K256">
            <v>125872.38009628085</v>
          </cell>
          <cell r="L256">
            <v>131293.11850494897</v>
          </cell>
          <cell r="M256">
            <v>141973.60238003949</v>
          </cell>
          <cell r="N256">
            <v>150620.94784078162</v>
          </cell>
          <cell r="O256">
            <v>158328.36444709526</v>
          </cell>
          <cell r="P256">
            <v>154923.41192007839</v>
          </cell>
          <cell r="Q256">
            <v>137864.90824919412</v>
          </cell>
          <cell r="R256">
            <v>131289.26238657182</v>
          </cell>
          <cell r="S256">
            <v>128804.95812209773</v>
          </cell>
          <cell r="T256">
            <v>126883.64714068646</v>
          </cell>
          <cell r="U256">
            <v>130003.24690779478</v>
          </cell>
          <cell r="V256">
            <v>135772</v>
          </cell>
          <cell r="W256">
            <v>141014.39293372526</v>
          </cell>
          <cell r="X256">
            <v>148893.40680782174</v>
          </cell>
          <cell r="Y256">
            <v>153866.83548474131</v>
          </cell>
          <cell r="Z256">
            <v>162074.58345048921</v>
          </cell>
          <cell r="AA256">
            <v>167265.88281571734</v>
          </cell>
        </row>
        <row r="257">
          <cell r="A257" t="str">
            <v>UNXR2014</v>
          </cell>
          <cell r="C257">
            <v>6676.2980069598216</v>
          </cell>
          <cell r="D257">
            <v>7174.4259411578605</v>
          </cell>
          <cell r="E257">
            <v>8911.8200727617823</v>
          </cell>
          <cell r="F257">
            <v>8219.9757197089511</v>
          </cell>
          <cell r="G257">
            <v>12406.498861119895</v>
          </cell>
          <cell r="H257">
            <v>13192.607007276174</v>
          </cell>
          <cell r="I257">
            <v>17558.144875039539</v>
          </cell>
          <cell r="J257">
            <v>20955.10064852894</v>
          </cell>
          <cell r="K257">
            <v>21609.758367605184</v>
          </cell>
          <cell r="L257">
            <v>28326.702230306862</v>
          </cell>
          <cell r="M257">
            <v>24062.346599177472</v>
          </cell>
          <cell r="N257">
            <v>22301.602720658015</v>
          </cell>
          <cell r="O257">
            <v>22485.806279658333</v>
          </cell>
          <cell r="P257">
            <v>18958.26488453021</v>
          </cell>
          <cell r="Q257">
            <v>31875.863761467885</v>
          </cell>
          <cell r="R257">
            <v>40427.924770642196</v>
          </cell>
          <cell r="S257">
            <v>42125.537851945584</v>
          </cell>
          <cell r="T257">
            <v>47144.868633343875</v>
          </cell>
          <cell r="U257">
            <v>46508.371828535273</v>
          </cell>
          <cell r="V257">
            <v>54673</v>
          </cell>
          <cell r="W257">
            <v>96726.75900031635</v>
          </cell>
          <cell r="X257">
            <v>96045.292312559308</v>
          </cell>
          <cell r="Y257">
            <v>112781.87201834861</v>
          </cell>
          <cell r="Z257">
            <v>132233.94080987028</v>
          </cell>
          <cell r="AA257">
            <v>141541.84177475481</v>
          </cell>
        </row>
        <row r="258">
          <cell r="A258" t="str">
            <v>UIR2014</v>
          </cell>
          <cell r="C258">
            <v>13878.987652158676</v>
          </cell>
          <cell r="D258">
            <v>16363.217444609852</v>
          </cell>
          <cell r="E258">
            <v>18851.08047990191</v>
          </cell>
          <cell r="F258">
            <v>21496.989578772213</v>
          </cell>
          <cell r="G258">
            <v>23638.786233470524</v>
          </cell>
          <cell r="H258">
            <v>25704.284788510373</v>
          </cell>
          <cell r="I258">
            <v>25131.140730361672</v>
          </cell>
          <cell r="J258">
            <v>25306.444697434097</v>
          </cell>
          <cell r="K258">
            <v>27705.293283124614</v>
          </cell>
          <cell r="L258">
            <v>30050.55153691216</v>
          </cell>
          <cell r="M258">
            <v>34217.881075400648</v>
          </cell>
          <cell r="N258">
            <v>36178.015588055001</v>
          </cell>
          <cell r="O258">
            <v>36411.451440581492</v>
          </cell>
          <cell r="P258">
            <v>32565.663893510817</v>
          </cell>
          <cell r="Q258">
            <v>21470.64856817585</v>
          </cell>
          <cell r="R258">
            <v>16276.019616428761</v>
          </cell>
          <cell r="S258">
            <v>15735.574743847972</v>
          </cell>
          <cell r="T258">
            <v>15340.459584902355</v>
          </cell>
          <cell r="U258">
            <v>18293.377703826955</v>
          </cell>
          <cell r="V258">
            <v>20744</v>
          </cell>
          <cell r="W258">
            <v>22733.200455381382</v>
          </cell>
          <cell r="X258">
            <v>24821.406778176723</v>
          </cell>
          <cell r="Y258">
            <v>25821.456870128732</v>
          </cell>
          <cell r="Z258">
            <v>29185.839740782903</v>
          </cell>
          <cell r="AA258">
            <v>29836.190209300286</v>
          </cell>
        </row>
        <row r="259">
          <cell r="A259" t="str">
            <v>UMTR2014</v>
          </cell>
          <cell r="C259">
            <v>-41249.290573455255</v>
          </cell>
          <cell r="D259">
            <v>-46745.881847705321</v>
          </cell>
          <cell r="E259">
            <v>-54410.307666011453</v>
          </cell>
          <cell r="F259">
            <v>-69866.850995641405</v>
          </cell>
          <cell r="G259">
            <v>-77628.751388770208</v>
          </cell>
          <cell r="H259">
            <v>-96152.819588069411</v>
          </cell>
          <cell r="I259">
            <v>-106784.37146397746</v>
          </cell>
          <cell r="J259">
            <v>-111153.18190752929</v>
          </cell>
          <cell r="K259">
            <v>-108126.59635928554</v>
          </cell>
          <cell r="L259">
            <v>-109193.94295359371</v>
          </cell>
          <cell r="M259">
            <v>-121734.04700452952</v>
          </cell>
          <cell r="N259">
            <v>-132726.25480728142</v>
          </cell>
          <cell r="O259">
            <v>-146570.5686693445</v>
          </cell>
          <cell r="P259">
            <v>-144007.96209725665</v>
          </cell>
          <cell r="Q259">
            <v>-137136.0045722588</v>
          </cell>
          <cell r="R259">
            <v>-137897.28100162381</v>
          </cell>
          <cell r="S259">
            <v>-141845.00128194172</v>
          </cell>
          <cell r="T259">
            <v>-134537.33240748654</v>
          </cell>
          <cell r="U259">
            <v>-140742.56384069737</v>
          </cell>
          <cell r="V259">
            <v>-159677</v>
          </cell>
          <cell r="W259">
            <v>-199156.15229467567</v>
          </cell>
          <cell r="X259">
            <v>-212642.73446713955</v>
          </cell>
          <cell r="Y259">
            <v>-223452.66481497308</v>
          </cell>
          <cell r="Z259">
            <v>-237990.0229040253</v>
          </cell>
          <cell r="AA259">
            <v>-270290.17276301171</v>
          </cell>
        </row>
        <row r="260">
          <cell r="A260" t="str">
            <v>PCR2015</v>
          </cell>
          <cell r="C260">
            <v>43517.055365424596</v>
          </cell>
          <cell r="D260">
            <v>46643.893938909321</v>
          </cell>
          <cell r="E260">
            <v>49749.093491124258</v>
          </cell>
          <cell r="F260">
            <v>53814.278714217173</v>
          </cell>
          <cell r="G260">
            <v>58822.728546297774</v>
          </cell>
          <cell r="H260">
            <v>65086.241612026228</v>
          </cell>
          <cell r="I260">
            <v>68218.981736766349</v>
          </cell>
          <cell r="J260">
            <v>70980.907724292338</v>
          </cell>
          <cell r="K260">
            <v>73047.434255557324</v>
          </cell>
          <cell r="L260">
            <v>75821.163345594119</v>
          </cell>
          <cell r="M260">
            <v>81275.180297457235</v>
          </cell>
          <cell r="N260">
            <v>86722.312106189042</v>
          </cell>
          <cell r="O260">
            <v>92552.06115464578</v>
          </cell>
          <cell r="P260">
            <v>93012.382152566774</v>
          </cell>
          <cell r="Q260">
            <v>88657.037326083489</v>
          </cell>
          <cell r="R260">
            <v>89492.10682872223</v>
          </cell>
          <cell r="S260">
            <v>87977.375339836886</v>
          </cell>
          <cell r="T260">
            <v>87439.350583719817</v>
          </cell>
          <cell r="U260">
            <v>87326.237517991365</v>
          </cell>
          <cell r="V260">
            <v>89436.042091795942</v>
          </cell>
          <cell r="W260">
            <v>92256</v>
          </cell>
          <cell r="X260">
            <v>97053.961170638097</v>
          </cell>
          <cell r="Y260">
            <v>99961.458755797226</v>
          </cell>
          <cell r="Z260">
            <v>103401.07954581802</v>
          </cell>
          <cell r="AA260">
            <v>106287.92170158327</v>
          </cell>
        </row>
        <row r="261">
          <cell r="A261" t="str">
            <v>GCR2015</v>
          </cell>
          <cell r="C261">
            <v>15944.953629840096</v>
          </cell>
          <cell r="D261">
            <v>16404.510181036687</v>
          </cell>
          <cell r="E261">
            <v>17384.116927111798</v>
          </cell>
          <cell r="F261">
            <v>18410.557461843884</v>
          </cell>
          <cell r="G261">
            <v>19448.706443740219</v>
          </cell>
          <cell r="H261">
            <v>20984.464430116936</v>
          </cell>
          <cell r="I261">
            <v>23100.766255054099</v>
          </cell>
          <cell r="J261">
            <v>24485.290132225993</v>
          </cell>
          <cell r="K261">
            <v>25174.137107055703</v>
          </cell>
          <cell r="L261">
            <v>25389.767675663868</v>
          </cell>
          <cell r="M261">
            <v>26312.783593778462</v>
          </cell>
          <cell r="N261">
            <v>27555.830401049072</v>
          </cell>
          <cell r="O261">
            <v>29322.830218919611</v>
          </cell>
          <cell r="P261">
            <v>29551.144938622376</v>
          </cell>
          <cell r="Q261">
            <v>28524.704403890286</v>
          </cell>
          <cell r="R261">
            <v>26621.106035770226</v>
          </cell>
          <cell r="S261">
            <v>26189.844898553893</v>
          </cell>
          <cell r="T261">
            <v>25203.408224966308</v>
          </cell>
          <cell r="U261">
            <v>25300.978618001674</v>
          </cell>
          <cell r="V261">
            <v>26414.256802535241</v>
          </cell>
          <cell r="W261">
            <v>26786</v>
          </cell>
          <cell r="X261">
            <v>27757.801114632282</v>
          </cell>
          <cell r="Y261">
            <v>28833.026845882054</v>
          </cell>
          <cell r="Z261">
            <v>30114.126106436455</v>
          </cell>
          <cell r="AA261">
            <v>31805.996721669766</v>
          </cell>
        </row>
        <row r="262">
          <cell r="A262" t="str">
            <v>IR2015</v>
          </cell>
          <cell r="C262">
            <v>16473.308484802779</v>
          </cell>
          <cell r="D262">
            <v>19130.447333886419</v>
          </cell>
          <cell r="E262">
            <v>22180.918922995705</v>
          </cell>
          <cell r="F262">
            <v>25290.438042084625</v>
          </cell>
          <cell r="G262">
            <v>28911.384961158459</v>
          </cell>
          <cell r="H262">
            <v>30321.859024059129</v>
          </cell>
          <cell r="I262">
            <v>32082.808748774416</v>
          </cell>
          <cell r="J262">
            <v>33874.234617995324</v>
          </cell>
          <cell r="K262">
            <v>36543.754400784375</v>
          </cell>
          <cell r="L262">
            <v>40113.272826004977</v>
          </cell>
          <cell r="M262">
            <v>46899.929255599971</v>
          </cell>
          <cell r="N262">
            <v>50303.733645071268</v>
          </cell>
          <cell r="O262">
            <v>50305.638404102872</v>
          </cell>
          <cell r="P262">
            <v>44449.456761445057</v>
          </cell>
          <cell r="Q262">
            <v>36958.991869673431</v>
          </cell>
          <cell r="R262">
            <v>31435.19067803002</v>
          </cell>
          <cell r="S262">
            <v>31027.572245267369</v>
          </cell>
          <cell r="T262">
            <v>36317.088076023836</v>
          </cell>
          <cell r="U262">
            <v>34930.42350101818</v>
          </cell>
          <cell r="V262">
            <v>41377.080443472361</v>
          </cell>
          <cell r="W262">
            <v>63138</v>
          </cell>
          <cell r="X262">
            <v>95210.332574100612</v>
          </cell>
          <cell r="Y262">
            <v>88775.104185836026</v>
          </cell>
          <cell r="Z262">
            <v>70082.751429217882</v>
          </cell>
          <cell r="AA262">
            <v>136058.84238630364</v>
          </cell>
        </row>
        <row r="263">
          <cell r="A263" t="str">
            <v>SCR2015</v>
          </cell>
          <cell r="C263">
            <v>583.67420814479635</v>
          </cell>
          <cell r="D263">
            <v>669.4774946415813</v>
          </cell>
          <cell r="E263">
            <v>1181.1193141224101</v>
          </cell>
          <cell r="F263">
            <v>1647.2112407716122</v>
          </cell>
          <cell r="G263">
            <v>579.43700881162181</v>
          </cell>
          <cell r="H263">
            <v>1227.7285067873304</v>
          </cell>
          <cell r="I263">
            <v>474.56632531555135</v>
          </cell>
          <cell r="J263">
            <v>683.24839247439866</v>
          </cell>
          <cell r="K263">
            <v>1292.3457966182425</v>
          </cell>
          <cell r="L263">
            <v>459.73612764944039</v>
          </cell>
          <cell r="M263">
            <v>912.0571564658253</v>
          </cell>
          <cell r="N263">
            <v>1844.2410097642296</v>
          </cell>
          <cell r="O263">
            <v>1101.671826625387</v>
          </cell>
          <cell r="P263">
            <v>-233.0459633246011</v>
          </cell>
          <cell r="Q263">
            <v>-1046.5882352941178</v>
          </cell>
          <cell r="R263">
            <v>-453.38032864967857</v>
          </cell>
          <cell r="S263">
            <v>656.76589664205767</v>
          </cell>
          <cell r="T263">
            <v>934.30245296499174</v>
          </cell>
          <cell r="U263">
            <v>294.48535365563231</v>
          </cell>
          <cell r="V263">
            <v>3059.2579185520362</v>
          </cell>
          <cell r="W263">
            <v>4448</v>
          </cell>
          <cell r="X263">
            <v>5107.9437961419389</v>
          </cell>
          <cell r="Y263">
            <v>6418.2976899261739</v>
          </cell>
          <cell r="Z263">
            <v>1226.6692069540368</v>
          </cell>
          <cell r="AA263">
            <v>1731.9552274351038</v>
          </cell>
        </row>
        <row r="264">
          <cell r="A264" t="str">
            <v>XTR2015</v>
          </cell>
          <cell r="C264">
            <v>50734.528504194015</v>
          </cell>
          <cell r="D264">
            <v>57036.041247580361</v>
          </cell>
          <cell r="E264">
            <v>67045.459397654369</v>
          </cell>
          <cell r="F264">
            <v>82312.052700497195</v>
          </cell>
          <cell r="G264">
            <v>95294.284263863039</v>
          </cell>
          <cell r="H264">
            <v>115484.4730424716</v>
          </cell>
          <cell r="I264">
            <v>131661.56649713436</v>
          </cell>
          <cell r="J264">
            <v>140188.63362052603</v>
          </cell>
          <cell r="K264">
            <v>137807.94948191443</v>
          </cell>
          <cell r="L264">
            <v>146793.30844118874</v>
          </cell>
          <cell r="M264">
            <v>154837.74964891636</v>
          </cell>
          <cell r="N264">
            <v>164207.38428473828</v>
          </cell>
          <cell r="O264">
            <v>178824.0548734201</v>
          </cell>
          <cell r="P264">
            <v>172022.67957452461</v>
          </cell>
          <cell r="Q264">
            <v>180019.46654268037</v>
          </cell>
          <cell r="R264">
            <v>190837.99284548525</v>
          </cell>
          <cell r="S264">
            <v>196934.69375071165</v>
          </cell>
          <cell r="T264">
            <v>195218.1272061335</v>
          </cell>
          <cell r="U264">
            <v>200926.49675484875</v>
          </cell>
          <cell r="V264">
            <v>230194.31121190268</v>
          </cell>
          <cell r="W264">
            <v>320565</v>
          </cell>
          <cell r="X264">
            <v>333794.62804114318</v>
          </cell>
          <cell r="Y264">
            <v>364661.39432383189</v>
          </cell>
          <cell r="Z264">
            <v>402589.09942308418</v>
          </cell>
          <cell r="AA264">
            <v>447100.18702319043</v>
          </cell>
        </row>
        <row r="265">
          <cell r="A265" t="str">
            <v>MTR2015</v>
          </cell>
          <cell r="C265">
            <v>-44209.170870947913</v>
          </cell>
          <cell r="D265">
            <v>-49887.010477109579</v>
          </cell>
          <cell r="E265">
            <v>-58190.377249239566</v>
          </cell>
          <cell r="F265">
            <v>-74353.373767728219</v>
          </cell>
          <cell r="G265">
            <v>-83733.675343977389</v>
          </cell>
          <cell r="H265">
            <v>-101892.98989750919</v>
          </cell>
          <cell r="I265">
            <v>-115241.99565930867</v>
          </cell>
          <cell r="J265">
            <v>-121394.48430876731</v>
          </cell>
          <cell r="K265">
            <v>-118459.83696754253</v>
          </cell>
          <cell r="L265">
            <v>-120714.41992320315</v>
          </cell>
          <cell r="M265">
            <v>-136073.7039860251</v>
          </cell>
          <cell r="N265">
            <v>-148730.6794199924</v>
          </cell>
          <cell r="O265">
            <v>-162639.09298282044</v>
          </cell>
          <cell r="P265">
            <v>-158107.98951067458</v>
          </cell>
          <cell r="Q265">
            <v>-155415.65250037666</v>
          </cell>
          <cell r="R265">
            <v>-156113.66579934279</v>
          </cell>
          <cell r="S265">
            <v>-160318.69734468593</v>
          </cell>
          <cell r="T265">
            <v>-158814.97726634174</v>
          </cell>
          <cell r="U265">
            <v>-160469.26878489146</v>
          </cell>
          <cell r="V265">
            <v>-183898.58374561757</v>
          </cell>
          <cell r="W265">
            <v>-244886</v>
          </cell>
          <cell r="X265">
            <v>-289970.67898022255</v>
          </cell>
          <cell r="Y265">
            <v>-293193.50609773479</v>
          </cell>
          <cell r="Z265">
            <v>-284800.39475859486</v>
          </cell>
          <cell r="AA265">
            <v>-386207.76683239476</v>
          </cell>
        </row>
        <row r="266">
          <cell r="A266" t="str">
            <v>STATR2015</v>
          </cell>
          <cell r="C266">
            <v>8504.1122736058605</v>
          </cell>
          <cell r="D266">
            <v>8339.0079609102977</v>
          </cell>
          <cell r="E266">
            <v>9708.4291441565292</v>
          </cell>
          <cell r="F266">
            <v>11416.265698312025</v>
          </cell>
          <cell r="G266">
            <v>11664.678921147759</v>
          </cell>
          <cell r="H266">
            <v>12148.522087730875</v>
          </cell>
          <cell r="I266">
            <v>10631.068874324643</v>
          </cell>
          <cell r="J266">
            <v>11045.094188717951</v>
          </cell>
          <cell r="K266">
            <v>9284.2500117617601</v>
          </cell>
          <cell r="L266">
            <v>7896.7292362014705</v>
          </cell>
          <cell r="M266">
            <v>11614.765045863576</v>
          </cell>
          <cell r="N266">
            <v>13296.092695544212</v>
          </cell>
          <cell r="O266">
            <v>16124.864591369173</v>
          </cell>
          <cell r="P266">
            <v>15685.525247723301</v>
          </cell>
          <cell r="Q266">
            <v>8707.6216880394495</v>
          </cell>
          <cell r="R266">
            <v>7960.3477985119389</v>
          </cell>
          <cell r="S266">
            <v>7963.7584530468739</v>
          </cell>
          <cell r="T266">
            <v>4564.4568667569547</v>
          </cell>
          <cell r="U266">
            <v>5132.0852009199443</v>
          </cell>
          <cell r="V266">
            <v>3411.2891970966593</v>
          </cell>
          <cell r="W266">
            <v>526</v>
          </cell>
          <cell r="X266">
            <v>3546.1251720024738</v>
          </cell>
          <cell r="Y266">
            <v>-760.08270529325819</v>
          </cell>
          <cell r="Z266">
            <v>-3841.5975969413994</v>
          </cell>
          <cell r="AA266">
            <v>-314.5962040143786</v>
          </cell>
        </row>
        <row r="267">
          <cell r="A267" t="str">
            <v>YER2015</v>
          </cell>
          <cell r="C267">
            <v>91548.461595064233</v>
          </cell>
          <cell r="D267">
            <v>98336.367679855088</v>
          </cell>
          <cell r="E267">
            <v>109058.7599479255</v>
          </cell>
          <cell r="F267">
            <v>118537.43008999829</v>
          </cell>
          <cell r="G267">
            <v>130987.54480104148</v>
          </cell>
          <cell r="H267">
            <v>143360.29880568289</v>
          </cell>
          <cell r="I267">
            <v>150927.76277806077</v>
          </cell>
          <cell r="J267">
            <v>159862.92436746473</v>
          </cell>
          <cell r="K267">
            <v>164690.03408614927</v>
          </cell>
          <cell r="L267">
            <v>175759.55772909941</v>
          </cell>
          <cell r="M267">
            <v>185778.76101205635</v>
          </cell>
          <cell r="N267">
            <v>195198.9147223637</v>
          </cell>
          <cell r="O267">
            <v>205592.02808626249</v>
          </cell>
          <cell r="P267">
            <v>196380.15320088295</v>
          </cell>
          <cell r="Q267">
            <v>186405.58109469627</v>
          </cell>
          <cell r="R267">
            <v>189779.69805852717</v>
          </cell>
          <cell r="S267">
            <v>190431.3132393728</v>
          </cell>
          <cell r="T267">
            <v>190861.75614422368</v>
          </cell>
          <cell r="U267">
            <v>193441.43816154409</v>
          </cell>
          <cell r="V267">
            <v>209993.65391973735</v>
          </cell>
          <cell r="W267">
            <v>262833</v>
          </cell>
          <cell r="X267">
            <v>272500.11288843607</v>
          </cell>
          <cell r="Y267">
            <v>294695.6929982453</v>
          </cell>
          <cell r="Z267">
            <v>318771.73335597437</v>
          </cell>
          <cell r="AA267">
            <v>336462.54002377309</v>
          </cell>
        </row>
        <row r="268">
          <cell r="A268" t="str">
            <v>FIR2015</v>
          </cell>
          <cell r="C268">
            <v>-6989.7796414394461</v>
          </cell>
          <cell r="D268">
            <v>-7724.5896889438391</v>
          </cell>
          <cell r="E268">
            <v>-9409.2022841153102</v>
          </cell>
          <cell r="F268">
            <v>-11093.814879286781</v>
          </cell>
          <cell r="G268">
            <v>-14264.19724084076</v>
          </cell>
          <cell r="H268">
            <v>-15772.172805362137</v>
          </cell>
          <cell r="I268">
            <v>-19924.657057330638</v>
          </cell>
          <cell r="J268">
            <v>-24880.587460141855</v>
          </cell>
          <cell r="K268">
            <v>-23607.791485000318</v>
          </cell>
          <cell r="L268">
            <v>-24826.08231925554</v>
          </cell>
          <cell r="M268">
            <v>-26684.303881694534</v>
          </cell>
          <cell r="N268">
            <v>-26938.661205830667</v>
          </cell>
          <cell r="O268">
            <v>-31216.305410945522</v>
          </cell>
          <cell r="P268">
            <v>-28797.892122730515</v>
          </cell>
          <cell r="Q268">
            <v>-33053.330529706502</v>
          </cell>
          <cell r="R268">
            <v>-31089.126748877457</v>
          </cell>
          <cell r="S268">
            <v>-37124.057070345538</v>
          </cell>
          <cell r="T268">
            <v>-37476.321777184872</v>
          </cell>
          <cell r="U268">
            <v>-31379.820833604477</v>
          </cell>
          <cell r="V268">
            <v>-33495.427783562176</v>
          </cell>
          <cell r="W268">
            <v>-62043</v>
          </cell>
          <cell r="X268">
            <v>-51865.67897117199</v>
          </cell>
          <cell r="Y268">
            <v>-62833.324542851566</v>
          </cell>
          <cell r="Z268">
            <v>-72013.403364352183</v>
          </cell>
          <cell r="AA268">
            <v>-81736.51488579424</v>
          </cell>
        </row>
        <row r="269">
          <cell r="A269" t="str">
            <v>YNR2015</v>
          </cell>
          <cell r="C269">
            <v>86821.195042175968</v>
          </cell>
          <cell r="D269">
            <v>92931.357745370522</v>
          </cell>
          <cell r="E269">
            <v>101830.44876177364</v>
          </cell>
          <cell r="F269">
            <v>109450.62258072454</v>
          </cell>
          <cell r="G269">
            <v>118277.62019526356</v>
          </cell>
          <cell r="H269">
            <v>129226.92905098006</v>
          </cell>
          <cell r="I269">
            <v>131568.4832402922</v>
          </cell>
          <cell r="J269">
            <v>134713.92823943147</v>
          </cell>
          <cell r="K269">
            <v>141100.61357991298</v>
          </cell>
          <cell r="L269">
            <v>150971.48415021031</v>
          </cell>
          <cell r="M269">
            <v>159111.12549492173</v>
          </cell>
          <cell r="N269">
            <v>168297.6025379338</v>
          </cell>
          <cell r="O269">
            <v>174575.65398519541</v>
          </cell>
          <cell r="P269">
            <v>167704.06644861423</v>
          </cell>
          <cell r="Q269">
            <v>153661.6543786735</v>
          </cell>
          <cell r="R269">
            <v>158933.36094238004</v>
          </cell>
          <cell r="S269">
            <v>153287.3612374886</v>
          </cell>
          <cell r="T269">
            <v>153359.45463935271</v>
          </cell>
          <cell r="U269">
            <v>162265.45872168802</v>
          </cell>
          <cell r="V269">
            <v>176723.64232840665</v>
          </cell>
          <cell r="W269">
            <v>200790</v>
          </cell>
          <cell r="X269">
            <v>220633.46196788235</v>
          </cell>
          <cell r="Y269">
            <v>231962.00186902098</v>
          </cell>
          <cell r="Z269">
            <v>246954.46671421194</v>
          </cell>
          <cell r="AA269">
            <v>255057.56756756757</v>
          </cell>
        </row>
        <row r="270">
          <cell r="A270" t="str">
            <v>UDDR2015</v>
          </cell>
          <cell r="C270">
            <v>73899.343638054052</v>
          </cell>
          <cell r="D270">
            <v>80118.90877519206</v>
          </cell>
          <cell r="E270">
            <v>86840.130301621553</v>
          </cell>
          <cell r="F270">
            <v>94728.311739451412</v>
          </cell>
          <cell r="G270">
            <v>103021.71464901962</v>
          </cell>
          <cell r="H270">
            <v>112973.01886844044</v>
          </cell>
          <cell r="I270">
            <v>117573.64629877762</v>
          </cell>
          <cell r="J270">
            <v>121879.12443599767</v>
          </cell>
          <cell r="K270">
            <v>127185.96717164808</v>
          </cell>
          <cell r="L270">
            <v>132663.27567064998</v>
          </cell>
          <cell r="M270">
            <v>143455.21962591264</v>
          </cell>
          <cell r="N270">
            <v>152192.80761027097</v>
          </cell>
          <cell r="O270">
            <v>159980.65777024254</v>
          </cell>
          <cell r="P270">
            <v>156540.1716207717</v>
          </cell>
          <cell r="Q270">
            <v>139303.64772074707</v>
          </cell>
          <cell r="R270">
            <v>132659.37931034481</v>
          </cell>
          <cell r="S270">
            <v>130149.14918373484</v>
          </cell>
          <cell r="T270">
            <v>128207.78766168065</v>
          </cell>
          <cell r="U270">
            <v>131359.94314856845</v>
          </cell>
          <cell r="V270">
            <v>137188.89816511254</v>
          </cell>
          <cell r="W270">
            <v>142486</v>
          </cell>
          <cell r="X270">
            <v>150447.23819355192</v>
          </cell>
          <cell r="Y270">
            <v>155472.56889715334</v>
          </cell>
          <cell r="Z270">
            <v>163765.97180672156</v>
          </cell>
          <cell r="AA270">
            <v>169011.44686756545</v>
          </cell>
        </row>
        <row r="271">
          <cell r="A271" t="str">
            <v>UNXR2015</v>
          </cell>
          <cell r="C271">
            <v>7963.3034117731204</v>
          </cell>
          <cell r="D271">
            <v>8557.4566196981614</v>
          </cell>
          <cell r="E271">
            <v>10629.772235533939</v>
          </cell>
          <cell r="F271">
            <v>9804.559446749161</v>
          </cell>
          <cell r="G271">
            <v>14798.128334883058</v>
          </cell>
          <cell r="H271">
            <v>15735.776366139764</v>
          </cell>
          <cell r="I271">
            <v>20942.869063371723</v>
          </cell>
          <cell r="J271">
            <v>24994.663856304989</v>
          </cell>
          <cell r="K271">
            <v>25775.521457692583</v>
          </cell>
          <cell r="L271">
            <v>33787.30612080681</v>
          </cell>
          <cell r="M271">
            <v>28700.900793934627</v>
          </cell>
          <cell r="N271">
            <v>26600.734246477365</v>
          </cell>
          <cell r="O271">
            <v>26820.447151491313</v>
          </cell>
          <cell r="P271">
            <v>22612.893444674915</v>
          </cell>
          <cell r="Q271">
            <v>38020.647727272728</v>
          </cell>
          <cell r="R271">
            <v>48221.309312638579</v>
          </cell>
          <cell r="S271">
            <v>50246.175193119234</v>
          </cell>
          <cell r="T271">
            <v>56233.09397575281</v>
          </cell>
          <cell r="U271">
            <v>55473.898210070816</v>
          </cell>
          <cell r="V271">
            <v>65212.440633717189</v>
          </cell>
          <cell r="W271">
            <v>115373</v>
          </cell>
          <cell r="X271">
            <v>114560.16540304699</v>
          </cell>
          <cell r="Y271">
            <v>134523.09427973678</v>
          </cell>
          <cell r="Z271">
            <v>157724.98335240682</v>
          </cell>
          <cell r="AA271">
            <v>168827.18990952006</v>
          </cell>
        </row>
        <row r="272">
          <cell r="A272" t="str">
            <v>UIR2015</v>
          </cell>
          <cell r="C272">
            <v>14312.942304618829</v>
          </cell>
          <cell r="D272">
            <v>16874.846571839542</v>
          </cell>
          <cell r="E272">
            <v>19440.497682595495</v>
          </cell>
          <cell r="F272">
            <v>22169.136487134409</v>
          </cell>
          <cell r="G272">
            <v>24377.900751158701</v>
          </cell>
          <cell r="H272">
            <v>26507.981300942942</v>
          </cell>
          <cell r="I272">
            <v>25916.916733258749</v>
          </cell>
          <cell r="J272">
            <v>26097.701933834105</v>
          </cell>
          <cell r="K272">
            <v>28571.555377976667</v>
          </cell>
          <cell r="L272">
            <v>30990.142879974432</v>
          </cell>
          <cell r="M272">
            <v>35287.77241489532</v>
          </cell>
          <cell r="N272">
            <v>37309.194502157588</v>
          </cell>
          <cell r="O272">
            <v>37549.929199296792</v>
          </cell>
          <cell r="P272">
            <v>33583.895317244693</v>
          </cell>
          <cell r="Q272">
            <v>22141.97187150392</v>
          </cell>
          <cell r="R272">
            <v>16784.922326993768</v>
          </cell>
          <cell r="S272">
            <v>16227.579351126738</v>
          </cell>
          <cell r="T272">
            <v>15820.110116669332</v>
          </cell>
          <cell r="U272">
            <v>18865.357199936072</v>
          </cell>
          <cell r="V272">
            <v>21392.60316445581</v>
          </cell>
          <cell r="W272">
            <v>23444</v>
          </cell>
          <cell r="X272">
            <v>25597.498321879495</v>
          </cell>
          <cell r="Y272">
            <v>26628.817004954453</v>
          </cell>
          <cell r="Z272">
            <v>30098.394118587184</v>
          </cell>
          <cell r="AA272">
            <v>30769.07911139524</v>
          </cell>
        </row>
        <row r="273">
          <cell r="A273" t="str">
            <v>UMTR2015</v>
          </cell>
          <cell r="C273">
            <v>-42499.43742046634</v>
          </cell>
          <cell r="D273">
            <v>-48162.61449910923</v>
          </cell>
          <cell r="E273">
            <v>-56059.32692495938</v>
          </cell>
          <cell r="F273">
            <v>-71984.313436050041</v>
          </cell>
          <cell r="G273">
            <v>-79981.454609526423</v>
          </cell>
          <cell r="H273">
            <v>-99066.933808414411</v>
          </cell>
          <cell r="I273">
            <v>-110020.69731200689</v>
          </cell>
          <cell r="J273">
            <v>-114521.91378061434</v>
          </cell>
          <cell r="K273">
            <v>-111403.60116682002</v>
          </cell>
          <cell r="L273">
            <v>-112503.29595332719</v>
          </cell>
          <cell r="M273">
            <v>-125423.45433544117</v>
          </cell>
          <cell r="N273">
            <v>-136748.80420525069</v>
          </cell>
          <cell r="O273">
            <v>-151012.69923060355</v>
          </cell>
          <cell r="P273">
            <v>-148372.42745551007</v>
          </cell>
          <cell r="Q273">
            <v>-141292.20074786115</v>
          </cell>
          <cell r="R273">
            <v>-142076.54926682197</v>
          </cell>
          <cell r="S273">
            <v>-146143.91354568413</v>
          </cell>
          <cell r="T273">
            <v>-138614.77033614597</v>
          </cell>
          <cell r="U273">
            <v>-145008.06441003151</v>
          </cell>
          <cell r="V273">
            <v>-164516.34863642592</v>
          </cell>
          <cell r="W273">
            <v>-205192</v>
          </cell>
          <cell r="X273">
            <v>-219087.32152156465</v>
          </cell>
          <cell r="Y273">
            <v>-230224.86963331309</v>
          </cell>
          <cell r="Z273">
            <v>-245202.81305428845</v>
          </cell>
          <cell r="AA273">
            <v>-278481.88715519098</v>
          </cell>
        </row>
        <row r="274">
          <cell r="A274" t="str">
            <v>PCR2016</v>
          </cell>
          <cell r="C274">
            <v>43698.218296798521</v>
          </cell>
          <cell r="D274">
            <v>46838.074002006637</v>
          </cell>
          <cell r="E274">
            <v>49956.200601988392</v>
          </cell>
          <cell r="F274">
            <v>54038.309324739297</v>
          </cell>
          <cell r="G274">
            <v>59067.609498038983</v>
          </cell>
          <cell r="H274">
            <v>65357.197774467182</v>
          </cell>
          <cell r="I274">
            <v>68502.97959928248</v>
          </cell>
          <cell r="J274">
            <v>71276.403575446166</v>
          </cell>
          <cell r="K274">
            <v>73351.53312456295</v>
          </cell>
          <cell r="L274">
            <v>76136.809339941014</v>
          </cell>
          <cell r="M274">
            <v>81613.531543583347</v>
          </cell>
          <cell r="N274">
            <v>87083.339941017286</v>
          </cell>
          <cell r="O274">
            <v>92937.358426317209</v>
          </cell>
          <cell r="P274">
            <v>93399.59575567783</v>
          </cell>
          <cell r="Q274">
            <v>89026.119485573552</v>
          </cell>
          <cell r="R274">
            <v>89864.665409990572</v>
          </cell>
          <cell r="S274">
            <v>88343.628044145808</v>
          </cell>
          <cell r="T274">
            <v>87803.363473290563</v>
          </cell>
          <cell r="U274">
            <v>87689.779514152804</v>
          </cell>
          <cell r="V274">
            <v>89808.367273722295</v>
          </cell>
          <cell r="W274">
            <v>92640.064759356668</v>
          </cell>
          <cell r="X274">
            <v>97458</v>
          </cell>
          <cell r="Y274">
            <v>100377.60159314098</v>
          </cell>
          <cell r="Z274">
            <v>103831.54163753001</v>
          </cell>
          <cell r="AA274">
            <v>106730.40181204585</v>
          </cell>
        </row>
        <row r="275">
          <cell r="A275" t="str">
            <v>GCR2016</v>
          </cell>
          <cell r="C275">
            <v>15946.216738725441</v>
          </cell>
          <cell r="D275">
            <v>16405.809694541113</v>
          </cell>
          <cell r="E275">
            <v>17385.494041969843</v>
          </cell>
          <cell r="F275">
            <v>18412.015888080427</v>
          </cell>
          <cell r="G275">
            <v>19450.247108861473</v>
          </cell>
          <cell r="H275">
            <v>20986.126753137196</v>
          </cell>
          <cell r="I275">
            <v>23102.59622482337</v>
          </cell>
          <cell r="J275">
            <v>24487.229779605612</v>
          </cell>
          <cell r="K275">
            <v>25176.131322717847</v>
          </cell>
          <cell r="L275">
            <v>25391.778972898872</v>
          </cell>
          <cell r="M275">
            <v>26314.868009420366</v>
          </cell>
          <cell r="N275">
            <v>27558.013286934514</v>
          </cell>
          <cell r="O275">
            <v>29325.153080951881</v>
          </cell>
          <cell r="P275">
            <v>29553.485887025909</v>
          </cell>
          <cell r="Q275">
            <v>28526.964040915325</v>
          </cell>
          <cell r="R275">
            <v>26623.21487574256</v>
          </cell>
          <cell r="S275">
            <v>26191.919575380507</v>
          </cell>
          <cell r="T275">
            <v>25205.404759394005</v>
          </cell>
          <cell r="U275">
            <v>25302.982881647862</v>
          </cell>
          <cell r="V275">
            <v>26416.349256564379</v>
          </cell>
          <cell r="W275">
            <v>26788.121902351577</v>
          </cell>
          <cell r="X275">
            <v>27760</v>
          </cell>
          <cell r="Y275">
            <v>28835.310907237512</v>
          </cell>
          <cell r="Z275">
            <v>30116.511652430665</v>
          </cell>
          <cell r="AA275">
            <v>31808.516292312561</v>
          </cell>
        </row>
        <row r="276">
          <cell r="A276" t="str">
            <v>IR2016</v>
          </cell>
          <cell r="C276">
            <v>16748.699062728196</v>
          </cell>
          <cell r="D276">
            <v>19450.258314911327</v>
          </cell>
          <cell r="E276">
            <v>22551.725800482145</v>
          </cell>
          <cell r="F276">
            <v>25713.227936101477</v>
          </cell>
          <cell r="G276">
            <v>29394.70760520552</v>
          </cell>
          <cell r="H276">
            <v>30828.761100719217</v>
          </cell>
          <cell r="I276">
            <v>32619.149293295064</v>
          </cell>
          <cell r="J276">
            <v>34440.523111702401</v>
          </cell>
          <cell r="K276">
            <v>37154.670274379576</v>
          </cell>
          <cell r="L276">
            <v>40783.861699892979</v>
          </cell>
          <cell r="M276">
            <v>47683.973252243166</v>
          </cell>
          <cell r="N276">
            <v>51144.680337297832</v>
          </cell>
          <cell r="O276">
            <v>51146.616938912302</v>
          </cell>
          <cell r="P276">
            <v>45192.535275229828</v>
          </cell>
          <cell r="Q276">
            <v>37576.849426333647</v>
          </cell>
          <cell r="R276">
            <v>31960.704744375875</v>
          </cell>
          <cell r="S276">
            <v>31546.271998879682</v>
          </cell>
          <cell r="T276">
            <v>36924.214682257858</v>
          </cell>
          <cell r="U276">
            <v>35514.368706925008</v>
          </cell>
          <cell r="V276">
            <v>42068.796871092622</v>
          </cell>
          <cell r="W276">
            <v>64193.50201558452</v>
          </cell>
          <cell r="X276">
            <v>96802</v>
          </cell>
          <cell r="Y276">
            <v>90259.191445519202</v>
          </cell>
          <cell r="Z276">
            <v>71254.351501935569</v>
          </cell>
          <cell r="AA276">
            <v>138333.38992307772</v>
          </cell>
        </row>
        <row r="277">
          <cell r="A277" t="str">
            <v>SCR2016</v>
          </cell>
          <cell r="C277">
            <v>553.856698465367</v>
          </cell>
          <cell r="D277">
            <v>635.27664869348814</v>
          </cell>
          <cell r="E277">
            <v>1120.780796350062</v>
          </cell>
          <cell r="F277">
            <v>1563.0620074657816</v>
          </cell>
          <cell r="G277">
            <v>549.83596018249682</v>
          </cell>
          <cell r="H277">
            <v>1165.0089174616339</v>
          </cell>
          <cell r="I277">
            <v>450.32268768145985</v>
          </cell>
          <cell r="J277">
            <v>648.34404811281615</v>
          </cell>
          <cell r="K277">
            <v>1226.3251762754041</v>
          </cell>
          <cell r="L277">
            <v>436.25010369141427</v>
          </cell>
          <cell r="M277">
            <v>865.46391538780574</v>
          </cell>
          <cell r="N277">
            <v>1750.0263376192449</v>
          </cell>
          <cell r="O277">
            <v>1045.3919535462462</v>
          </cell>
          <cell r="P277">
            <v>-221.14060555785977</v>
          </cell>
          <cell r="Q277">
            <v>-993.12235586893394</v>
          </cell>
          <cell r="R277">
            <v>-430.21899626710905</v>
          </cell>
          <cell r="S277">
            <v>623.21443384487759</v>
          </cell>
          <cell r="T277">
            <v>886.57279137287424</v>
          </cell>
          <cell r="U277">
            <v>279.44131065947738</v>
          </cell>
          <cell r="V277">
            <v>2902.9730402322684</v>
          </cell>
          <cell r="W277">
            <v>4220.7700124429693</v>
          </cell>
          <cell r="X277">
            <v>4847</v>
          </cell>
          <cell r="Y277">
            <v>6090.4133139776022</v>
          </cell>
          <cell r="Z277">
            <v>1164.0037328909166</v>
          </cell>
          <cell r="AA277">
            <v>1643.4767731231852</v>
          </cell>
        </row>
        <row r="278">
          <cell r="A278" t="str">
            <v>XTR2016</v>
          </cell>
          <cell r="C278">
            <v>49889.502600148226</v>
          </cell>
          <cell r="D278">
            <v>56086.058390945647</v>
          </cell>
          <cell r="E278">
            <v>65928.761330085166</v>
          </cell>
          <cell r="F278">
            <v>80941.07678334933</v>
          </cell>
          <cell r="G278">
            <v>93707.078447930209</v>
          </cell>
          <cell r="H278">
            <v>113560.98278616818</v>
          </cell>
          <cell r="I278">
            <v>129468.63325152182</v>
          </cell>
          <cell r="J278">
            <v>137853.67495717047</v>
          </cell>
          <cell r="K278">
            <v>135512.64309927952</v>
          </cell>
          <cell r="L278">
            <v>144348.34340789524</v>
          </cell>
          <cell r="M278">
            <v>152258.79773519802</v>
          </cell>
          <cell r="N278">
            <v>161472.37328833702</v>
          </cell>
          <cell r="O278">
            <v>175845.59103252619</v>
          </cell>
          <cell r="P278">
            <v>169157.49831415626</v>
          </cell>
          <cell r="Q278">
            <v>177021.09212300889</v>
          </cell>
          <cell r="R278">
            <v>187659.42684349295</v>
          </cell>
          <cell r="S278">
            <v>193654.5821081856</v>
          </cell>
          <cell r="T278">
            <v>191966.60641167394</v>
          </cell>
          <cell r="U278">
            <v>197579.89830261352</v>
          </cell>
          <cell r="V278">
            <v>226360.23288944509</v>
          </cell>
          <cell r="W278">
            <v>315225.72245240147</v>
          </cell>
          <cell r="X278">
            <v>328235</v>
          </cell>
          <cell r="Y278">
            <v>358587.65453567915</v>
          </cell>
          <cell r="Z278">
            <v>395883.6420604352</v>
          </cell>
          <cell r="AA278">
            <v>439653.36035745963</v>
          </cell>
        </row>
        <row r="279">
          <cell r="A279" t="str">
            <v>MTR2016</v>
          </cell>
          <cell r="C279">
            <v>-43585.807473280227</v>
          </cell>
          <cell r="D279">
            <v>-49183.587731605658</v>
          </cell>
          <cell r="E279">
            <v>-57369.874386167619</v>
          </cell>
          <cell r="F279">
            <v>-73304.967502991785</v>
          </cell>
          <cell r="G279">
            <v>-82553.003837741926</v>
          </cell>
          <cell r="H279">
            <v>-100456.26626913714</v>
          </cell>
          <cell r="I279">
            <v>-113617.04679569183</v>
          </cell>
          <cell r="J279">
            <v>-119682.78339454465</v>
          </cell>
          <cell r="K279">
            <v>-116789.51551603187</v>
          </cell>
          <cell r="L279">
            <v>-119012.30813353694</v>
          </cell>
          <cell r="M279">
            <v>-134155.0213964429</v>
          </cell>
          <cell r="N279">
            <v>-146633.52944332111</v>
          </cell>
          <cell r="O279">
            <v>-160345.82994264024</v>
          </cell>
          <cell r="P279">
            <v>-155878.61647340408</v>
          </cell>
          <cell r="Q279">
            <v>-153224.24227293365</v>
          </cell>
          <cell r="R279">
            <v>-153912.41336194452</v>
          </cell>
          <cell r="S279">
            <v>-158058.15262245704</v>
          </cell>
          <cell r="T279">
            <v>-156575.6354764165</v>
          </cell>
          <cell r="U279">
            <v>-158206.60095737223</v>
          </cell>
          <cell r="V279">
            <v>-181305.55511079935</v>
          </cell>
          <cell r="W279">
            <v>-241433.02936078902</v>
          </cell>
          <cell r="X279">
            <v>-285882</v>
          </cell>
          <cell r="Y279">
            <v>-289059.3842281187</v>
          </cell>
          <cell r="Z279">
            <v>-280784.61843354104</v>
          </cell>
          <cell r="AA279">
            <v>-380762.11424503778</v>
          </cell>
        </row>
        <row r="280">
          <cell r="A280" t="str">
            <v>STATR2016</v>
          </cell>
          <cell r="C280">
            <v>8023.5964110289497</v>
          </cell>
          <cell r="D280">
            <v>7809.9699426784355</v>
          </cell>
          <cell r="E280">
            <v>9159.0507624152087</v>
          </cell>
          <cell r="F280">
            <v>10819.696903227523</v>
          </cell>
          <cell r="G280">
            <v>10978.774314891038</v>
          </cell>
          <cell r="H280">
            <v>11489.136773778213</v>
          </cell>
          <cell r="I280">
            <v>9949.1136863273277</v>
          </cell>
          <cell r="J280">
            <v>10360.757468279393</v>
          </cell>
          <cell r="K280">
            <v>8565.0150316281652</v>
          </cell>
          <cell r="L280">
            <v>7148.4385551759915</v>
          </cell>
          <cell r="M280">
            <v>10640.757573035109</v>
          </cell>
          <cell r="N280">
            <v>12239.408096978994</v>
          </cell>
          <cell r="O280">
            <v>15022.01729620056</v>
          </cell>
          <cell r="P280">
            <v>14588.654469164292</v>
          </cell>
          <cell r="Q280">
            <v>7913.6529992791184</v>
          </cell>
          <cell r="R280">
            <v>7445.9457233704743</v>
          </cell>
          <cell r="S280">
            <v>7559.5253538211982</v>
          </cell>
          <cell r="T280">
            <v>4079.6160179893195</v>
          </cell>
          <cell r="U280">
            <v>4702.2290068056609</v>
          </cell>
          <cell r="V280">
            <v>3113.577932666085</v>
          </cell>
          <cell r="W280">
            <v>410.68744821156724</v>
          </cell>
          <cell r="X280">
            <v>2464</v>
          </cell>
          <cell r="Y280">
            <v>-1277.681187864393</v>
          </cell>
          <cell r="Z280">
            <v>-3648.3909508893266</v>
          </cell>
          <cell r="AA280">
            <v>-1952.1653906191932</v>
          </cell>
        </row>
        <row r="281">
          <cell r="A281" t="str">
            <v>YER2016</v>
          </cell>
          <cell r="C281">
            <v>91274.282334614472</v>
          </cell>
          <cell r="D281">
            <v>98041.859262170969</v>
          </cell>
          <cell r="E281">
            <v>108732.13894712321</v>
          </cell>
          <cell r="F281">
            <v>118182.42133997205</v>
          </cell>
          <cell r="G281">
            <v>130595.24909736781</v>
          </cell>
          <cell r="H281">
            <v>142930.94783659445</v>
          </cell>
          <cell r="I281">
            <v>150475.7479472397</v>
          </cell>
          <cell r="J281">
            <v>159384.1495457722</v>
          </cell>
          <cell r="K281">
            <v>164196.80251281158</v>
          </cell>
          <cell r="L281">
            <v>175233.17394595858</v>
          </cell>
          <cell r="M281">
            <v>185222.37063242492</v>
          </cell>
          <cell r="N281">
            <v>194614.31184486378</v>
          </cell>
          <cell r="O281">
            <v>204976.29878581417</v>
          </cell>
          <cell r="P281">
            <v>195792.01262229215</v>
          </cell>
          <cell r="Q281">
            <v>185847.31344630799</v>
          </cell>
          <cell r="R281">
            <v>189211.32523876082</v>
          </cell>
          <cell r="S281">
            <v>189860.98889180063</v>
          </cell>
          <cell r="T281">
            <v>190290.14265956209</v>
          </cell>
          <cell r="U281">
            <v>192862.09876543211</v>
          </cell>
          <cell r="V281">
            <v>209364.74215292337</v>
          </cell>
          <cell r="W281">
            <v>262045.83922955976</v>
          </cell>
          <cell r="X281">
            <v>271684</v>
          </cell>
          <cell r="Y281">
            <v>293813.10637957137</v>
          </cell>
          <cell r="Z281">
            <v>317817.04120079195</v>
          </cell>
          <cell r="AA281">
            <v>335454.86552236194</v>
          </cell>
        </row>
        <row r="282">
          <cell r="A282" t="str">
            <v>FIR2016</v>
          </cell>
          <cell r="C282">
            <v>-6884.1656125328363</v>
          </cell>
          <cell r="D282">
            <v>-7607.8728422691411</v>
          </cell>
          <cell r="E282">
            <v>-9267.0313126398705</v>
          </cell>
          <cell r="F282">
            <v>-10926.189783010601</v>
          </cell>
          <cell r="G282">
            <v>-14048.668366254738</v>
          </cell>
          <cell r="H282">
            <v>-15533.858752554241</v>
          </cell>
          <cell r="I282">
            <v>-19623.599883234401</v>
          </cell>
          <cell r="J282">
            <v>-24504.647270604255</v>
          </cell>
          <cell r="K282">
            <v>-23251.082961953871</v>
          </cell>
          <cell r="L282">
            <v>-24450.965690376561</v>
          </cell>
          <cell r="M282">
            <v>-26281.109934805871</v>
          </cell>
          <cell r="N282">
            <v>-26531.623975868439</v>
          </cell>
          <cell r="O282">
            <v>-30744.63392040478</v>
          </cell>
          <cell r="P282">
            <v>-28362.762323635296</v>
          </cell>
          <cell r="Q282">
            <v>-32553.901994745542</v>
          </cell>
          <cell r="R282">
            <v>-30619.376899873496</v>
          </cell>
          <cell r="S282">
            <v>-36563.120755084157</v>
          </cell>
          <cell r="T282">
            <v>-36910.062819889063</v>
          </cell>
          <cell r="U282">
            <v>-30905.678661087863</v>
          </cell>
          <cell r="V282">
            <v>-32989.319256592389</v>
          </cell>
          <cell r="W282">
            <v>-61105.543952515327</v>
          </cell>
          <cell r="X282">
            <v>-51082</v>
          </cell>
          <cell r="Y282">
            <v>-61883.926865816873</v>
          </cell>
          <cell r="Z282">
            <v>-70925.296720832921</v>
          </cell>
          <cell r="AA282">
            <v>-80501.494171450802</v>
          </cell>
        </row>
        <row r="283">
          <cell r="A283" t="str">
            <v>YNR2016</v>
          </cell>
          <cell r="C283">
            <v>86808.814482919159</v>
          </cell>
          <cell r="D283">
            <v>92918.105886987047</v>
          </cell>
          <cell r="E283">
            <v>101815.9279076846</v>
          </cell>
          <cell r="F283">
            <v>109435.01510241353</v>
          </cell>
          <cell r="G283">
            <v>118260.75400164722</v>
          </cell>
          <cell r="H283">
            <v>129208.50150397481</v>
          </cell>
          <cell r="I283">
            <v>131549.72179152048</v>
          </cell>
          <cell r="J283">
            <v>134694.71825538928</v>
          </cell>
          <cell r="K283">
            <v>141080.49286507201</v>
          </cell>
          <cell r="L283">
            <v>150949.95586550172</v>
          </cell>
          <cell r="M283">
            <v>159088.43651077853</v>
          </cell>
          <cell r="N283">
            <v>168273.6035773115</v>
          </cell>
          <cell r="O283">
            <v>174550.75978478842</v>
          </cell>
          <cell r="P283">
            <v>167680.15212525966</v>
          </cell>
          <cell r="Q283">
            <v>153639.74248012606</v>
          </cell>
          <cell r="R283">
            <v>158910.69730716894</v>
          </cell>
          <cell r="S283">
            <v>153265.50271252595</v>
          </cell>
          <cell r="T283">
            <v>153337.58583398981</v>
          </cell>
          <cell r="U283">
            <v>162242.31993482774</v>
          </cell>
          <cell r="V283">
            <v>176698.44182840362</v>
          </cell>
          <cell r="W283">
            <v>200761.36767707512</v>
          </cell>
          <cell r="X283">
            <v>220602</v>
          </cell>
          <cell r="Y283">
            <v>231928.92447002794</v>
          </cell>
          <cell r="Z283">
            <v>246919.2514144525</v>
          </cell>
          <cell r="AA283">
            <v>255021.19677898733</v>
          </cell>
        </row>
        <row r="284">
          <cell r="A284" t="str">
            <v>UDDR2016</v>
          </cell>
          <cell r="C284">
            <v>74306.920763488277</v>
          </cell>
          <cell r="D284">
            <v>80560.788674578667</v>
          </cell>
          <cell r="E284">
            <v>87319.079760956694</v>
          </cell>
          <cell r="F284">
            <v>95250.766893926164</v>
          </cell>
          <cell r="G284">
            <v>103589.91041703087</v>
          </cell>
          <cell r="H284">
            <v>113596.0990747755</v>
          </cell>
          <cell r="I284">
            <v>118222.10035027744</v>
          </cell>
          <cell r="J284">
            <v>122551.32449546452</v>
          </cell>
          <cell r="K284">
            <v>127887.4360662743</v>
          </cell>
          <cell r="L284">
            <v>133394.95357043424</v>
          </cell>
          <cell r="M284">
            <v>144246.41834521425</v>
          </cell>
          <cell r="N284">
            <v>153032.19675750568</v>
          </cell>
          <cell r="O284">
            <v>160862.99925541761</v>
          </cell>
          <cell r="P284">
            <v>157403.5377891731</v>
          </cell>
          <cell r="Q284">
            <v>140071.94927128046</v>
          </cell>
          <cell r="R284">
            <v>133391.03572052909</v>
          </cell>
          <cell r="S284">
            <v>130866.96091913834</v>
          </cell>
          <cell r="T284">
            <v>128914.892203899</v>
          </cell>
          <cell r="U284">
            <v>132084.43277716267</v>
          </cell>
          <cell r="V284">
            <v>137945.53623526212</v>
          </cell>
          <cell r="W284">
            <v>143271.85318130904</v>
          </cell>
          <cell r="X284">
            <v>151277</v>
          </cell>
          <cell r="Y284">
            <v>156330.04691516294</v>
          </cell>
          <cell r="Z284">
            <v>164669.19043826766</v>
          </cell>
          <cell r="AA284">
            <v>169943.59587307138</v>
          </cell>
        </row>
        <row r="285">
          <cell r="A285" t="str">
            <v>UNXR2016</v>
          </cell>
          <cell r="C285">
            <v>7861.5263821357803</v>
          </cell>
          <cell r="D285">
            <v>8448.0858634972064</v>
          </cell>
          <cell r="E285">
            <v>10493.915721231764</v>
          </cell>
          <cell r="F285">
            <v>9679.2497748964506</v>
          </cell>
          <cell r="G285">
            <v>14608.997082658021</v>
          </cell>
          <cell r="H285">
            <v>15534.661264181521</v>
          </cell>
          <cell r="I285">
            <v>20675.203385557354</v>
          </cell>
          <cell r="J285">
            <v>24675.213182063744</v>
          </cell>
          <cell r="K285">
            <v>25446.090833783535</v>
          </cell>
          <cell r="L285">
            <v>33355.478840266514</v>
          </cell>
          <cell r="M285">
            <v>28334.081613542221</v>
          </cell>
          <cell r="N285">
            <v>26260.756780118849</v>
          </cell>
          <cell r="O285">
            <v>26477.661588330626</v>
          </cell>
          <cell r="P285">
            <v>22323.883594453444</v>
          </cell>
          <cell r="Q285">
            <v>37534.715144966678</v>
          </cell>
          <cell r="R285">
            <v>47605.004574104081</v>
          </cell>
          <cell r="S285">
            <v>49603.991139924365</v>
          </cell>
          <cell r="T285">
            <v>55514.392580587068</v>
          </cell>
          <cell r="U285">
            <v>54764.899909958578</v>
          </cell>
          <cell r="V285">
            <v>64378.976409148207</v>
          </cell>
          <cell r="W285">
            <v>113898.44595714028</v>
          </cell>
          <cell r="X285">
            <v>113096</v>
          </cell>
          <cell r="Y285">
            <v>132803.78757428416</v>
          </cell>
          <cell r="Z285">
            <v>155709.13898793442</v>
          </cell>
          <cell r="AA285">
            <v>166669.45096344315</v>
          </cell>
        </row>
        <row r="286">
          <cell r="A286" t="str">
            <v>UIR2016</v>
          </cell>
          <cell r="C286">
            <v>14570.992791012555</v>
          </cell>
          <cell r="D286">
            <v>17179.086068723245</v>
          </cell>
          <cell r="E286">
            <v>19790.993742452523</v>
          </cell>
          <cell r="F286">
            <v>22568.827642990454</v>
          </cell>
          <cell r="G286">
            <v>24817.414095949069</v>
          </cell>
          <cell r="H286">
            <v>26985.898232517298</v>
          </cell>
          <cell r="I286">
            <v>26384.17726058478</v>
          </cell>
          <cell r="J286">
            <v>26568.221868481731</v>
          </cell>
          <cell r="K286">
            <v>29086.676839755564</v>
          </cell>
          <cell r="L286">
            <v>31548.869469755202</v>
          </cell>
          <cell r="M286">
            <v>35923.981703077559</v>
          </cell>
          <cell r="N286">
            <v>37981.848355106689</v>
          </cell>
          <cell r="O286">
            <v>38226.923299301074</v>
          </cell>
          <cell r="P286">
            <v>34189.385113623903</v>
          </cell>
          <cell r="Q286">
            <v>22541.173271855681</v>
          </cell>
          <cell r="R286">
            <v>17087.540564277093</v>
          </cell>
          <cell r="S286">
            <v>16520.149156511878</v>
          </cell>
          <cell r="T286">
            <v>16105.33358949025</v>
          </cell>
          <cell r="U286">
            <v>19205.483953599007</v>
          </cell>
          <cell r="V286">
            <v>21778.29406813774</v>
          </cell>
          <cell r="W286">
            <v>23866.675888315585</v>
          </cell>
          <cell r="X286">
            <v>26059</v>
          </cell>
          <cell r="Y286">
            <v>27108.912504116808</v>
          </cell>
          <cell r="Z286">
            <v>30641.043217330844</v>
          </cell>
          <cell r="AA286">
            <v>31323.820104658396</v>
          </cell>
        </row>
        <row r="287">
          <cell r="A287" t="str">
            <v>UMTR2016</v>
          </cell>
          <cell r="C287">
            <v>-41733.526174410501</v>
          </cell>
          <cell r="D287">
            <v>-47294.643289999629</v>
          </cell>
          <cell r="E287">
            <v>-55049.043694304877</v>
          </cell>
          <cell r="F287">
            <v>-70687.035200227358</v>
          </cell>
          <cell r="G287">
            <v>-78540.0544574425</v>
          </cell>
          <cell r="H287">
            <v>-97281.581264439446</v>
          </cell>
          <cell r="I287">
            <v>-108037.93955132198</v>
          </cell>
          <cell r="J287">
            <v>-112458.0365387436</v>
          </cell>
          <cell r="K287">
            <v>-109395.92115589128</v>
          </cell>
          <cell r="L287">
            <v>-110475.79759525465</v>
          </cell>
          <cell r="M287">
            <v>-123163.113022113</v>
          </cell>
          <cell r="N287">
            <v>-134284.36106476217</v>
          </cell>
          <cell r="O287">
            <v>-148291.19674355493</v>
          </cell>
          <cell r="P287">
            <v>-145698.50710055372</v>
          </cell>
          <cell r="Q287">
            <v>-138745.87797040594</v>
          </cell>
          <cell r="R287">
            <v>-139516.09121163224</v>
          </cell>
          <cell r="S287">
            <v>-143510.15475448308</v>
          </cell>
          <cell r="T287">
            <v>-136116.69935182805</v>
          </cell>
          <cell r="U287">
            <v>-142394.77552807215</v>
          </cell>
          <cell r="V287">
            <v>-161551.48770581977</v>
          </cell>
          <cell r="W287">
            <v>-201494.09551138655</v>
          </cell>
          <cell r="X287">
            <v>-215139</v>
          </cell>
          <cell r="Y287">
            <v>-226075.83078770764</v>
          </cell>
          <cell r="Z287">
            <v>-240783.84651068979</v>
          </cell>
          <cell r="AA287">
            <v>-273463.17579944263</v>
          </cell>
        </row>
        <row r="288">
          <cell r="A288" t="str">
            <v>PCR2017</v>
          </cell>
          <cell r="C288">
            <v>44243</v>
          </cell>
          <cell r="D288">
            <v>47422</v>
          </cell>
          <cell r="E288">
            <v>50579</v>
          </cell>
          <cell r="F288">
            <v>54712</v>
          </cell>
          <cell r="G288">
            <v>59804</v>
          </cell>
          <cell r="H288">
            <v>66172</v>
          </cell>
          <cell r="I288">
            <v>69357</v>
          </cell>
          <cell r="J288">
            <v>72165</v>
          </cell>
          <cell r="K288">
            <v>74266</v>
          </cell>
          <cell r="L288">
            <v>77086</v>
          </cell>
          <cell r="M288">
            <v>82631</v>
          </cell>
          <cell r="N288">
            <v>88169</v>
          </cell>
          <cell r="O288">
            <v>94096</v>
          </cell>
          <cell r="P288">
            <v>94564</v>
          </cell>
          <cell r="Q288">
            <v>90136</v>
          </cell>
          <cell r="R288">
            <v>90985</v>
          </cell>
          <cell r="S288">
            <v>89445</v>
          </cell>
          <cell r="T288">
            <v>88898</v>
          </cell>
          <cell r="U288">
            <v>88783</v>
          </cell>
          <cell r="V288">
            <v>90928</v>
          </cell>
          <cell r="W288">
            <v>93795</v>
          </cell>
          <cell r="X288">
            <v>98673</v>
          </cell>
          <cell r="Y288">
            <v>101629</v>
          </cell>
          <cell r="Z288">
            <v>105126</v>
          </cell>
          <cell r="AA288">
            <v>108061</v>
          </cell>
        </row>
        <row r="289">
          <cell r="A289" t="str">
            <v>GCR2017</v>
          </cell>
          <cell r="C289">
            <v>16342</v>
          </cell>
          <cell r="D289">
            <v>16813</v>
          </cell>
          <cell r="E289">
            <v>17817</v>
          </cell>
          <cell r="F289">
            <v>18869</v>
          </cell>
          <cell r="G289">
            <v>19933</v>
          </cell>
          <cell r="H289">
            <v>21507</v>
          </cell>
          <cell r="I289">
            <v>23676</v>
          </cell>
          <cell r="J289">
            <v>25095</v>
          </cell>
          <cell r="K289">
            <v>25801</v>
          </cell>
          <cell r="L289">
            <v>26022</v>
          </cell>
          <cell r="M289">
            <v>26968</v>
          </cell>
          <cell r="N289">
            <v>28242</v>
          </cell>
          <cell r="O289">
            <v>30053</v>
          </cell>
          <cell r="P289">
            <v>30287</v>
          </cell>
          <cell r="Q289">
            <v>29235</v>
          </cell>
          <cell r="R289">
            <v>27284</v>
          </cell>
          <cell r="S289">
            <v>26842</v>
          </cell>
          <cell r="T289">
            <v>25831</v>
          </cell>
          <cell r="U289">
            <v>25931</v>
          </cell>
          <cell r="V289">
            <v>27072</v>
          </cell>
          <cell r="W289">
            <v>27453</v>
          </cell>
          <cell r="X289">
            <v>28449</v>
          </cell>
          <cell r="Y289">
            <v>29551</v>
          </cell>
          <cell r="Z289">
            <v>30864</v>
          </cell>
          <cell r="AA289">
            <v>32598</v>
          </cell>
        </row>
        <row r="290">
          <cell r="A290" t="str">
            <v>IR2017</v>
          </cell>
          <cell r="C290">
            <v>17297</v>
          </cell>
          <cell r="D290">
            <v>20087</v>
          </cell>
          <cell r="E290">
            <v>23290</v>
          </cell>
          <cell r="F290">
            <v>26555</v>
          </cell>
          <cell r="G290">
            <v>30357</v>
          </cell>
          <cell r="H290">
            <v>31838</v>
          </cell>
          <cell r="I290">
            <v>33687</v>
          </cell>
          <cell r="J290">
            <v>35568</v>
          </cell>
          <cell r="K290">
            <v>38371</v>
          </cell>
          <cell r="L290">
            <v>42119</v>
          </cell>
          <cell r="M290">
            <v>49245</v>
          </cell>
          <cell r="N290">
            <v>52819</v>
          </cell>
          <cell r="O290">
            <v>52821</v>
          </cell>
          <cell r="P290">
            <v>46672</v>
          </cell>
          <cell r="Q290">
            <v>38807</v>
          </cell>
          <cell r="R290">
            <v>33007</v>
          </cell>
          <cell r="S290">
            <v>32579</v>
          </cell>
          <cell r="T290">
            <v>38133</v>
          </cell>
          <cell r="U290">
            <v>36677</v>
          </cell>
          <cell r="V290">
            <v>43446</v>
          </cell>
          <cell r="W290">
            <v>66295</v>
          </cell>
          <cell r="X290">
            <v>99971</v>
          </cell>
          <cell r="Y290">
            <v>93214</v>
          </cell>
          <cell r="Z290">
            <v>73587</v>
          </cell>
          <cell r="AA290">
            <v>142862</v>
          </cell>
        </row>
        <row r="291">
          <cell r="A291" t="str">
            <v>SCR2017</v>
          </cell>
          <cell r="C291">
            <v>551</v>
          </cell>
          <cell r="D291">
            <v>632</v>
          </cell>
          <cell r="E291">
            <v>1115</v>
          </cell>
          <cell r="F291">
            <v>1555</v>
          </cell>
          <cell r="G291">
            <v>547</v>
          </cell>
          <cell r="H291">
            <v>1159</v>
          </cell>
          <cell r="I291">
            <v>448</v>
          </cell>
          <cell r="J291">
            <v>645</v>
          </cell>
          <cell r="K291">
            <v>1220</v>
          </cell>
          <cell r="L291">
            <v>434</v>
          </cell>
          <cell r="M291">
            <v>861</v>
          </cell>
          <cell r="N291">
            <v>1741</v>
          </cell>
          <cell r="O291">
            <v>1040</v>
          </cell>
          <cell r="P291">
            <v>-220</v>
          </cell>
          <cell r="Q291">
            <v>-988</v>
          </cell>
          <cell r="R291">
            <v>-428</v>
          </cell>
          <cell r="S291">
            <v>620</v>
          </cell>
          <cell r="T291">
            <v>882</v>
          </cell>
          <cell r="U291">
            <v>278</v>
          </cell>
          <cell r="V291">
            <v>2888</v>
          </cell>
          <cell r="W291">
            <v>4199</v>
          </cell>
          <cell r="X291">
            <v>4822</v>
          </cell>
          <cell r="Y291">
            <v>6059</v>
          </cell>
          <cell r="Z291">
            <v>1158</v>
          </cell>
          <cell r="AA291">
            <v>1635</v>
          </cell>
        </row>
        <row r="292">
          <cell r="A292" t="str">
            <v>XTR2017</v>
          </cell>
          <cell r="C292">
            <v>50038</v>
          </cell>
          <cell r="D292">
            <v>56253</v>
          </cell>
          <cell r="E292">
            <v>66125</v>
          </cell>
          <cell r="F292">
            <v>81182</v>
          </cell>
          <cell r="G292">
            <v>93986</v>
          </cell>
          <cell r="H292">
            <v>113899</v>
          </cell>
          <cell r="I292">
            <v>129854</v>
          </cell>
          <cell r="J292">
            <v>138264</v>
          </cell>
          <cell r="K292">
            <v>135916</v>
          </cell>
          <cell r="L292">
            <v>144778</v>
          </cell>
          <cell r="M292">
            <v>152712</v>
          </cell>
          <cell r="N292">
            <v>161953</v>
          </cell>
          <cell r="O292">
            <v>176369</v>
          </cell>
          <cell r="P292">
            <v>169661</v>
          </cell>
          <cell r="Q292">
            <v>177548</v>
          </cell>
          <cell r="R292">
            <v>188218</v>
          </cell>
          <cell r="S292">
            <v>194231</v>
          </cell>
          <cell r="T292">
            <v>192538</v>
          </cell>
          <cell r="U292">
            <v>198168</v>
          </cell>
          <cell r="V292">
            <v>227034</v>
          </cell>
          <cell r="W292">
            <v>316164</v>
          </cell>
          <cell r="X292">
            <v>329212</v>
          </cell>
          <cell r="Y292">
            <v>359655</v>
          </cell>
          <cell r="Z292">
            <v>397062</v>
          </cell>
          <cell r="AA292">
            <v>440962</v>
          </cell>
        </row>
        <row r="293">
          <cell r="A293" t="str">
            <v>MTR2017</v>
          </cell>
          <cell r="C293">
            <v>-44335</v>
          </cell>
          <cell r="D293">
            <v>-50029</v>
          </cell>
          <cell r="E293">
            <v>-58356</v>
          </cell>
          <cell r="F293">
            <v>-74565</v>
          </cell>
          <cell r="G293">
            <v>-83972</v>
          </cell>
          <cell r="H293">
            <v>-102183</v>
          </cell>
          <cell r="I293">
            <v>-115570</v>
          </cell>
          <cell r="J293">
            <v>-121740</v>
          </cell>
          <cell r="K293">
            <v>-118797</v>
          </cell>
          <cell r="L293">
            <v>-121058</v>
          </cell>
          <cell r="M293">
            <v>-136461</v>
          </cell>
          <cell r="N293">
            <v>-149154</v>
          </cell>
          <cell r="O293">
            <v>-163102</v>
          </cell>
          <cell r="P293">
            <v>-158558</v>
          </cell>
          <cell r="Q293">
            <v>-155858</v>
          </cell>
          <cell r="R293">
            <v>-156558</v>
          </cell>
          <cell r="S293">
            <v>-160775</v>
          </cell>
          <cell r="T293">
            <v>-159267</v>
          </cell>
          <cell r="U293">
            <v>-160926</v>
          </cell>
          <cell r="V293">
            <v>-184422</v>
          </cell>
          <cell r="W293">
            <v>-245583</v>
          </cell>
          <cell r="X293">
            <v>-290796</v>
          </cell>
          <cell r="Y293">
            <v>-294028</v>
          </cell>
          <cell r="Z293">
            <v>-285611</v>
          </cell>
          <cell r="AA293">
            <v>-387307</v>
          </cell>
        </row>
        <row r="294">
          <cell r="A294" t="str">
            <v>STATR2017</v>
          </cell>
          <cell r="C294">
            <v>8169</v>
          </cell>
          <cell r="D294">
            <v>7971</v>
          </cell>
          <cell r="E294">
            <v>9390</v>
          </cell>
          <cell r="F294">
            <v>11209</v>
          </cell>
          <cell r="G294">
            <v>11415</v>
          </cell>
          <cell r="H294">
            <v>12153</v>
          </cell>
          <cell r="I294">
            <v>10723</v>
          </cell>
          <cell r="J294">
            <v>11187</v>
          </cell>
          <cell r="K294">
            <v>9274</v>
          </cell>
          <cell r="L294">
            <v>7831</v>
          </cell>
          <cell r="M294">
            <v>11358</v>
          </cell>
          <cell r="N294">
            <v>13042</v>
          </cell>
          <cell r="O294">
            <v>16014</v>
          </cell>
          <cell r="P294">
            <v>15597</v>
          </cell>
          <cell r="Q294">
            <v>9066</v>
          </cell>
          <cell r="R294">
            <v>8840</v>
          </cell>
          <cell r="S294">
            <v>9063</v>
          </cell>
          <cell r="T294">
            <v>5424</v>
          </cell>
          <cell r="U294">
            <v>6129</v>
          </cell>
          <cell r="V294">
            <v>4783</v>
          </cell>
          <cell r="W294">
            <v>2682</v>
          </cell>
          <cell r="X294">
            <v>4421</v>
          </cell>
          <cell r="Y294">
            <v>1051</v>
          </cell>
          <cell r="Z294">
            <v>-780</v>
          </cell>
          <cell r="AA294">
            <v>432</v>
          </cell>
        </row>
        <row r="295">
          <cell r="A295" t="str">
            <v>YER2017</v>
          </cell>
          <cell r="C295">
            <v>92305</v>
          </cell>
          <cell r="D295">
            <v>99149</v>
          </cell>
          <cell r="E295">
            <v>109960</v>
          </cell>
          <cell r="F295">
            <v>119517</v>
          </cell>
          <cell r="G295">
            <v>132070</v>
          </cell>
          <cell r="H295">
            <v>144545</v>
          </cell>
          <cell r="I295">
            <v>152175</v>
          </cell>
          <cell r="J295">
            <v>161184</v>
          </cell>
          <cell r="K295">
            <v>166051</v>
          </cell>
          <cell r="L295">
            <v>177212</v>
          </cell>
          <cell r="M295">
            <v>187314</v>
          </cell>
          <cell r="N295">
            <v>196812</v>
          </cell>
          <cell r="O295">
            <v>207291</v>
          </cell>
          <cell r="P295">
            <v>198003</v>
          </cell>
          <cell r="Q295">
            <v>187946</v>
          </cell>
          <cell r="R295">
            <v>191348</v>
          </cell>
          <cell r="S295">
            <v>192005</v>
          </cell>
          <cell r="T295">
            <v>192439</v>
          </cell>
          <cell r="U295">
            <v>195040</v>
          </cell>
          <cell r="V295">
            <v>211729</v>
          </cell>
          <cell r="W295">
            <v>265005</v>
          </cell>
          <cell r="X295">
            <v>274752</v>
          </cell>
          <cell r="Y295">
            <v>297131</v>
          </cell>
          <cell r="Z295">
            <v>321406</v>
          </cell>
          <cell r="AA295">
            <v>339243</v>
          </cell>
        </row>
        <row r="296">
          <cell r="A296" t="str">
            <v>FIR2017</v>
          </cell>
          <cell r="C296">
            <v>-6925</v>
          </cell>
          <cell r="D296">
            <v>-7653</v>
          </cell>
          <cell r="E296">
            <v>-9322</v>
          </cell>
          <cell r="F296">
            <v>-10991</v>
          </cell>
          <cell r="G296">
            <v>-14132</v>
          </cell>
          <cell r="H296">
            <v>-15626</v>
          </cell>
          <cell r="I296">
            <v>-19740</v>
          </cell>
          <cell r="J296">
            <v>-24650</v>
          </cell>
          <cell r="K296">
            <v>-23389</v>
          </cell>
          <cell r="L296">
            <v>-24596</v>
          </cell>
          <cell r="M296">
            <v>-26437</v>
          </cell>
          <cell r="N296">
            <v>-26689</v>
          </cell>
          <cell r="O296">
            <v>-30927</v>
          </cell>
          <cell r="P296">
            <v>-28531</v>
          </cell>
          <cell r="Q296">
            <v>-32747</v>
          </cell>
          <cell r="R296">
            <v>-30801</v>
          </cell>
          <cell r="S296">
            <v>-36780</v>
          </cell>
          <cell r="T296">
            <v>-37129</v>
          </cell>
          <cell r="U296">
            <v>-31089</v>
          </cell>
          <cell r="V296">
            <v>-33185</v>
          </cell>
          <cell r="W296">
            <v>-61468</v>
          </cell>
          <cell r="X296">
            <v>-51385</v>
          </cell>
          <cell r="Y296">
            <v>-62251</v>
          </cell>
          <cell r="Z296">
            <v>-71346</v>
          </cell>
          <cell r="AA296">
            <v>-80979</v>
          </cell>
        </row>
        <row r="297">
          <cell r="A297" t="str">
            <v>YNR2017</v>
          </cell>
          <cell r="C297">
            <v>87913</v>
          </cell>
          <cell r="D297">
            <v>94100</v>
          </cell>
          <cell r="E297">
            <v>103111</v>
          </cell>
          <cell r="F297">
            <v>110827</v>
          </cell>
          <cell r="G297">
            <v>119765</v>
          </cell>
          <cell r="H297">
            <v>130852</v>
          </cell>
          <cell r="I297">
            <v>133223</v>
          </cell>
          <cell r="J297">
            <v>136408</v>
          </cell>
          <cell r="K297">
            <v>142875</v>
          </cell>
          <cell r="L297">
            <v>152870</v>
          </cell>
          <cell r="M297">
            <v>161112</v>
          </cell>
          <cell r="N297">
            <v>170414</v>
          </cell>
          <cell r="O297">
            <v>176771</v>
          </cell>
          <cell r="P297">
            <v>169813</v>
          </cell>
          <cell r="Q297">
            <v>155594</v>
          </cell>
          <cell r="R297">
            <v>160932</v>
          </cell>
          <cell r="S297">
            <v>155215</v>
          </cell>
          <cell r="T297">
            <v>155288</v>
          </cell>
          <cell r="U297">
            <v>164306</v>
          </cell>
          <cell r="V297">
            <v>178946</v>
          </cell>
          <cell r="W297">
            <v>203315</v>
          </cell>
          <cell r="X297">
            <v>223408</v>
          </cell>
          <cell r="Y297">
            <v>234879</v>
          </cell>
          <cell r="Z297">
            <v>250060</v>
          </cell>
          <cell r="AA297">
            <v>258265</v>
          </cell>
        </row>
        <row r="298">
          <cell r="A298" t="str">
            <v>UDDR2017</v>
          </cell>
          <cell r="C298">
            <v>75865</v>
          </cell>
          <cell r="D298">
            <v>82250</v>
          </cell>
          <cell r="E298">
            <v>89150</v>
          </cell>
          <cell r="F298">
            <v>97248</v>
          </cell>
          <cell r="G298">
            <v>105762</v>
          </cell>
          <cell r="H298">
            <v>115978</v>
          </cell>
          <cell r="I298">
            <v>120701</v>
          </cell>
          <cell r="J298">
            <v>125121</v>
          </cell>
          <cell r="K298">
            <v>130569</v>
          </cell>
          <cell r="L298">
            <v>136192</v>
          </cell>
          <cell r="M298">
            <v>147271</v>
          </cell>
          <cell r="N298">
            <v>156241</v>
          </cell>
          <cell r="O298">
            <v>164236</v>
          </cell>
          <cell r="P298">
            <v>160704</v>
          </cell>
          <cell r="Q298">
            <v>143009</v>
          </cell>
          <cell r="R298">
            <v>136188</v>
          </cell>
          <cell r="S298">
            <v>133611</v>
          </cell>
          <cell r="T298">
            <v>131618</v>
          </cell>
          <cell r="U298">
            <v>134854</v>
          </cell>
          <cell r="V298">
            <v>140838</v>
          </cell>
          <cell r="W298">
            <v>146276</v>
          </cell>
          <cell r="X298">
            <v>154449</v>
          </cell>
          <cell r="Y298">
            <v>159608</v>
          </cell>
          <cell r="Z298">
            <v>168122</v>
          </cell>
          <cell r="AA298">
            <v>173507</v>
          </cell>
        </row>
        <row r="299">
          <cell r="A299" t="str">
            <v>UNXR2017</v>
          </cell>
          <cell r="C299">
            <v>7720</v>
          </cell>
          <cell r="D299">
            <v>8296</v>
          </cell>
          <cell r="E299">
            <v>10305</v>
          </cell>
          <cell r="F299">
            <v>9505</v>
          </cell>
          <cell r="G299">
            <v>14346</v>
          </cell>
          <cell r="H299">
            <v>15255</v>
          </cell>
          <cell r="I299">
            <v>20303</v>
          </cell>
          <cell r="J299">
            <v>24231</v>
          </cell>
          <cell r="K299">
            <v>24988</v>
          </cell>
          <cell r="L299">
            <v>32755</v>
          </cell>
          <cell r="M299">
            <v>27824</v>
          </cell>
          <cell r="N299">
            <v>25788</v>
          </cell>
          <cell r="O299">
            <v>26001</v>
          </cell>
          <cell r="P299">
            <v>21922</v>
          </cell>
          <cell r="Q299">
            <v>36859</v>
          </cell>
          <cell r="R299">
            <v>46748</v>
          </cell>
          <cell r="S299">
            <v>48711</v>
          </cell>
          <cell r="T299">
            <v>54515</v>
          </cell>
          <cell r="U299">
            <v>53779</v>
          </cell>
          <cell r="V299">
            <v>63220</v>
          </cell>
          <cell r="W299">
            <v>111848</v>
          </cell>
          <cell r="X299">
            <v>111060</v>
          </cell>
          <cell r="Y299">
            <v>130413</v>
          </cell>
          <cell r="Z299">
            <v>152906</v>
          </cell>
          <cell r="AA299">
            <v>163669</v>
          </cell>
        </row>
        <row r="300">
          <cell r="A300" t="str">
            <v>UIR2017</v>
          </cell>
          <cell r="C300">
            <v>15280</v>
          </cell>
          <cell r="D300">
            <v>18015</v>
          </cell>
          <cell r="E300">
            <v>20754</v>
          </cell>
          <cell r="F300">
            <v>23667</v>
          </cell>
          <cell r="G300">
            <v>26025</v>
          </cell>
          <cell r="H300">
            <v>28299</v>
          </cell>
          <cell r="I300">
            <v>27668</v>
          </cell>
          <cell r="J300">
            <v>27861</v>
          </cell>
          <cell r="K300">
            <v>30502</v>
          </cell>
          <cell r="L300">
            <v>33084</v>
          </cell>
          <cell r="M300">
            <v>37672</v>
          </cell>
          <cell r="N300">
            <v>39830</v>
          </cell>
          <cell r="O300">
            <v>40087</v>
          </cell>
          <cell r="P300">
            <v>35853</v>
          </cell>
          <cell r="Q300">
            <v>23638</v>
          </cell>
          <cell r="R300">
            <v>17919</v>
          </cell>
          <cell r="S300">
            <v>17324</v>
          </cell>
          <cell r="T300">
            <v>16889</v>
          </cell>
          <cell r="U300">
            <v>20140</v>
          </cell>
          <cell r="V300">
            <v>22838</v>
          </cell>
          <cell r="W300">
            <v>25028</v>
          </cell>
          <cell r="X300">
            <v>27327</v>
          </cell>
          <cell r="Y300">
            <v>28428</v>
          </cell>
          <cell r="Z300">
            <v>32132</v>
          </cell>
          <cell r="AA300">
            <v>32848</v>
          </cell>
        </row>
        <row r="301">
          <cell r="A301" t="str">
            <v>UMTR2017</v>
          </cell>
          <cell r="C301">
            <v>-42318</v>
          </cell>
          <cell r="D301">
            <v>-47957</v>
          </cell>
          <cell r="E301">
            <v>-55820</v>
          </cell>
          <cell r="F301">
            <v>-71677</v>
          </cell>
          <cell r="G301">
            <v>-79640</v>
          </cell>
          <cell r="H301">
            <v>-98644</v>
          </cell>
          <cell r="I301">
            <v>-109551</v>
          </cell>
          <cell r="J301">
            <v>-114033</v>
          </cell>
          <cell r="K301">
            <v>-110928</v>
          </cell>
          <cell r="L301">
            <v>-112023</v>
          </cell>
          <cell r="M301">
            <v>-124888</v>
          </cell>
          <cell r="N301">
            <v>-136165</v>
          </cell>
          <cell r="O301">
            <v>-150368</v>
          </cell>
          <cell r="P301">
            <v>-147739</v>
          </cell>
          <cell r="Q301">
            <v>-140689</v>
          </cell>
          <cell r="R301">
            <v>-141470</v>
          </cell>
          <cell r="S301">
            <v>-145520</v>
          </cell>
          <cell r="T301">
            <v>-138023</v>
          </cell>
          <cell r="U301">
            <v>-144389</v>
          </cell>
          <cell r="V301">
            <v>-163814</v>
          </cell>
          <cell r="W301">
            <v>-204316</v>
          </cell>
          <cell r="X301">
            <v>-218152</v>
          </cell>
          <cell r="Y301">
            <v>-229242</v>
          </cell>
          <cell r="Z301">
            <v>-244156</v>
          </cell>
          <cell r="AA301">
            <v>-277293</v>
          </cell>
        </row>
        <row r="302">
          <cell r="A302" t="str">
            <v>PCR2018</v>
          </cell>
          <cell r="C302">
            <v>45022.006078420185</v>
          </cell>
          <cell r="D302">
            <v>48256.980138119972</v>
          </cell>
          <cell r="E302">
            <v>51469.566834084813</v>
          </cell>
          <cell r="F302">
            <v>55675.338393927283</v>
          </cell>
          <cell r="G302">
            <v>60856.99549112493</v>
          </cell>
          <cell r="H302">
            <v>67337.119684949488</v>
          </cell>
          <cell r="I302">
            <v>70578.199389304253</v>
          </cell>
          <cell r="J302">
            <v>73435.64108783743</v>
          </cell>
          <cell r="K302">
            <v>75573.634324524843</v>
          </cell>
          <cell r="L302">
            <v>78443.287312368004</v>
          </cell>
          <cell r="M302">
            <v>84085.920581017053</v>
          </cell>
          <cell r="N302">
            <v>89721.430597568615</v>
          </cell>
          <cell r="O302">
            <v>95752.789909251733</v>
          </cell>
          <cell r="P302">
            <v>96229.030192340608</v>
          </cell>
          <cell r="Q302">
            <v>91723.064436961344</v>
          </cell>
          <cell r="R302">
            <v>92587.013155641776</v>
          </cell>
          <cell r="S302">
            <v>91019.897694195519</v>
          </cell>
          <cell r="T302">
            <v>90463.266423149355</v>
          </cell>
          <cell r="U302">
            <v>90346.241567262128</v>
          </cell>
          <cell r="V302">
            <v>92529.009531419419</v>
          </cell>
          <cell r="W302">
            <v>95446.490069059975</v>
          </cell>
          <cell r="X302">
            <v>100410.37917356314</v>
          </cell>
          <cell r="Y302">
            <v>103418.42677358598</v>
          </cell>
          <cell r="Z302">
            <v>106977</v>
          </cell>
          <cell r="AA302">
            <v>109963.67784373039</v>
          </cell>
        </row>
        <row r="303">
          <cell r="A303" t="str">
            <v>GCR2018</v>
          </cell>
          <cell r="C303">
            <v>17001.737299118708</v>
          </cell>
          <cell r="D303">
            <v>17491.751879212021</v>
          </cell>
          <cell r="E303">
            <v>18536.284020217725</v>
          </cell>
          <cell r="F303">
            <v>19630.753952825293</v>
          </cell>
          <cell r="G303">
            <v>20737.708333333328</v>
          </cell>
          <cell r="H303">
            <v>22375.25174961119</v>
          </cell>
          <cell r="I303">
            <v>24631.815707620521</v>
          </cell>
          <cell r="J303">
            <v>26108.101671850694</v>
          </cell>
          <cell r="K303">
            <v>26842.603356661475</v>
          </cell>
          <cell r="L303">
            <v>27072.525272161733</v>
          </cell>
          <cell r="M303">
            <v>28056.715914981847</v>
          </cell>
          <cell r="N303">
            <v>29382.148133748047</v>
          </cell>
          <cell r="O303">
            <v>31266.259396060123</v>
          </cell>
          <cell r="P303">
            <v>31509.706130119223</v>
          </cell>
          <cell r="Q303">
            <v>30415.236197511655</v>
          </cell>
          <cell r="R303">
            <v>28385.473043027465</v>
          </cell>
          <cell r="S303">
            <v>27925.62921202695</v>
          </cell>
          <cell r="T303">
            <v>26873.814476412645</v>
          </cell>
          <cell r="U303">
            <v>26977.851542249868</v>
          </cell>
          <cell r="V303">
            <v>28164.914463452566</v>
          </cell>
          <cell r="W303">
            <v>28561.295684292381</v>
          </cell>
          <cell r="X303">
            <v>29597.504860031106</v>
          </cell>
          <cell r="Y303">
            <v>30743.993325557283</v>
          </cell>
          <cell r="Z303">
            <v>32110</v>
          </cell>
          <cell r="AA303">
            <v>33914.00272161742</v>
          </cell>
        </row>
        <row r="304">
          <cell r="A304" t="str">
            <v>IR2018</v>
          </cell>
          <cell r="C304">
            <v>17830.340032886252</v>
          </cell>
          <cell r="D304">
            <v>20706.367592101877</v>
          </cell>
          <cell r="E304">
            <v>24008.129696821463</v>
          </cell>
          <cell r="F304">
            <v>27373.803525079173</v>
          </cell>
          <cell r="G304">
            <v>31293.035345917095</v>
          </cell>
          <cell r="H304">
            <v>32819.700871077788</v>
          </cell>
          <cell r="I304">
            <v>34725.713400464767</v>
          </cell>
          <cell r="J304">
            <v>36664.712625871427</v>
          </cell>
          <cell r="K304">
            <v>39554.141030345047</v>
          </cell>
          <cell r="L304">
            <v>43417.707801649762</v>
          </cell>
          <cell r="M304">
            <v>50763.432671531671</v>
          </cell>
          <cell r="N304">
            <v>54447.634283229389</v>
          </cell>
          <cell r="O304">
            <v>54449.695951730617</v>
          </cell>
          <cell r="P304">
            <v>48111.096144699484</v>
          </cell>
          <cell r="Q304">
            <v>40003.584763613151</v>
          </cell>
          <cell r="R304">
            <v>34024.746110046617</v>
          </cell>
          <cell r="S304">
            <v>33583.549050783433</v>
          </cell>
          <cell r="T304">
            <v>39308.802478698686</v>
          </cell>
          <cell r="U304">
            <v>37807.907809803364</v>
          </cell>
          <cell r="V304">
            <v>44785.624852215748</v>
          </cell>
          <cell r="W304">
            <v>68339.156644516013</v>
          </cell>
          <cell r="X304">
            <v>103053.53086822401</v>
          </cell>
          <cell r="Y304">
            <v>96088.183836819007</v>
          </cell>
          <cell r="Z304">
            <v>75856</v>
          </cell>
          <cell r="AA304">
            <v>147267.04271134848</v>
          </cell>
        </row>
        <row r="305">
          <cell r="A305" t="str">
            <v>SCR2018</v>
          </cell>
          <cell r="C305">
            <v>564.79879101899803</v>
          </cell>
          <cell r="D305">
            <v>647.82728842832444</v>
          </cell>
          <cell r="E305">
            <v>1142.9231433506041</v>
          </cell>
          <cell r="F305">
            <v>1593.9421416234882</v>
          </cell>
          <cell r="G305">
            <v>560.69861830742639</v>
          </cell>
          <cell r="H305">
            <v>1188.0250431778925</v>
          </cell>
          <cell r="I305">
            <v>459.21934369602747</v>
          </cell>
          <cell r="J305">
            <v>661.15284974093242</v>
          </cell>
          <cell r="K305">
            <v>1250.5526770293607</v>
          </cell>
          <cell r="L305">
            <v>444.86873920552671</v>
          </cell>
          <cell r="M305">
            <v>882.56217616580295</v>
          </cell>
          <cell r="N305">
            <v>1784.6001727115715</v>
          </cell>
          <cell r="O305">
            <v>1066.0449050086354</v>
          </cell>
          <cell r="P305">
            <v>-225.50949913644209</v>
          </cell>
          <cell r="Q305">
            <v>-1012.7426597582036</v>
          </cell>
          <cell r="R305">
            <v>-438.71848013816918</v>
          </cell>
          <cell r="S305">
            <v>635.5267702936095</v>
          </cell>
          <cell r="T305">
            <v>904.08808290155423</v>
          </cell>
          <cell r="U305">
            <v>284.96200345423136</v>
          </cell>
          <cell r="V305">
            <v>2960.3246977547492</v>
          </cell>
          <cell r="W305">
            <v>4304.156303972366</v>
          </cell>
          <cell r="X305">
            <v>4942.7582037996544</v>
          </cell>
          <cell r="Y305">
            <v>6210.7366148531955</v>
          </cell>
          <cell r="Z305">
            <v>1187</v>
          </cell>
          <cell r="AA305">
            <v>1675.9455958549222</v>
          </cell>
        </row>
        <row r="306">
          <cell r="A306" t="str">
            <v>XTR2018</v>
          </cell>
          <cell r="C306">
            <v>49952.431998025524</v>
          </cell>
          <cell r="D306">
            <v>56156.803972679358</v>
          </cell>
          <cell r="E306">
            <v>66011.92225647383</v>
          </cell>
          <cell r="F306">
            <v>81043.173877127527</v>
          </cell>
          <cell r="G306">
            <v>93825.278263847998</v>
          </cell>
          <cell r="H306">
            <v>113704.22583123043</v>
          </cell>
          <cell r="I306">
            <v>129631.94181765069</v>
          </cell>
          <cell r="J306">
            <v>138027.56020974059</v>
          </cell>
          <cell r="K306">
            <v>135683.57543154474</v>
          </cell>
          <cell r="L306">
            <v>144530.42087633675</v>
          </cell>
          <cell r="M306">
            <v>152450.85325717399</v>
          </cell>
          <cell r="N306">
            <v>161676.05058907683</v>
          </cell>
          <cell r="O306">
            <v>176067.39835844282</v>
          </cell>
          <cell r="P306">
            <v>169370.86944356302</v>
          </cell>
          <cell r="Q306">
            <v>177244.38219723877</v>
          </cell>
          <cell r="R306">
            <v>187896.13585283916</v>
          </cell>
          <cell r="S306">
            <v>193898.85325969249</v>
          </cell>
          <cell r="T306">
            <v>192208.74839193883</v>
          </cell>
          <cell r="U306">
            <v>197829.12075192289</v>
          </cell>
          <cell r="V306">
            <v>226645.75814860151</v>
          </cell>
          <cell r="W306">
            <v>315623.34046572074</v>
          </cell>
          <cell r="X306">
            <v>328649.02759770514</v>
          </cell>
          <cell r="Y306">
            <v>359039.96822914307</v>
          </cell>
          <cell r="Z306">
            <v>396383</v>
          </cell>
          <cell r="AA306">
            <v>440207.92834872135</v>
          </cell>
        </row>
        <row r="307">
          <cell r="A307" t="str">
            <v>MTR2018</v>
          </cell>
          <cell r="C307">
            <v>-44859.98317641826</v>
          </cell>
          <cell r="D307">
            <v>-50621.407428285311</v>
          </cell>
          <cell r="E307">
            <v>-59047.009772032572</v>
          </cell>
          <cell r="F307">
            <v>-75447.945089649889</v>
          </cell>
          <cell r="G307">
            <v>-84966.336016469941</v>
          </cell>
          <cell r="H307">
            <v>-103392.9775778944</v>
          </cell>
          <cell r="I307">
            <v>-116938.49680159376</v>
          </cell>
          <cell r="J307">
            <v>-123181.55750303733</v>
          </cell>
          <cell r="K307">
            <v>-120203.708614164</v>
          </cell>
          <cell r="L307">
            <v>-122491.48174965248</v>
          </cell>
          <cell r="M307">
            <v>-138076.8729950877</v>
          </cell>
          <cell r="N307">
            <v>-150920.17437003474</v>
          </cell>
          <cell r="O307">
            <v>-165033.33655216359</v>
          </cell>
          <cell r="P307">
            <v>-160435.52977301291</v>
          </cell>
          <cell r="Q307">
            <v>-157703.55831533097</v>
          </cell>
          <cell r="R307">
            <v>-158411.84721176705</v>
          </cell>
          <cell r="S307">
            <v>-162678.78189215402</v>
          </cell>
          <cell r="T307">
            <v>-161152.92524097461</v>
          </cell>
          <cell r="U307">
            <v>-162831.56992552808</v>
          </cell>
          <cell r="V307">
            <v>-186605.79265504479</v>
          </cell>
          <cell r="W307">
            <v>-248491.01721922474</v>
          </cell>
          <cell r="X307">
            <v>-294239.39704002993</v>
          </cell>
          <cell r="Y307">
            <v>-297509.66805900331</v>
          </cell>
          <cell r="Z307">
            <v>-288993</v>
          </cell>
          <cell r="AA307">
            <v>-391893.21087423101</v>
          </cell>
        </row>
        <row r="308">
          <cell r="A308" t="str">
            <v>STATR2018</v>
          </cell>
          <cell r="C308">
            <v>7549.5564214891638</v>
          </cell>
          <cell r="D308">
            <v>7322.6096517121623</v>
          </cell>
          <cell r="E308">
            <v>8738.648404819367</v>
          </cell>
          <cell r="F308">
            <v>10626.660242121739</v>
          </cell>
          <cell r="G308">
            <v>10844.143768721886</v>
          </cell>
          <cell r="H308">
            <v>11697.336220837868</v>
          </cell>
          <cell r="I308">
            <v>10332.771184599143</v>
          </cell>
          <cell r="J308">
            <v>10788.327976373694</v>
          </cell>
          <cell r="K308">
            <v>8709.9966703209793</v>
          </cell>
          <cell r="L308">
            <v>7245.8642707834661</v>
          </cell>
          <cell r="M308">
            <v>10685.306392014521</v>
          </cell>
          <cell r="N308">
            <v>12332.007898666634</v>
          </cell>
          <cell r="O308">
            <v>15419.658071930317</v>
          </cell>
          <cell r="P308">
            <v>15064.787788612623</v>
          </cell>
          <cell r="Q308">
            <v>8815.126837882679</v>
          </cell>
          <cell r="R308">
            <v>8872.1500327925896</v>
          </cell>
          <cell r="S308">
            <v>9192.6585934130417</v>
          </cell>
          <cell r="T308">
            <v>5409.0921105856251</v>
          </cell>
          <cell r="U308">
            <v>6222.6726132556505</v>
          </cell>
          <cell r="V308">
            <v>4983.0138703828561</v>
          </cell>
          <cell r="W308">
            <v>3391.709163092426</v>
          </cell>
          <cell r="X308">
            <v>4588.1458211595309</v>
          </cell>
          <cell r="Y308">
            <v>1572.5708307893365</v>
          </cell>
          <cell r="Z308">
            <v>518</v>
          </cell>
          <cell r="AA308">
            <v>885.68119370134082</v>
          </cell>
        </row>
        <row r="309">
          <cell r="A309" t="str">
            <v>YER2018</v>
          </cell>
          <cell r="C309">
            <v>93060.887444540567</v>
          </cell>
          <cell r="D309">
            <v>99960.933093968386</v>
          </cell>
          <cell r="E309">
            <v>110860.46458373523</v>
          </cell>
          <cell r="F309">
            <v>120495.72704305459</v>
          </cell>
          <cell r="G309">
            <v>133151.52380478274</v>
          </cell>
          <cell r="H309">
            <v>145728.68182299027</v>
          </cell>
          <cell r="I309">
            <v>153421.16404174163</v>
          </cell>
          <cell r="J309">
            <v>162503.93891837742</v>
          </cell>
          <cell r="K309">
            <v>167410.79487626246</v>
          </cell>
          <cell r="L309">
            <v>178663.19252285277</v>
          </cell>
          <cell r="M309">
            <v>188847.91799779722</v>
          </cell>
          <cell r="N309">
            <v>198423.69730496634</v>
          </cell>
          <cell r="O309">
            <v>208988.51004026065</v>
          </cell>
          <cell r="P309">
            <v>199624.4504271856</v>
          </cell>
          <cell r="Q309">
            <v>189485.09345811841</v>
          </cell>
          <cell r="R309">
            <v>192914.95250244241</v>
          </cell>
          <cell r="S309">
            <v>193577.33268825102</v>
          </cell>
          <cell r="T309">
            <v>194014.88672271208</v>
          </cell>
          <cell r="U309">
            <v>196637.18636242012</v>
          </cell>
          <cell r="V309">
            <v>213462.85290878205</v>
          </cell>
          <cell r="W309">
            <v>267175.13111142919</v>
          </cell>
          <cell r="X309">
            <v>277001.94948445272</v>
          </cell>
          <cell r="Y309">
            <v>299564.21155174455</v>
          </cell>
          <cell r="Z309">
            <v>324038</v>
          </cell>
          <cell r="AA309">
            <v>342021.06754074286</v>
          </cell>
        </row>
        <row r="310">
          <cell r="A310" t="str">
            <v>FIR2018</v>
          </cell>
          <cell r="C310">
            <v>-6890.2517310010371</v>
          </cell>
          <cell r="D310">
            <v>-7614.5987721806405</v>
          </cell>
          <cell r="E310">
            <v>-9275.2240630168471</v>
          </cell>
          <cell r="F310">
            <v>-10935.849353853055</v>
          </cell>
          <cell r="G310">
            <v>-14061.08844223923</v>
          </cell>
          <cell r="H310">
            <v>-15547.591848176495</v>
          </cell>
          <cell r="I310">
            <v>-19640.948616600792</v>
          </cell>
          <cell r="J310">
            <v>-24526.311215765429</v>
          </cell>
          <cell r="K310">
            <v>-23271.638662293615</v>
          </cell>
          <cell r="L310">
            <v>-24472.58217699661</v>
          </cell>
          <cell r="M310">
            <v>-26304.344406133496</v>
          </cell>
          <cell r="N310">
            <v>-26555.079920387972</v>
          </cell>
          <cell r="O310">
            <v>-30771.814481540663</v>
          </cell>
          <cell r="P310">
            <v>-28387.837131724275</v>
          </cell>
          <cell r="Q310">
            <v>-32582.682084489672</v>
          </cell>
          <cell r="R310">
            <v>-30646.446724413425</v>
          </cell>
          <cell r="S310">
            <v>-36595.44529476075</v>
          </cell>
          <cell r="T310">
            <v>-36942.694082359216</v>
          </cell>
          <cell r="U310">
            <v>-30933.001597847116</v>
          </cell>
          <cell r="V310">
            <v>-33018.484287836742</v>
          </cell>
          <cell r="W310">
            <v>-61159.565834104222</v>
          </cell>
          <cell r="X310">
            <v>-51127.16031732683</v>
          </cell>
          <cell r="Y310">
            <v>-61938.636896252065</v>
          </cell>
          <cell r="Z310">
            <v>-70988</v>
          </cell>
          <cell r="AA310">
            <v>-80572.66352703725</v>
          </cell>
        </row>
        <row r="311">
          <cell r="A311" t="str">
            <v>YNR2018</v>
          </cell>
          <cell r="C311">
            <v>88964.187195073173</v>
          </cell>
          <cell r="D311">
            <v>95225.165960169543</v>
          </cell>
          <cell r="E311">
            <v>104343.9116612013</v>
          </cell>
          <cell r="F311">
            <v>112152.17287850914</v>
          </cell>
          <cell r="G311">
            <v>121197.04570902982</v>
          </cell>
          <cell r="H311">
            <v>132416.61441254098</v>
          </cell>
          <cell r="I311">
            <v>134815.96476845557</v>
          </cell>
          <cell r="J311">
            <v>138039.04822842518</v>
          </cell>
          <cell r="K311">
            <v>144583.3749900024</v>
          </cell>
          <cell r="L311">
            <v>154697.88650723826</v>
          </cell>
          <cell r="M311">
            <v>163038.43717507797</v>
          </cell>
          <cell r="N311">
            <v>172451.66240102376</v>
          </cell>
          <cell r="O311">
            <v>178884.67387826921</v>
          </cell>
          <cell r="P311">
            <v>171843.47616572023</v>
          </cell>
          <cell r="Q311">
            <v>157454.45773014476</v>
          </cell>
          <cell r="R311">
            <v>162856.28489162601</v>
          </cell>
          <cell r="S311">
            <v>157070.92597776535</v>
          </cell>
          <cell r="T311">
            <v>157144.79884827643</v>
          </cell>
          <cell r="U311">
            <v>166270.6282492202</v>
          </cell>
          <cell r="V311">
            <v>181085.68063664722</v>
          </cell>
          <cell r="W311">
            <v>205746.06394465329</v>
          </cell>
          <cell r="X311">
            <v>226079.31856354474</v>
          </cell>
          <cell r="Y311">
            <v>237687.47880508678</v>
          </cell>
          <cell r="Z311">
            <v>253050</v>
          </cell>
          <cell r="AA311">
            <v>261353.10825401903</v>
          </cell>
        </row>
        <row r="312">
          <cell r="A312" t="str">
            <v>UDDR2018</v>
          </cell>
          <cell r="C312">
            <v>77822.521145358725</v>
          </cell>
          <cell r="D312">
            <v>84372.2713267746</v>
          </cell>
          <cell r="E312">
            <v>91450.309894005535</v>
          </cell>
          <cell r="F312">
            <v>99757.260084938316</v>
          </cell>
          <cell r="G312">
            <v>108490.94419528676</v>
          </cell>
          <cell r="H312">
            <v>118970.54448555216</v>
          </cell>
          <cell r="I312">
            <v>123815.4105946872</v>
          </cell>
          <cell r="J312">
            <v>128349.4584884786</v>
          </cell>
          <cell r="K312">
            <v>133938.03154851834</v>
          </cell>
          <cell r="L312">
            <v>139706.12007946611</v>
          </cell>
          <cell r="M312">
            <v>151070.98809198083</v>
          </cell>
          <cell r="N312">
            <v>160272.43822938105</v>
          </cell>
          <cell r="O312">
            <v>168473.73074315081</v>
          </cell>
          <cell r="P312">
            <v>164850.59563888129</v>
          </cell>
          <cell r="Q312">
            <v>146699.01702335209</v>
          </cell>
          <cell r="R312">
            <v>139702.01686870249</v>
          </cell>
          <cell r="S312">
            <v>137058.52333424537</v>
          </cell>
          <cell r="T312">
            <v>135014.09857127562</v>
          </cell>
          <cell r="U312">
            <v>138333.59607903784</v>
          </cell>
          <cell r="V312">
            <v>144471.99938140161</v>
          </cell>
          <cell r="W312">
            <v>150050.3144145323</v>
          </cell>
          <cell r="X312">
            <v>158434.1998072828</v>
          </cell>
          <cell r="Y312">
            <v>163726.31588965157</v>
          </cell>
          <cell r="Z312">
            <v>172460</v>
          </cell>
          <cell r="AA312">
            <v>177983.94749051283</v>
          </cell>
        </row>
        <row r="313">
          <cell r="A313" t="str">
            <v>UNXR2018</v>
          </cell>
          <cell r="C313">
            <v>7566.8682720102533</v>
          </cell>
          <cell r="D313">
            <v>8131.4428995592043</v>
          </cell>
          <cell r="E313">
            <v>10100.592945992961</v>
          </cell>
          <cell r="F313">
            <v>9316.4615188416392</v>
          </cell>
          <cell r="G313">
            <v>14061.436817391073</v>
          </cell>
          <cell r="H313">
            <v>14952.406151491761</v>
          </cell>
          <cell r="I313">
            <v>19900.275456816602</v>
          </cell>
          <cell r="J313">
            <v>23750.360764129593</v>
          </cell>
          <cell r="K313">
            <v>24492.34512707153</v>
          </cell>
          <cell r="L313">
            <v>32105.281120426924</v>
          </cell>
          <cell r="M313">
            <v>27272.091036322963</v>
          </cell>
          <cell r="N313">
            <v>25276.476554222852</v>
          </cell>
          <cell r="O313">
            <v>25485.251546701889</v>
          </cell>
          <cell r="P313">
            <v>21487.161432514091</v>
          </cell>
          <cell r="Q313">
            <v>36127.875341713203</v>
          </cell>
          <cell r="R313">
            <v>45820.71994558748</v>
          </cell>
          <cell r="S313">
            <v>47744.782434960034</v>
          </cell>
          <cell r="T313">
            <v>53433.655938942873</v>
          </cell>
          <cell r="U313">
            <v>52712.255025963655</v>
          </cell>
          <cell r="V313">
            <v>61965.98603063319</v>
          </cell>
          <cell r="W313">
            <v>109629.41483002628</v>
          </cell>
          <cell r="X313">
            <v>108857.04537428223</v>
          </cell>
          <cell r="Y313">
            <v>127826.16476135665</v>
          </cell>
          <cell r="Z313">
            <v>149873</v>
          </cell>
          <cell r="AA313">
            <v>160422.50818803709</v>
          </cell>
        </row>
        <row r="314">
          <cell r="A314" t="str">
            <v>UIR2018</v>
          </cell>
          <cell r="C314">
            <v>15870.143159467205</v>
          </cell>
          <cell r="D314">
            <v>18710.774150379693</v>
          </cell>
          <cell r="E314">
            <v>21555.55962903026</v>
          </cell>
          <cell r="F314">
            <v>24581.065324287327</v>
          </cell>
          <cell r="G314">
            <v>27030.135845885736</v>
          </cell>
          <cell r="H314">
            <v>29391.962124984453</v>
          </cell>
          <cell r="I314">
            <v>28736.591684302268</v>
          </cell>
          <cell r="J314">
            <v>28937.045717664649</v>
          </cell>
          <cell r="K314">
            <v>31680.046246732243</v>
          </cell>
          <cell r="L314">
            <v>34361.768081663155</v>
          </cell>
          <cell r="M314">
            <v>39126.965517241391</v>
          </cell>
          <cell r="N314">
            <v>41368.311651935779</v>
          </cell>
          <cell r="O314">
            <v>41635.237489107443</v>
          </cell>
          <cell r="P314">
            <v>37237.712218349319</v>
          </cell>
          <cell r="Q314">
            <v>24550.945288186238</v>
          </cell>
          <cell r="R314">
            <v>18611.066444665757</v>
          </cell>
          <cell r="S314">
            <v>17993.086393626294</v>
          </cell>
          <cell r="T314">
            <v>17541.285852110046</v>
          </cell>
          <cell r="U314">
            <v>20917.845761234905</v>
          </cell>
          <cell r="V314">
            <v>23720.047740570146</v>
          </cell>
          <cell r="W314">
            <v>25994.629777169175</v>
          </cell>
          <cell r="X314">
            <v>28382.421604630897</v>
          </cell>
          <cell r="Y314">
            <v>29525.944354537532</v>
          </cell>
          <cell r="Z314">
            <v>33373</v>
          </cell>
          <cell r="AA314">
            <v>34116.653305116393</v>
          </cell>
        </row>
        <row r="315">
          <cell r="A315" t="str">
            <v>UMTR2018</v>
          </cell>
          <cell r="C315">
            <v>-42726.003784465669</v>
          </cell>
          <cell r="D315">
            <v>-48419.371508379889</v>
          </cell>
          <cell r="E315">
            <v>-56358.181654352142</v>
          </cell>
          <cell r="F315">
            <v>-72368.064966660662</v>
          </cell>
          <cell r="G315">
            <v>-80407.839250315374</v>
          </cell>
          <cell r="H315">
            <v>-99595.063975491081</v>
          </cell>
          <cell r="I315">
            <v>-110607.22247251758</v>
          </cell>
          <cell r="J315">
            <v>-115132.43512344567</v>
          </cell>
          <cell r="K315">
            <v>-111997.49864840512</v>
          </cell>
          <cell r="L315">
            <v>-113103.05595602811</v>
          </cell>
          <cell r="M315">
            <v>-126092.09226887727</v>
          </cell>
          <cell r="N315">
            <v>-137477.81807532889</v>
          </cell>
          <cell r="O315">
            <v>-151817.75455036946</v>
          </cell>
          <cell r="P315">
            <v>-149163.40737069745</v>
          </cell>
          <cell r="Q315">
            <v>-142045.43566408363</v>
          </cell>
          <cell r="R315">
            <v>-142833.96557938369</v>
          </cell>
          <cell r="S315">
            <v>-146923.01315552354</v>
          </cell>
          <cell r="T315">
            <v>-139353.7317534691</v>
          </cell>
          <cell r="U315">
            <v>-145781.10875833483</v>
          </cell>
          <cell r="V315">
            <v>-165393.39250315371</v>
          </cell>
          <cell r="W315">
            <v>-206285.88754730581</v>
          </cell>
          <cell r="X315">
            <v>-220255.28563705171</v>
          </cell>
          <cell r="Y315">
            <v>-231452.20850603713</v>
          </cell>
          <cell r="Z315">
            <v>-246510</v>
          </cell>
          <cell r="AA315">
            <v>-279966.48630383855</v>
          </cell>
        </row>
        <row r="316">
          <cell r="A316" t="str">
            <v>PCR2019</v>
          </cell>
          <cell r="C316">
            <v>45959.723878179917</v>
          </cell>
          <cell r="D316">
            <v>49262.075938590242</v>
          </cell>
          <cell r="E316">
            <v>52541.574351523683</v>
          </cell>
          <cell r="F316">
            <v>56834.943670704517</v>
          </cell>
          <cell r="G316">
            <v>62124.524259446065</v>
          </cell>
          <cell r="H316">
            <v>68739.616401847117</v>
          </cell>
          <cell r="I316">
            <v>72048.201275205676</v>
          </cell>
          <cell r="J316">
            <v>74965.157734983033</v>
          </cell>
          <cell r="K316">
            <v>77147.681069025843</v>
          </cell>
          <cell r="L316">
            <v>80077.103154699667</v>
          </cell>
          <cell r="M316">
            <v>85837.261121033502</v>
          </cell>
          <cell r="N316">
            <v>91590.147472261044</v>
          </cell>
          <cell r="O316">
            <v>97747.127862966285</v>
          </cell>
          <cell r="P316">
            <v>98233.28727292917</v>
          </cell>
          <cell r="Q316">
            <v>93633.47131712643</v>
          </cell>
          <cell r="R316">
            <v>94515.414349302693</v>
          </cell>
          <cell r="S316">
            <v>92915.659025920526</v>
          </cell>
          <cell r="T316">
            <v>92347.434245472439</v>
          </cell>
          <cell r="U316">
            <v>92227.971997297806</v>
          </cell>
          <cell r="V316">
            <v>94456.202626294398</v>
          </cell>
          <cell r="W316">
            <v>97434.448413396123</v>
          </cell>
          <cell r="X316">
            <v>102501.72534031703</v>
          </cell>
          <cell r="Y316">
            <v>105572.42451948435</v>
          </cell>
          <cell r="Z316">
            <v>109205.11566615153</v>
          </cell>
          <cell r="AA316">
            <v>112254</v>
          </cell>
        </row>
        <row r="317">
          <cell r="A317" t="str">
            <v>GCR2019</v>
          </cell>
          <cell r="C317">
            <v>17483.503589177253</v>
          </cell>
          <cell r="D317">
            <v>17987.403368304804</v>
          </cell>
          <cell r="E317">
            <v>19061.533683048041</v>
          </cell>
          <cell r="F317">
            <v>20187.016841524022</v>
          </cell>
          <cell r="G317">
            <v>21325.338210933187</v>
          </cell>
          <cell r="H317">
            <v>23009.283545002763</v>
          </cell>
          <cell r="I317">
            <v>25329.790171176148</v>
          </cell>
          <cell r="J317">
            <v>26847.908614025404</v>
          </cell>
          <cell r="K317">
            <v>27603.223357261184</v>
          </cell>
          <cell r="L317">
            <v>27839.660408614029</v>
          </cell>
          <cell r="M317">
            <v>28851.739370513533</v>
          </cell>
          <cell r="N317">
            <v>30214.729431253454</v>
          </cell>
          <cell r="O317">
            <v>32152.229431253454</v>
          </cell>
          <cell r="P317">
            <v>32402.574544450585</v>
          </cell>
          <cell r="Q317">
            <v>31277.091385974603</v>
          </cell>
          <cell r="R317">
            <v>29189.812258420767</v>
          </cell>
          <cell r="S317">
            <v>28716.938155715077</v>
          </cell>
          <cell r="T317">
            <v>27635.318884594151</v>
          </cell>
          <cell r="U317">
            <v>27742.303975704035</v>
          </cell>
          <cell r="V317">
            <v>28963.003865267812</v>
          </cell>
          <cell r="W317">
            <v>29370.617062396468</v>
          </cell>
          <cell r="X317">
            <v>30436.188569850914</v>
          </cell>
          <cell r="Y317">
            <v>31615.164273881837</v>
          </cell>
          <cell r="Z317">
            <v>33019.878520154612</v>
          </cell>
          <cell r="AA317">
            <v>34875</v>
          </cell>
        </row>
        <row r="318">
          <cell r="A318" t="str">
            <v>IR2019</v>
          </cell>
          <cell r="C318">
            <v>18266.688741582788</v>
          </cell>
          <cell r="D318">
            <v>21213.099193627419</v>
          </cell>
          <cell r="E318">
            <v>24595.662877462168</v>
          </cell>
          <cell r="F318">
            <v>28043.702349120133</v>
          </cell>
          <cell r="G318">
            <v>32058.846628214644</v>
          </cell>
          <cell r="H318">
            <v>33622.873108314321</v>
          </cell>
          <cell r="I318">
            <v>35575.530070977591</v>
          </cell>
          <cell r="J318">
            <v>37561.980988646392</v>
          </cell>
          <cell r="K318">
            <v>40522.120234912021</v>
          </cell>
          <cell r="L318">
            <v>44480.237214934699</v>
          </cell>
          <cell r="M318">
            <v>52005.728570228617</v>
          </cell>
          <cell r="N318">
            <v>55780.090919908733</v>
          </cell>
          <cell r="O318">
            <v>55782.203042096582</v>
          </cell>
          <cell r="P318">
            <v>49288.483375565243</v>
          </cell>
          <cell r="Q318">
            <v>40982.562871862363</v>
          </cell>
          <cell r="R318">
            <v>34857.408527110085</v>
          </cell>
          <cell r="S318">
            <v>34405.414378911119</v>
          </cell>
          <cell r="T318">
            <v>40270.777694558383</v>
          </cell>
          <cell r="U318">
            <v>38733.152741806778</v>
          </cell>
          <cell r="V318">
            <v>45881.630286570253</v>
          </cell>
          <cell r="W318">
            <v>70011.570221612463</v>
          </cell>
          <cell r="X318">
            <v>105575.4836205569</v>
          </cell>
          <cell r="Y318">
            <v>98439.678808920493</v>
          </cell>
          <cell r="Z318">
            <v>77712.367718497568</v>
          </cell>
          <cell r="AA318">
            <v>150871</v>
          </cell>
        </row>
        <row r="319">
          <cell r="A319" t="str">
            <v>SCR2019</v>
          </cell>
          <cell r="C319">
            <v>432.03792048929671</v>
          </cell>
          <cell r="D319">
            <v>495.54984709480129</v>
          </cell>
          <cell r="E319">
            <v>874.26911314984727</v>
          </cell>
          <cell r="F319">
            <v>1219.272171253823</v>
          </cell>
          <cell r="G319">
            <v>428.90152905198789</v>
          </cell>
          <cell r="H319">
            <v>908.76941896024493</v>
          </cell>
          <cell r="I319">
            <v>351.27584097859335</v>
          </cell>
          <cell r="J319">
            <v>505.74311926605515</v>
          </cell>
          <cell r="K319">
            <v>956.59938837920504</v>
          </cell>
          <cell r="L319">
            <v>340.29847094801227</v>
          </cell>
          <cell r="M319">
            <v>675.10825688073407</v>
          </cell>
          <cell r="N319">
            <v>1365.1143730886854</v>
          </cell>
          <cell r="O319">
            <v>815.46177370030603</v>
          </cell>
          <cell r="P319">
            <v>-172.5015290519878</v>
          </cell>
          <cell r="Q319">
            <v>-774.68868501529073</v>
          </cell>
          <cell r="R319">
            <v>-335.59388379204898</v>
          </cell>
          <cell r="S319">
            <v>486.14067278287467</v>
          </cell>
          <cell r="T319">
            <v>691.57431192660556</v>
          </cell>
          <cell r="U319">
            <v>217.97920489296635</v>
          </cell>
          <cell r="V319">
            <v>2264.474617737003</v>
          </cell>
          <cell r="W319">
            <v>3292.4269113149849</v>
          </cell>
          <cell r="X319">
            <v>3780.9198776758412</v>
          </cell>
          <cell r="Y319">
            <v>4750.8489296636089</v>
          </cell>
          <cell r="Z319">
            <v>907.98532110091742</v>
          </cell>
          <cell r="AA319">
            <v>1282</v>
          </cell>
        </row>
        <row r="320">
          <cell r="A320" t="str">
            <v>XTR2019</v>
          </cell>
          <cell r="C320">
            <v>49957.546486998894</v>
          </cell>
          <cell r="D320">
            <v>56162.553709843494</v>
          </cell>
          <cell r="E320">
            <v>66018.681031472122</v>
          </cell>
          <cell r="F320">
            <v>81051.47165968953</v>
          </cell>
          <cell r="G320">
            <v>93834.884770116289</v>
          </cell>
          <cell r="H320">
            <v>113715.86768701162</v>
          </cell>
          <cell r="I320">
            <v>129645.21446745982</v>
          </cell>
          <cell r="J320">
            <v>138041.6924632962</v>
          </cell>
          <cell r="K320">
            <v>135697.4676910936</v>
          </cell>
          <cell r="L320">
            <v>144545.21893950048</v>
          </cell>
          <cell r="M320">
            <v>152466.46227112543</v>
          </cell>
          <cell r="N320">
            <v>161692.6041450284</v>
          </cell>
          <cell r="O320">
            <v>176085.42540400309</v>
          </cell>
          <cell r="P320">
            <v>169388.21085036808</v>
          </cell>
          <cell r="Q320">
            <v>177262.52975086292</v>
          </cell>
          <cell r="R320">
            <v>187915.37400955186</v>
          </cell>
          <cell r="S320">
            <v>193918.70601775212</v>
          </cell>
          <cell r="T320">
            <v>192228.42810491609</v>
          </cell>
          <cell r="U320">
            <v>197849.37591901346</v>
          </cell>
          <cell r="V320">
            <v>226668.96377012081</v>
          </cell>
          <cell r="W320">
            <v>315655.65625155909</v>
          </cell>
          <cell r="X320">
            <v>328682.67704700178</v>
          </cell>
          <cell r="Y320">
            <v>359076.72932134743</v>
          </cell>
          <cell r="Z320">
            <v>396423.58454016445</v>
          </cell>
          <cell r="AA320">
            <v>440253</v>
          </cell>
        </row>
        <row r="321">
          <cell r="A321" t="str">
            <v>MTR2019</v>
          </cell>
          <cell r="C321">
            <v>-44681.958317303855</v>
          </cell>
          <cell r="D321">
            <v>-50420.518611850559</v>
          </cell>
          <cell r="E321">
            <v>-58812.684325354319</v>
          </cell>
          <cell r="F321">
            <v>-75148.53325656394</v>
          </cell>
          <cell r="G321">
            <v>-84629.15086998172</v>
          </cell>
          <cell r="H321">
            <v>-102982.66711936527</v>
          </cell>
          <cell r="I321">
            <v>-116474.43154913287</v>
          </cell>
          <cell r="J321">
            <v>-122692.71694030834</v>
          </cell>
          <cell r="K321">
            <v>-119726.68551304263</v>
          </cell>
          <cell r="L321">
            <v>-122005.37972202929</v>
          </cell>
          <cell r="M321">
            <v>-137528.92103163639</v>
          </cell>
          <cell r="N321">
            <v>-150321.25433312592</v>
          </cell>
          <cell r="O321">
            <v>-164378.40905534886</v>
          </cell>
          <cell r="P321">
            <v>-159798.84846904394</v>
          </cell>
          <cell r="Q321">
            <v>-157077.71871925888</v>
          </cell>
          <cell r="R321">
            <v>-157783.19680253646</v>
          </cell>
          <cell r="S321">
            <v>-162033.19834136742</v>
          </cell>
          <cell r="T321">
            <v>-160513.39698482081</v>
          </cell>
          <cell r="U321">
            <v>-162185.38004218874</v>
          </cell>
          <cell r="V321">
            <v>-185865.25582031824</v>
          </cell>
          <cell r="W321">
            <v>-247504.89160794925</v>
          </cell>
          <cell r="X321">
            <v>-293071.72100684984</v>
          </cell>
          <cell r="Y321">
            <v>-296329.01409992587</v>
          </cell>
          <cell r="Z321">
            <v>-287846.14406142931</v>
          </cell>
          <cell r="AA321">
            <v>-390338</v>
          </cell>
        </row>
        <row r="322">
          <cell r="A322" t="str">
            <v>STATR2019</v>
          </cell>
          <cell r="C322">
            <v>7056.5679256997537</v>
          </cell>
          <cell r="D322">
            <v>6778.7765325175133</v>
          </cell>
          <cell r="E322">
            <v>8264.955038609638</v>
          </cell>
          <cell r="F322">
            <v>10137.701904072543</v>
          </cell>
          <cell r="G322">
            <v>10030.218522894094</v>
          </cell>
          <cell r="H322">
            <v>10927.974768176588</v>
          </cell>
          <cell r="I322">
            <v>9275.437798873696</v>
          </cell>
          <cell r="J322">
            <v>9741.9580055528786</v>
          </cell>
          <cell r="K322">
            <v>7752.6892378629418</v>
          </cell>
          <cell r="L322">
            <v>6099.2335734333319</v>
          </cell>
          <cell r="M322">
            <v>9408.3842136728344</v>
          </cell>
          <cell r="N322">
            <v>11115.527869902784</v>
          </cell>
          <cell r="O322">
            <v>13958.171417435515</v>
          </cell>
          <cell r="P322">
            <v>13314.741594085557</v>
          </cell>
          <cell r="Q322">
            <v>7059.3664581106859</v>
          </cell>
          <cell r="R322">
            <v>7485.3408106678107</v>
          </cell>
          <cell r="S322">
            <v>8107.3384513424535</v>
          </cell>
          <cell r="T322">
            <v>4301.0608351132541</v>
          </cell>
          <cell r="U322">
            <v>5037.9151813154749</v>
          </cell>
          <cell r="V322">
            <v>4335.4807766590966</v>
          </cell>
          <cell r="W322">
            <v>2972.6258122874424</v>
          </cell>
          <cell r="X322">
            <v>3303.2280680593103</v>
          </cell>
          <cell r="Y322">
            <v>987.56237708916888</v>
          </cell>
          <cell r="Z322">
            <v>-463.94613679603208</v>
          </cell>
          <cell r="AA322">
            <v>-1982</v>
          </cell>
        </row>
        <row r="323">
          <cell r="A323" t="str">
            <v>YER2019</v>
          </cell>
          <cell r="C323">
            <v>94474.11022482405</v>
          </cell>
          <cell r="D323">
            <v>101478.93997812772</v>
          </cell>
          <cell r="E323">
            <v>112543.99176991118</v>
          </cell>
          <cell r="F323">
            <v>122325.57533980062</v>
          </cell>
          <cell r="G323">
            <v>135173.56305067454</v>
          </cell>
          <cell r="H323">
            <v>147941.71780994738</v>
          </cell>
          <cell r="I323">
            <v>155751.01807553868</v>
          </cell>
          <cell r="J323">
            <v>164971.72398546163</v>
          </cell>
          <cell r="K323">
            <v>169953.09546549217</v>
          </cell>
          <cell r="L323">
            <v>181376.37204010092</v>
          </cell>
          <cell r="M323">
            <v>191715.76277181829</v>
          </cell>
          <cell r="N323">
            <v>201436.95987831717</v>
          </cell>
          <cell r="O323">
            <v>212162.20987610638</v>
          </cell>
          <cell r="P323">
            <v>202655.9476393027</v>
          </cell>
          <cell r="Q323">
            <v>192362.61437966287</v>
          </cell>
          <cell r="R323">
            <v>195844.5592687247</v>
          </cell>
          <cell r="S323">
            <v>196516.99836105676</v>
          </cell>
          <cell r="T323">
            <v>196961.19709176011</v>
          </cell>
          <cell r="U323">
            <v>199623.31897784179</v>
          </cell>
          <cell r="V323">
            <v>216704.50012233114</v>
          </cell>
          <cell r="W323">
            <v>271232.45306461735</v>
          </cell>
          <cell r="X323">
            <v>281208.50151661196</v>
          </cell>
          <cell r="Y323">
            <v>304113.39413046103</v>
          </cell>
          <cell r="Z323">
            <v>328958.84156784369</v>
          </cell>
          <cell r="AA323">
            <v>347215</v>
          </cell>
        </row>
        <row r="324">
          <cell r="A324" t="str">
            <v>FIR2019</v>
          </cell>
          <cell r="C324">
            <v>-6891.8197927857818</v>
          </cell>
          <cell r="D324">
            <v>-7616.331678583334</v>
          </cell>
          <cell r="E324">
            <v>-9277.3348892922822</v>
          </cell>
          <cell r="F324">
            <v>-10938.338100001232</v>
          </cell>
          <cell r="G324">
            <v>-14064.288420454683</v>
          </cell>
          <cell r="H324">
            <v>-15551.130120154605</v>
          </cell>
          <cell r="I324">
            <v>-19645.418441818245</v>
          </cell>
          <cell r="J324">
            <v>-24531.892836414376</v>
          </cell>
          <cell r="K324">
            <v>-23276.934748515043</v>
          </cell>
          <cell r="L324">
            <v>-24478.15157016016</v>
          </cell>
          <cell r="M324">
            <v>-26310.330665975125</v>
          </cell>
          <cell r="N324">
            <v>-26561.123241828122</v>
          </cell>
          <cell r="O324">
            <v>-30778.817434149587</v>
          </cell>
          <cell r="P324">
            <v>-28394.297546277423</v>
          </cell>
          <cell r="Q324">
            <v>-32590.097148643465</v>
          </cell>
          <cell r="R324">
            <v>-30653.421146223085</v>
          </cell>
          <cell r="S324">
            <v>-36603.773570925783</v>
          </cell>
          <cell r="T324">
            <v>-36951.101384309499</v>
          </cell>
          <cell r="U324">
            <v>-30940.04123291223</v>
          </cell>
          <cell r="V324">
            <v>-33025.998530483208</v>
          </cell>
          <cell r="W324">
            <v>-61173.484335444984</v>
          </cell>
          <cell r="X324">
            <v>-51138.795675422014</v>
          </cell>
          <cell r="Y324">
            <v>-61952.73269613109</v>
          </cell>
          <cell r="Z324">
            <v>-71004.155225428811</v>
          </cell>
          <cell r="AA324">
            <v>-80591</v>
          </cell>
        </row>
        <row r="325">
          <cell r="A325" t="str">
            <v>YNR2019</v>
          </cell>
          <cell r="C325">
            <v>90758.390459411879</v>
          </cell>
          <cell r="D325">
            <v>97145.63878187137</v>
          </cell>
          <cell r="E325">
            <v>106448.28863376768</v>
          </cell>
          <cell r="F325">
            <v>114414.02454068499</v>
          </cell>
          <cell r="G325">
            <v>123641.31167599175</v>
          </cell>
          <cell r="H325">
            <v>135087.15330377716</v>
          </cell>
          <cell r="I325">
            <v>137534.8930439665</v>
          </cell>
          <cell r="J325">
            <v>140822.97869242835</v>
          </cell>
          <cell r="K325">
            <v>147499.2894894779</v>
          </cell>
          <cell r="L325">
            <v>157817.78746636212</v>
          </cell>
          <cell r="M325">
            <v>166326.54787911646</v>
          </cell>
          <cell r="N325">
            <v>175929.6162313903</v>
          </cell>
          <cell r="O325">
            <v>182492.36677056519</v>
          </cell>
          <cell r="P325">
            <v>175309.16427700236</v>
          </cell>
          <cell r="Q325">
            <v>160629.95239773107</v>
          </cell>
          <cell r="R325">
            <v>166140.7220025943</v>
          </cell>
          <cell r="S325">
            <v>160238.6856910538</v>
          </cell>
          <cell r="T325">
            <v>160314.04840764333</v>
          </cell>
          <cell r="U325">
            <v>169623.92482140439</v>
          </cell>
          <cell r="V325">
            <v>184737.76277854145</v>
          </cell>
          <cell r="W325">
            <v>209895.48936170214</v>
          </cell>
          <cell r="X325">
            <v>230638.81901148046</v>
          </cell>
          <cell r="Y325">
            <v>242481.08917584651</v>
          </cell>
          <cell r="Z325">
            <v>258153.43712853079</v>
          </cell>
          <cell r="AA325">
            <v>266624</v>
          </cell>
        </row>
        <row r="326">
          <cell r="A326" t="str">
            <v>UDDR2019</v>
          </cell>
          <cell r="C326">
            <v>80088.345657523911</v>
          </cell>
          <cell r="D326">
            <v>86828.79365097663</v>
          </cell>
          <cell r="E326">
            <v>94112.911294645193</v>
          </cell>
          <cell r="F326">
            <v>102661.7206683304</v>
          </cell>
          <cell r="G326">
            <v>111649.68843908315</v>
          </cell>
          <cell r="H326">
            <v>122434.4052286075</v>
          </cell>
          <cell r="I326">
            <v>127420.33097223744</v>
          </cell>
          <cell r="J326">
            <v>132086.38894108019</v>
          </cell>
          <cell r="K326">
            <v>137837.67487190719</v>
          </cell>
          <cell r="L326">
            <v>143773.7029168852</v>
          </cell>
          <cell r="M326">
            <v>155469.46224647999</v>
          </cell>
          <cell r="N326">
            <v>164938.8151832491</v>
          </cell>
          <cell r="O326">
            <v>173378.89062689114</v>
          </cell>
          <cell r="P326">
            <v>169650.26692871182</v>
          </cell>
          <cell r="Q326">
            <v>150970.20001498499</v>
          </cell>
          <cell r="R326">
            <v>143769.48023999034</v>
          </cell>
          <cell r="S326">
            <v>141049.02065046367</v>
          </cell>
          <cell r="T326">
            <v>138945.07188758955</v>
          </cell>
          <cell r="U326">
            <v>142361.21749554775</v>
          </cell>
          <cell r="V326">
            <v>148678.34213028871</v>
          </cell>
          <cell r="W326">
            <v>154419.0713688785</v>
          </cell>
          <cell r="X326">
            <v>163047.05593434273</v>
          </cell>
          <cell r="Y326">
            <v>168493.25345951461</v>
          </cell>
          <cell r="Z326">
            <v>177481.22123026737</v>
          </cell>
          <cell r="AA326">
            <v>183166</v>
          </cell>
        </row>
        <row r="327">
          <cell r="A327" t="str">
            <v>UNXR2019</v>
          </cell>
          <cell r="C327">
            <v>7770.941839933037</v>
          </cell>
          <cell r="D327">
            <v>8350.7426818762269</v>
          </cell>
          <cell r="E327">
            <v>10372.999437889888</v>
          </cell>
          <cell r="F327">
            <v>9567.7204907465675</v>
          </cell>
          <cell r="G327">
            <v>14440.664719647579</v>
          </cell>
          <cell r="H327">
            <v>15355.662923339176</v>
          </cell>
          <cell r="I327">
            <v>20436.973079813524</v>
          </cell>
          <cell r="J327">
            <v>24390.892710287222</v>
          </cell>
          <cell r="K327">
            <v>25152.88791402159</v>
          </cell>
          <cell r="L327">
            <v>32971.139892099294</v>
          </cell>
          <cell r="M327">
            <v>28007.601781644655</v>
          </cell>
          <cell r="N327">
            <v>25958.166861164904</v>
          </cell>
          <cell r="O327">
            <v>26172.572380841815</v>
          </cell>
          <cell r="P327">
            <v>22066.656349094817</v>
          </cell>
          <cell r="Q327">
            <v>37102.220890944525</v>
          </cell>
          <cell r="R327">
            <v>47056.475276319885</v>
          </cell>
          <cell r="S327">
            <v>49032.428492872801</v>
          </cell>
          <cell r="T327">
            <v>54874.727254397585</v>
          </cell>
          <cell r="U327">
            <v>54133.87062302573</v>
          </cell>
          <cell r="V327">
            <v>63637.168798000836</v>
          </cell>
          <cell r="W327">
            <v>112586.04960010752</v>
          </cell>
          <cell r="X327">
            <v>111792.84983717135</v>
          </cell>
          <cell r="Y327">
            <v>131273.55416725218</v>
          </cell>
          <cell r="Z327">
            <v>153914.97836487056</v>
          </cell>
          <cell r="AA327">
            <v>164749</v>
          </cell>
        </row>
        <row r="328">
          <cell r="A328" t="str">
            <v>UIR2019</v>
          </cell>
          <cell r="C328">
            <v>16763.436434486121</v>
          </cell>
          <cell r="D328">
            <v>19763.959906234784</v>
          </cell>
          <cell r="E328">
            <v>22768.871712128599</v>
          </cell>
          <cell r="F328">
            <v>25964.676053336585</v>
          </cell>
          <cell r="G328">
            <v>28551.599031904534</v>
          </cell>
          <cell r="H328">
            <v>31046.366993424261</v>
          </cell>
          <cell r="I328">
            <v>30354.107282026307</v>
          </cell>
          <cell r="J328">
            <v>30565.844404529962</v>
          </cell>
          <cell r="K328">
            <v>33463.242023867519</v>
          </cell>
          <cell r="L328">
            <v>36295.911714564063</v>
          </cell>
          <cell r="M328">
            <v>41329.330979055048</v>
          </cell>
          <cell r="N328">
            <v>43696.83725036533</v>
          </cell>
          <cell r="O328">
            <v>43978.787719191438</v>
          </cell>
          <cell r="P328">
            <v>39333.736026546525</v>
          </cell>
          <cell r="Q328">
            <v>25932.860630784224</v>
          </cell>
          <cell r="R328">
            <v>19658.639886751098</v>
          </cell>
          <cell r="S328">
            <v>19005.875182659522</v>
          </cell>
          <cell r="T328">
            <v>18528.643844374088</v>
          </cell>
          <cell r="U328">
            <v>22095.262420847543</v>
          </cell>
          <cell r="V328">
            <v>25055.193801753532</v>
          </cell>
          <cell r="W328">
            <v>27457.806746225036</v>
          </cell>
          <cell r="X328">
            <v>29980.001796151973</v>
          </cell>
          <cell r="Y328">
            <v>31187.890769605456</v>
          </cell>
          <cell r="Z328">
            <v>35251.488188017538</v>
          </cell>
          <cell r="AA328">
            <v>36037</v>
          </cell>
        </row>
        <row r="329">
          <cell r="A329" t="str">
            <v>UMTR2019</v>
          </cell>
          <cell r="C329">
            <v>-42044.978675985323</v>
          </cell>
          <cell r="D329">
            <v>-47647.597768425454</v>
          </cell>
          <cell r="E329">
            <v>-55459.868370279808</v>
          </cell>
          <cell r="F329">
            <v>-71214.564406602396</v>
          </cell>
          <cell r="G329">
            <v>-79126.189842513151</v>
          </cell>
          <cell r="H329">
            <v>-98007.582506590494</v>
          </cell>
          <cell r="I329">
            <v>-108844.21425712151</v>
          </cell>
          <cell r="J329">
            <v>-113297.29791952914</v>
          </cell>
          <cell r="K329">
            <v>-110212.33032207808</v>
          </cell>
          <cell r="L329">
            <v>-111300.26575499561</v>
          </cell>
          <cell r="M329">
            <v>-124082.26515635086</v>
          </cell>
          <cell r="N329">
            <v>-135286.50979289055</v>
          </cell>
          <cell r="O329">
            <v>-149397.87687392035</v>
          </cell>
          <cell r="P329">
            <v>-146785.83828657772</v>
          </cell>
          <cell r="Q329">
            <v>-139781.32248560185</v>
          </cell>
          <cell r="R329">
            <v>-140557.28373958229</v>
          </cell>
          <cell r="S329">
            <v>-144581.1545188663</v>
          </cell>
          <cell r="T329">
            <v>-137132.52260965834</v>
          </cell>
          <cell r="U329">
            <v>-143457.45134568846</v>
          </cell>
          <cell r="V329">
            <v>-162757.12786114324</v>
          </cell>
          <cell r="W329">
            <v>-202997.82275066443</v>
          </cell>
          <cell r="X329">
            <v>-216744.55759070729</v>
          </cell>
          <cell r="Y329">
            <v>-227763.00868756152</v>
          </cell>
          <cell r="Z329">
            <v>-242580.78863873231</v>
          </cell>
          <cell r="AA329">
            <v>-275504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O4">
            <v>-1.5</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ycle"/>
      <sheetName val="Hiring"/>
      <sheetName val="Debt ratio"/>
      <sheetName val="CT"/>
      <sheetName val="Core path"/>
      <sheetName val="Maq Inflation"/>
      <sheetName val="Maq DSA"/>
      <sheetName val="Maq i"/>
      <sheetName val="Maq Blanchard"/>
      <sheetName val="Maturity prof"/>
      <sheetName val="Cash balances"/>
      <sheetName val="5yr refi"/>
      <sheetName val="Yields"/>
      <sheetName val="NPS"/>
      <sheetName val="Bottom-up SB"/>
      <sheetName val="Stance spending"/>
      <sheetName val="i-g"/>
      <sheetName val="2022 Stance"/>
      <sheetName val="2023 Stance"/>
      <sheetName val="One-offs"/>
      <sheetName val="Debt reduction"/>
      <sheetName val="Climate taxes"/>
      <sheetName val="Climate reductions"/>
      <sheetName val="ESRI distrib analysis"/>
      <sheetName val="New pension tweets Sep 2022"/>
    </sheetNames>
    <sheetDataSet>
      <sheetData sheetId="0">
        <row r="8">
          <cell r="S8">
            <v>2.2114697785319901</v>
          </cell>
          <cell r="Y8">
            <v>0.38338426236024797</v>
          </cell>
          <cell r="Z8">
            <v>3.6561710323434902</v>
          </cell>
        </row>
        <row r="9">
          <cell r="S9">
            <v>2.2709072546004201</v>
          </cell>
          <cell r="Y9">
            <v>0.50225921449710897</v>
          </cell>
          <cell r="Z9">
            <v>3.5372960802066298</v>
          </cell>
        </row>
        <row r="10">
          <cell r="S10">
            <v>2.4727353949533302</v>
          </cell>
          <cell r="Y10">
            <v>0.63221250300408505</v>
          </cell>
          <cell r="Z10">
            <v>3.6810457838985</v>
          </cell>
        </row>
        <row r="11">
          <cell r="S11">
            <v>2.4416359900304601</v>
          </cell>
          <cell r="Y11">
            <v>0.270612858041683</v>
          </cell>
          <cell r="Z11">
            <v>4.3420462639775597</v>
          </cell>
        </row>
        <row r="12">
          <cell r="S12">
            <v>1.9550172801121</v>
          </cell>
          <cell r="Y12">
            <v>-0.53658770920755094</v>
          </cell>
          <cell r="Z12">
            <v>4.9832099786393096</v>
          </cell>
        </row>
        <row r="13">
          <cell r="S13">
            <v>2.4196680597330902</v>
          </cell>
          <cell r="Y13">
            <v>0.21967956793092999</v>
          </cell>
          <cell r="Z13">
            <v>4.3999769836043301</v>
          </cell>
        </row>
        <row r="14">
          <cell r="S14">
            <v>2.3204106665931499</v>
          </cell>
          <cell r="Y14">
            <v>7.3577427887291103E-2</v>
          </cell>
          <cell r="Z14">
            <v>4.4936664774117201</v>
          </cell>
        </row>
        <row r="15">
          <cell r="S15">
            <v>2.5854234535947298</v>
          </cell>
          <cell r="Y15">
            <v>0.13666262057904699</v>
          </cell>
          <cell r="Z15">
            <v>4.8975216660313698</v>
          </cell>
        </row>
        <row r="16">
          <cell r="S16">
            <v>2.4256988689255201</v>
          </cell>
          <cell r="Y16">
            <v>-0.50109650746848799</v>
          </cell>
          <cell r="Z16">
            <v>5.8535907527880102</v>
          </cell>
        </row>
        <row r="17">
          <cell r="S17">
            <v>2.4131625136992798</v>
          </cell>
          <cell r="Y17">
            <v>-0.45654910626032902</v>
          </cell>
          <cell r="Z17">
            <v>5.7394232399192298</v>
          </cell>
        </row>
        <row r="18">
          <cell r="S18">
            <v>2.2031798365047899</v>
          </cell>
          <cell r="Y18">
            <v>-0.88207526626462796</v>
          </cell>
          <cell r="Z18">
            <v>6.1705102055388403</v>
          </cell>
        </row>
        <row r="19">
          <cell r="S19">
            <v>1.92163517562869</v>
          </cell>
          <cell r="Y19">
            <v>-0.88108633279311599</v>
          </cell>
          <cell r="Z19">
            <v>5.60544301684362</v>
          </cell>
        </row>
        <row r="20">
          <cell r="S20">
            <v>1.77899968692115</v>
          </cell>
          <cell r="Y20">
            <v>-1.4916472824842</v>
          </cell>
          <cell r="Z20">
            <v>6.5412939388107096</v>
          </cell>
        </row>
        <row r="21">
          <cell r="S21">
            <v>1.6137890591699999</v>
          </cell>
          <cell r="Y21">
            <v>-1.6235453687674199</v>
          </cell>
          <cell r="Z21">
            <v>6.4746688558748504</v>
          </cell>
        </row>
        <row r="22">
          <cell r="S22">
            <v>1.95671949044539</v>
          </cell>
          <cell r="Y22">
            <v>-1.14066247479146</v>
          </cell>
          <cell r="Z22">
            <v>6.1947639304737097</v>
          </cell>
        </row>
        <row r="23">
          <cell r="S23">
            <v>1.7330105429462801</v>
          </cell>
          <cell r="Y23">
            <v>-1.4177090531263501</v>
          </cell>
          <cell r="Z23">
            <v>6.3014391921452697</v>
          </cell>
        </row>
        <row r="24">
          <cell r="S24">
            <v>1.8231190497652401</v>
          </cell>
          <cell r="Y24">
            <v>-0.71071794718285497</v>
          </cell>
          <cell r="Z24">
            <v>5.0676739938961903</v>
          </cell>
        </row>
        <row r="25">
          <cell r="S25">
            <v>1.9505144286506599</v>
          </cell>
          <cell r="Y25">
            <v>-0.99810529666638603</v>
          </cell>
          <cell r="Z25">
            <v>5.8972394506340997</v>
          </cell>
        </row>
        <row r="26">
          <cell r="S26">
            <v>1.90039233908542</v>
          </cell>
          <cell r="Y26">
            <v>-1.4172731378327399</v>
          </cell>
          <cell r="Z26">
            <v>6.6353309538363403</v>
          </cell>
        </row>
        <row r="27">
          <cell r="S27">
            <v>2.1311165930875902</v>
          </cell>
          <cell r="Y27">
            <v>-1.0843077746077101</v>
          </cell>
          <cell r="Z27">
            <v>6.4308487353906001</v>
          </cell>
        </row>
        <row r="28">
          <cell r="S28">
            <v>2.1821048810153698</v>
          </cell>
          <cell r="Y28">
            <v>-0.99677161157067595</v>
          </cell>
          <cell r="Z28">
            <v>6.3577529851721</v>
          </cell>
        </row>
        <row r="29">
          <cell r="S29">
            <v>2.3184284096418302</v>
          </cell>
          <cell r="Y29">
            <v>-0.60002645912978103</v>
          </cell>
          <cell r="Z29">
            <v>5.8369097375432304</v>
          </cell>
        </row>
        <row r="30">
          <cell r="S30">
            <v>2.4485874502840299</v>
          </cell>
          <cell r="Y30">
            <v>-0.62273360272982003</v>
          </cell>
          <cell r="Z30">
            <v>6.1426421060277097</v>
          </cell>
        </row>
        <row r="31">
          <cell r="S31">
            <v>2.9622338225894098</v>
          </cell>
          <cell r="Y31">
            <v>-0.25494106177686998</v>
          </cell>
          <cell r="Z31">
            <v>6.4343497687325701</v>
          </cell>
        </row>
        <row r="32">
          <cell r="S32">
            <v>3.66424672965895</v>
          </cell>
          <cell r="Y32">
            <v>0.217819177932316</v>
          </cell>
          <cell r="Z32">
            <v>6.8928551034532699</v>
          </cell>
        </row>
        <row r="33">
          <cell r="S33">
            <v>3.8231001475069699</v>
          </cell>
          <cell r="Y33">
            <v>0.101993153103297</v>
          </cell>
          <cell r="Z33">
            <v>7.4422139888073504</v>
          </cell>
        </row>
        <row r="34">
          <cell r="S34">
            <v>4.0914219347341803</v>
          </cell>
          <cell r="Y34">
            <v>0.10358495928959099</v>
          </cell>
          <cell r="Z34">
            <v>7.9756739508891803</v>
          </cell>
        </row>
        <row r="35">
          <cell r="S35">
            <v>4.5341167769468704</v>
          </cell>
          <cell r="Y35">
            <v>0.59160831267722003</v>
          </cell>
          <cell r="Z35">
            <v>7.8850169285392999</v>
          </cell>
        </row>
        <row r="36">
          <cell r="S36">
            <v>5.0289215527769198</v>
          </cell>
          <cell r="Y36">
            <v>1.4166511139506299</v>
          </cell>
          <cell r="Z36">
            <v>7.2245408776525704</v>
          </cell>
        </row>
        <row r="37">
          <cell r="S37">
            <v>5.0808273905594001</v>
          </cell>
          <cell r="Y37">
            <v>1.6822101121981501</v>
          </cell>
          <cell r="Z37">
            <v>6.7972345567224899</v>
          </cell>
        </row>
        <row r="38">
          <cell r="S38">
            <v>5.0555853558560502</v>
          </cell>
          <cell r="Y38">
            <v>2.0903613460610502</v>
          </cell>
          <cell r="Z38">
            <v>5.9304480195899902</v>
          </cell>
        </row>
        <row r="39">
          <cell r="S39">
            <v>4.3205918106901304</v>
          </cell>
          <cell r="Y39">
            <v>1.9608681701008801</v>
          </cell>
          <cell r="Z39">
            <v>4.7194472811785104</v>
          </cell>
        </row>
        <row r="40">
          <cell r="S40">
            <v>3.8274933246886702</v>
          </cell>
          <cell r="Y40">
            <v>1.80614249682882</v>
          </cell>
          <cell r="Z40">
            <v>4.0427016557196902</v>
          </cell>
        </row>
        <row r="41">
          <cell r="S41">
            <v>3.3280259305014201</v>
          </cell>
          <cell r="Y41">
            <v>1.3344122678814501</v>
          </cell>
          <cell r="Z41">
            <v>3.98722732523993</v>
          </cell>
        </row>
        <row r="42">
          <cell r="S42">
            <v>2.8446270484638898</v>
          </cell>
          <cell r="Y42">
            <v>0.91556906734565302</v>
          </cell>
          <cell r="Z42">
            <v>3.85811596223648</v>
          </cell>
        </row>
        <row r="43">
          <cell r="S43">
            <v>1.8833093588782901</v>
          </cell>
          <cell r="Y43">
            <v>-3.6700932412188601E-2</v>
          </cell>
          <cell r="Z43">
            <v>3.8400205825809701</v>
          </cell>
        </row>
        <row r="44">
          <cell r="S44">
            <v>0.42785255825941099</v>
          </cell>
          <cell r="Y44">
            <v>-1.3579150628782299</v>
          </cell>
          <cell r="Z44">
            <v>3.5715352422752802</v>
          </cell>
        </row>
        <row r="45">
          <cell r="S45">
            <v>0.106768438668155</v>
          </cell>
          <cell r="Y45">
            <v>-1.4215245262815199</v>
          </cell>
          <cell r="Z45">
            <v>3.0565859298993598</v>
          </cell>
        </row>
        <row r="46">
          <cell r="S46">
            <v>-0.57999496496328595</v>
          </cell>
          <cell r="Y46">
            <v>-1.90392499706122</v>
          </cell>
          <cell r="Z46">
            <v>2.6478600641958798</v>
          </cell>
        </row>
        <row r="47">
          <cell r="S47">
            <v>-1.44044195489842</v>
          </cell>
          <cell r="Y47">
            <v>-2.79216038567658</v>
          </cell>
          <cell r="Z47">
            <v>2.7034368615563098</v>
          </cell>
        </row>
        <row r="48">
          <cell r="S48">
            <v>-1.5377621026242401</v>
          </cell>
          <cell r="Y48">
            <v>-3.6556810336399801</v>
          </cell>
          <cell r="Z48">
            <v>4.2358378620314703</v>
          </cell>
        </row>
        <row r="49">
          <cell r="S49">
            <v>-1.8315629432745399</v>
          </cell>
          <cell r="Y49">
            <v>-3.8803664042105099</v>
          </cell>
          <cell r="Z49">
            <v>4.0976069218719298</v>
          </cell>
        </row>
        <row r="50">
          <cell r="S50">
            <v>-2.0615633235916402</v>
          </cell>
          <cell r="Y50">
            <v>-4.1115637373812604</v>
          </cell>
          <cell r="Z50">
            <v>4.1000008275792297</v>
          </cell>
        </row>
        <row r="51">
          <cell r="S51">
            <v>-2.4306421136107299</v>
          </cell>
          <cell r="Y51">
            <v>-4.8026294177640301</v>
          </cell>
          <cell r="Z51">
            <v>4.7439746083065897</v>
          </cell>
        </row>
        <row r="52">
          <cell r="S52">
            <v>-2.28611667218633</v>
          </cell>
          <cell r="Y52">
            <v>-4.7438940771678997</v>
          </cell>
          <cell r="Z52">
            <v>4.9155548099631403</v>
          </cell>
        </row>
        <row r="53">
          <cell r="S53">
            <v>-2.0174108174827401</v>
          </cell>
          <cell r="Y53">
            <v>-4.59470418891196</v>
          </cell>
          <cell r="Z53">
            <v>5.1545867428584398</v>
          </cell>
        </row>
        <row r="54">
          <cell r="S54">
            <v>-2.2679383055031299</v>
          </cell>
          <cell r="Y54">
            <v>-4.9646810526772196</v>
          </cell>
          <cell r="Z54">
            <v>5.3934854943481696</v>
          </cell>
        </row>
        <row r="55">
          <cell r="S55">
            <v>-2.5655641592979799</v>
          </cell>
          <cell r="Y55">
            <v>-5.4854523954024401</v>
          </cell>
          <cell r="Z55">
            <v>5.8397764722089098</v>
          </cell>
        </row>
        <row r="56">
          <cell r="S56">
            <v>-2.7405430579755601</v>
          </cell>
          <cell r="Y56">
            <v>-4.8101130934534302</v>
          </cell>
          <cell r="Z56">
            <v>4.1391400709557296</v>
          </cell>
        </row>
        <row r="57">
          <cell r="S57">
            <v>-2.7425678936615401</v>
          </cell>
          <cell r="Y57">
            <v>-4.5638452976444901</v>
          </cell>
          <cell r="Z57">
            <v>3.6425548079658898</v>
          </cell>
        </row>
        <row r="58">
          <cell r="S58">
            <v>-2.7719308872611901</v>
          </cell>
          <cell r="Y58">
            <v>-4.3109272565547698</v>
          </cell>
          <cell r="Z58">
            <v>3.0779927385871502</v>
          </cell>
        </row>
        <row r="59">
          <cell r="S59">
            <v>-2.61891767998834</v>
          </cell>
          <cell r="Y59">
            <v>-4.4652189785114</v>
          </cell>
          <cell r="Z59">
            <v>3.6926025970461001</v>
          </cell>
        </row>
        <row r="60">
          <cell r="S60">
            <v>-3.1225383679781098</v>
          </cell>
          <cell r="Y60">
            <v>-4.7220258924040897</v>
          </cell>
          <cell r="Z60">
            <v>3.1989750488519602</v>
          </cell>
        </row>
        <row r="61">
          <cell r="S61">
            <v>-2.8039061513867898</v>
          </cell>
          <cell r="Y61">
            <v>-4.5614878031246304</v>
          </cell>
          <cell r="Z61">
            <v>3.51516330347568</v>
          </cell>
        </row>
        <row r="62">
          <cell r="S62">
            <v>-2.7755566125979501</v>
          </cell>
          <cell r="Y62">
            <v>-4.8068744573042199</v>
          </cell>
          <cell r="Z62">
            <v>4.0626356894125299</v>
          </cell>
        </row>
        <row r="63">
          <cell r="S63">
            <v>-2.4328509264110298</v>
          </cell>
          <cell r="Y63">
            <v>-4.2120566339793601</v>
          </cell>
          <cell r="Z63">
            <v>3.5584114151366402</v>
          </cell>
        </row>
        <row r="64">
          <cell r="S64">
            <v>-2.35491350552737</v>
          </cell>
          <cell r="Y64">
            <v>-4.2817203396316703</v>
          </cell>
          <cell r="Z64">
            <v>3.85361366820861</v>
          </cell>
        </row>
        <row r="65">
          <cell r="S65">
            <v>-1.99678040356228</v>
          </cell>
          <cell r="Y65">
            <v>-3.7571566343358</v>
          </cell>
          <cell r="Z65">
            <v>3.52075246154704</v>
          </cell>
        </row>
        <row r="66">
          <cell r="S66">
            <v>-1.7657769962037799</v>
          </cell>
          <cell r="Y66">
            <v>-3.4992894483445398</v>
          </cell>
          <cell r="Z66">
            <v>3.4670249042815202</v>
          </cell>
        </row>
        <row r="67">
          <cell r="S67">
            <v>-1.77180315480381</v>
          </cell>
          <cell r="Y67">
            <v>-3.48806156100017</v>
          </cell>
          <cell r="Z67">
            <v>3.4325168123927101</v>
          </cell>
        </row>
        <row r="68">
          <cell r="S68">
            <v>-1.6138672066681601</v>
          </cell>
          <cell r="Y68">
            <v>-3.7088165465865499</v>
          </cell>
          <cell r="Z68">
            <v>4.1898986798367801</v>
          </cell>
        </row>
        <row r="69">
          <cell r="S69">
            <v>-1.57896677385833</v>
          </cell>
          <cell r="Y69">
            <v>-3.6045517513178398</v>
          </cell>
          <cell r="Z69">
            <v>4.0511699549190201</v>
          </cell>
        </row>
        <row r="70">
          <cell r="S70">
            <v>-1.19151058173414</v>
          </cell>
          <cell r="Y70">
            <v>-3.20217151209064</v>
          </cell>
          <cell r="Z70">
            <v>4.0213218607130097</v>
          </cell>
        </row>
        <row r="71">
          <cell r="S71">
            <v>-1.3306108589943999</v>
          </cell>
          <cell r="Y71">
            <v>-3.37576121628652</v>
          </cell>
          <cell r="Z71">
            <v>4.0903007145842398</v>
          </cell>
        </row>
        <row r="72">
          <cell r="S72">
            <v>-1.44544951872611</v>
          </cell>
          <cell r="Y72">
            <v>-3.46726602244813</v>
          </cell>
          <cell r="Z72">
            <v>4.0436330074440301</v>
          </cell>
        </row>
        <row r="73">
          <cell r="S73">
            <v>-1.2262631468830401</v>
          </cell>
          <cell r="Y73">
            <v>-3.08652642694289</v>
          </cell>
          <cell r="Z73">
            <v>3.7205265601196902</v>
          </cell>
        </row>
        <row r="74">
          <cell r="S74">
            <v>-1.1875181791332901</v>
          </cell>
          <cell r="Y74">
            <v>-2.7384554044511802</v>
          </cell>
          <cell r="Z74">
            <v>3.1018744506357598</v>
          </cell>
        </row>
        <row r="75">
          <cell r="S75">
            <v>-1.3478102052558201</v>
          </cell>
          <cell r="Y75">
            <v>-2.55939453958083</v>
          </cell>
          <cell r="Z75">
            <v>2.4231686686500198</v>
          </cell>
        </row>
        <row r="76">
          <cell r="S76">
            <v>-0.19128755958730201</v>
          </cell>
          <cell r="Y76">
            <v>-1.7361527515935</v>
          </cell>
          <cell r="Z76">
            <v>3.0897303840124</v>
          </cell>
        </row>
        <row r="77">
          <cell r="S77">
            <v>-0.40955910606349999</v>
          </cell>
          <cell r="Y77">
            <v>-1.3871602902518301</v>
          </cell>
          <cell r="Z77">
            <v>1.9552023683766699</v>
          </cell>
        </row>
        <row r="78">
          <cell r="S78">
            <v>-0.66210816723028798</v>
          </cell>
          <cell r="Y78">
            <v>-2.1128851533674702</v>
          </cell>
          <cell r="Z78">
            <v>2.90155397227436</v>
          </cell>
        </row>
        <row r="79">
          <cell r="S79">
            <v>-0.65864867887729295</v>
          </cell>
          <cell r="Y79">
            <v>-2.2390748839501899</v>
          </cell>
          <cell r="Z79">
            <v>3.1608524101458002</v>
          </cell>
        </row>
        <row r="80">
          <cell r="S80">
            <v>-0.14139539906182499</v>
          </cell>
          <cell r="Y80">
            <v>-1.75890185101511</v>
          </cell>
          <cell r="Z80">
            <v>3.23501290390658</v>
          </cell>
        </row>
        <row r="81">
          <cell r="S81">
            <v>-0.15825060304961799</v>
          </cell>
          <cell r="Y81">
            <v>-2.6445517939918299</v>
          </cell>
          <cell r="Z81">
            <v>4.9726023818844203</v>
          </cell>
        </row>
        <row r="82">
          <cell r="S82">
            <v>0.117281912485847</v>
          </cell>
          <cell r="Y82">
            <v>-2.16148291683924</v>
          </cell>
          <cell r="Z82">
            <v>4.5575296586501901</v>
          </cell>
        </row>
        <row r="83">
          <cell r="S83">
            <v>0.25531728056571001</v>
          </cell>
          <cell r="Y83">
            <v>-2.1434538786345998</v>
          </cell>
          <cell r="Z83">
            <v>4.7975423184006303</v>
          </cell>
        </row>
        <row r="84">
          <cell r="S84">
            <v>0.564933923360188</v>
          </cell>
          <cell r="Y84">
            <v>-1.6235773174288901</v>
          </cell>
          <cell r="Z84">
            <v>4.3770224815781704</v>
          </cell>
        </row>
        <row r="85">
          <cell r="S85">
            <v>0.68557469740390398</v>
          </cell>
          <cell r="Y85">
            <v>-1.21053751567392</v>
          </cell>
          <cell r="Z85">
            <v>3.7922244261556499</v>
          </cell>
        </row>
        <row r="86">
          <cell r="S86">
            <v>0.46426639361837502</v>
          </cell>
          <cell r="Y86">
            <v>-1.6626485998990801</v>
          </cell>
          <cell r="Z86">
            <v>4.2538299870349103</v>
          </cell>
        </row>
        <row r="87">
          <cell r="S87">
            <v>0.89516970493948</v>
          </cell>
          <cell r="Y87">
            <v>-1.16792711512551</v>
          </cell>
          <cell r="Z87">
            <v>4.1261936401299897</v>
          </cell>
        </row>
        <row r="88">
          <cell r="S88">
            <v>0.422534147494951</v>
          </cell>
          <cell r="Y88">
            <v>-1.74651130239093</v>
          </cell>
          <cell r="Z88">
            <v>4.3380908997717604</v>
          </cell>
        </row>
        <row r="89">
          <cell r="S89">
            <v>-8.8891658957625204</v>
          </cell>
          <cell r="Y89">
            <v>-12.559623005281701</v>
          </cell>
          <cell r="Z89">
            <v>7.34091421903838</v>
          </cell>
        </row>
        <row r="90">
          <cell r="S90">
            <v>-5.4304276499406496</v>
          </cell>
          <cell r="Y90">
            <v>-9.7031154669535908</v>
          </cell>
          <cell r="Z90">
            <v>8.54537563402587</v>
          </cell>
        </row>
        <row r="91">
          <cell r="S91">
            <v>-5.4838403091692003</v>
          </cell>
          <cell r="Y91">
            <v>-10.4820636525662</v>
          </cell>
          <cell r="Z91">
            <v>9.9964466867940995</v>
          </cell>
        </row>
        <row r="92">
          <cell r="S92">
            <v>-7.2555298892403703</v>
          </cell>
          <cell r="Y92">
            <v>-13.4405112443724</v>
          </cell>
          <cell r="Z92">
            <v>12.369962710264099</v>
          </cell>
        </row>
        <row r="93">
          <cell r="S93">
            <v>-5.4877546718499701</v>
          </cell>
          <cell r="Y93">
            <v>-10.7534506268992</v>
          </cell>
          <cell r="Z93">
            <v>10.5313919100986</v>
          </cell>
        </row>
        <row r="94">
          <cell r="S94">
            <v>-1.4976942666073501</v>
          </cell>
          <cell r="Y94">
            <v>-3.16045070306247</v>
          </cell>
          <cell r="Z94">
            <v>3.3255128729102501</v>
          </cell>
        </row>
        <row r="95">
          <cell r="S95">
            <v>0.18886999139031499</v>
          </cell>
          <cell r="Y95">
            <v>-0.45702910953437298</v>
          </cell>
          <cell r="Z95">
            <v>1.2917982018493701</v>
          </cell>
        </row>
        <row r="96">
          <cell r="S96">
            <v>0.86322606274722102</v>
          </cell>
          <cell r="Y96">
            <v>0.30560961909878498</v>
          </cell>
          <cell r="Z96">
            <v>1.11523288729687</v>
          </cell>
        </row>
        <row r="97">
          <cell r="S97">
            <v>1.0763254960870099</v>
          </cell>
          <cell r="Y97">
            <v>0.58966452430639604</v>
          </cell>
          <cell r="Z97">
            <v>0.97332194356124002</v>
          </cell>
        </row>
        <row r="98">
          <cell r="S98">
            <v>-0.41478866480389098</v>
          </cell>
          <cell r="Y98">
            <v>-0.77815841922261197</v>
          </cell>
          <cell r="Z98">
            <v>0.72673950883744298</v>
          </cell>
        </row>
        <row r="99">
          <cell r="S99">
            <v>-0.40136736663460099</v>
          </cell>
          <cell r="Y99">
            <v>-0.81042474884839499</v>
          </cell>
          <cell r="Z99">
            <v>0.81811476442758702</v>
          </cell>
        </row>
        <row r="100">
          <cell r="S100">
            <v>-0.15069352340426201</v>
          </cell>
          <cell r="Y100">
            <v>-0.35831302984343399</v>
          </cell>
          <cell r="Z100">
            <v>0.41523901287834403</v>
          </cell>
        </row>
        <row r="101">
          <cell r="S101">
            <v>-0.54699279045518301</v>
          </cell>
          <cell r="Y101">
            <v>-0.79246766555538495</v>
          </cell>
          <cell r="Z101">
            <v>0.49094975020040199</v>
          </cell>
        </row>
        <row r="102">
          <cell r="S102">
            <v>-0.46961895627297101</v>
          </cell>
          <cell r="Y102">
            <v>-0.77659237444626095</v>
          </cell>
          <cell r="Z102">
            <v>0.61394683634657998</v>
          </cell>
        </row>
        <row r="103">
          <cell r="S103">
            <v>-0.45256181553896402</v>
          </cell>
          <cell r="Y103">
            <v>-0.87109464640457801</v>
          </cell>
          <cell r="Z103">
            <v>0.83706566173122798</v>
          </cell>
        </row>
        <row r="104">
          <cell r="S104">
            <v>-0.36366827598884499</v>
          </cell>
          <cell r="Y104">
            <v>-0.66522442383487901</v>
          </cell>
          <cell r="Z104">
            <v>0.60311229569206604</v>
          </cell>
        </row>
        <row r="105">
          <cell r="S105">
            <v>-0.171142428062899</v>
          </cell>
          <cell r="Y105">
            <v>-0.416435117381039</v>
          </cell>
          <cell r="Z105">
            <v>0.49058537863627899</v>
          </cell>
        </row>
        <row r="106">
          <cell r="S106">
            <v>-0.114634669892238</v>
          </cell>
          <cell r="Y106">
            <v>-0.39983933354109502</v>
          </cell>
          <cell r="Z106">
            <v>0.57040932729771299</v>
          </cell>
        </row>
        <row r="107">
          <cell r="S107">
            <v>-4.6477900062092597E-2</v>
          </cell>
          <cell r="Y107">
            <v>-0.38423182071636203</v>
          </cell>
          <cell r="Z107">
            <v>0.67550784130853803</v>
          </cell>
        </row>
        <row r="108">
          <cell r="S108">
            <v>7.2648685288218204E-2</v>
          </cell>
          <cell r="Y108">
            <v>-0.33221564459477199</v>
          </cell>
          <cell r="Z108">
            <v>0.80972865976598096</v>
          </cell>
        </row>
        <row r="109">
          <cell r="S109">
            <v>0.18051706560184799</v>
          </cell>
          <cell r="Y109">
            <v>-0.23894926961573201</v>
          </cell>
          <cell r="Z109">
            <v>0.83893267043516095</v>
          </cell>
        </row>
        <row r="110">
          <cell r="S110">
            <v>0.269531201836819</v>
          </cell>
          <cell r="Y110">
            <v>-0.1667447881545</v>
          </cell>
          <cell r="Z110">
            <v>0.872551979982638</v>
          </cell>
        </row>
        <row r="111">
          <cell r="S111">
            <v>0.35422189499623102</v>
          </cell>
          <cell r="Y111">
            <v>-7.3919310537147398E-2</v>
          </cell>
          <cell r="Z111">
            <v>0.85628241106675795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5">
          <cell r="N5">
            <v>2022</v>
          </cell>
          <cell r="O5">
            <v>5262.1</v>
          </cell>
          <cell r="R5">
            <v>0</v>
          </cell>
          <cell r="S5">
            <v>0</v>
          </cell>
          <cell r="V5">
            <v>5262.1</v>
          </cell>
        </row>
        <row r="6">
          <cell r="N6">
            <v>2023</v>
          </cell>
          <cell r="O6">
            <v>7025.306209575363</v>
          </cell>
          <cell r="R6">
            <v>0</v>
          </cell>
          <cell r="S6">
            <v>2000</v>
          </cell>
          <cell r="V6">
            <v>9028.0395429053624</v>
          </cell>
        </row>
        <row r="7">
          <cell r="N7">
            <v>2024</v>
          </cell>
          <cell r="O7">
            <v>8051.4557021327664</v>
          </cell>
          <cell r="R7">
            <v>0</v>
          </cell>
          <cell r="S7">
            <v>800</v>
          </cell>
          <cell r="V7">
            <v>9071.1890354627667</v>
          </cell>
        </row>
        <row r="8">
          <cell r="N8">
            <v>2025</v>
          </cell>
          <cell r="O8">
            <v>11512.052853545703</v>
          </cell>
          <cell r="R8">
            <v>0</v>
          </cell>
          <cell r="S8">
            <v>2400</v>
          </cell>
          <cell r="V8">
            <v>14014.786186875703</v>
          </cell>
        </row>
        <row r="9">
          <cell r="N9">
            <v>2026</v>
          </cell>
          <cell r="O9">
            <v>11661.713727666587</v>
          </cell>
          <cell r="R9">
            <v>0</v>
          </cell>
          <cell r="S9">
            <v>2000</v>
          </cell>
          <cell r="V9">
            <v>14937.447060996587</v>
          </cell>
        </row>
        <row r="10">
          <cell r="N10">
            <v>2027</v>
          </cell>
          <cell r="O10">
            <v>7274.8011442292582</v>
          </cell>
          <cell r="R10">
            <v>0</v>
          </cell>
          <cell r="S10">
            <v>1000</v>
          </cell>
          <cell r="V10">
            <v>8477.5344775592584</v>
          </cell>
        </row>
        <row r="11">
          <cell r="N11">
            <v>2028</v>
          </cell>
          <cell r="O11">
            <v>8473.9886529822343</v>
          </cell>
          <cell r="R11">
            <v>0</v>
          </cell>
          <cell r="S11">
            <v>2300</v>
          </cell>
          <cell r="V11">
            <v>11226.721986312234</v>
          </cell>
        </row>
        <row r="12">
          <cell r="N12">
            <v>2029</v>
          </cell>
          <cell r="O12">
            <v>10244.629997936883</v>
          </cell>
          <cell r="R12">
            <v>2070</v>
          </cell>
          <cell r="S12">
            <v>1000</v>
          </cell>
          <cell r="V12">
            <v>13397.363331266883</v>
          </cell>
        </row>
        <row r="13">
          <cell r="N13">
            <v>2030</v>
          </cell>
          <cell r="O13">
            <v>17514.026768844575</v>
          </cell>
          <cell r="R13">
            <v>1900</v>
          </cell>
          <cell r="S13">
            <v>0</v>
          </cell>
          <cell r="V13">
            <v>19521.760102174576</v>
          </cell>
        </row>
        <row r="14">
          <cell r="N14">
            <v>2031</v>
          </cell>
          <cell r="O14">
            <v>16060.542229364828</v>
          </cell>
          <cell r="R14">
            <v>4900</v>
          </cell>
          <cell r="S14">
            <v>0</v>
          </cell>
          <cell r="V14">
            <v>21363.275562694831</v>
          </cell>
        </row>
        <row r="15">
          <cell r="N15">
            <v>2032</v>
          </cell>
          <cell r="O15">
            <v>4710.5998353434461</v>
          </cell>
          <cell r="R15">
            <v>2193.8359765</v>
          </cell>
          <cell r="S15">
            <v>3000</v>
          </cell>
          <cell r="V15">
            <v>9907.1691451734459</v>
          </cell>
        </row>
        <row r="16">
          <cell r="N16">
            <v>2033</v>
          </cell>
          <cell r="O16">
            <v>5099.4055133395132</v>
          </cell>
          <cell r="R16">
            <v>4266.8328756599994</v>
          </cell>
          <cell r="S16">
            <v>1500</v>
          </cell>
          <cell r="V16">
            <v>11113.971722329512</v>
          </cell>
        </row>
        <row r="17">
          <cell r="N17">
            <v>2034</v>
          </cell>
          <cell r="O17">
            <v>15.258319729366301</v>
          </cell>
          <cell r="R17">
            <v>1480</v>
          </cell>
          <cell r="S17">
            <v>0</v>
          </cell>
          <cell r="V17">
            <v>1597.9916530593664</v>
          </cell>
        </row>
        <row r="18">
          <cell r="N18">
            <v>2035</v>
          </cell>
          <cell r="O18">
            <v>5381.9116122572968</v>
          </cell>
          <cell r="R18">
            <v>0</v>
          </cell>
          <cell r="S18">
            <v>2000</v>
          </cell>
          <cell r="V18">
            <v>7528.3116122572965</v>
          </cell>
        </row>
      </sheetData>
      <sheetData sheetId="10">
        <row r="12">
          <cell r="B12">
            <v>-1.72</v>
          </cell>
          <cell r="C12">
            <v>9.0280395429053613</v>
          </cell>
          <cell r="D12">
            <v>7.3080395429053615</v>
          </cell>
          <cell r="G12">
            <v>37.799999999999997</v>
          </cell>
        </row>
        <row r="13">
          <cell r="B13">
            <v>-10.210000000000001</v>
          </cell>
          <cell r="C13">
            <v>9.0711890354627673</v>
          </cell>
          <cell r="D13">
            <v>-1.1388109645372335</v>
          </cell>
        </row>
        <row r="14">
          <cell r="B14">
            <v>-10.78</v>
          </cell>
          <cell r="C14">
            <v>14.014786186875703</v>
          </cell>
          <cell r="D14">
            <v>3.234786186875704</v>
          </cell>
        </row>
      </sheetData>
      <sheetData sheetId="11">
        <row r="48">
          <cell r="A48">
            <v>8</v>
          </cell>
          <cell r="B48" t="str">
            <v>Austria</v>
          </cell>
          <cell r="C48">
            <v>28.065000000000001</v>
          </cell>
          <cell r="D48">
            <v>1</v>
          </cell>
        </row>
        <row r="49">
          <cell r="A49">
            <v>7</v>
          </cell>
          <cell r="B49" t="str">
            <v>EU27</v>
          </cell>
          <cell r="C49">
            <v>29.196999999999999</v>
          </cell>
          <cell r="D49">
            <v>2</v>
          </cell>
        </row>
        <row r="50">
          <cell r="A50">
            <v>9</v>
          </cell>
          <cell r="B50" t="str">
            <v>Belgium</v>
          </cell>
          <cell r="C50">
            <v>27.666</v>
          </cell>
          <cell r="D50">
            <v>3</v>
          </cell>
        </row>
        <row r="51">
          <cell r="A51">
            <v>25</v>
          </cell>
          <cell r="B51" t="str">
            <v>Bulgaria</v>
          </cell>
          <cell r="C51">
            <v>8.6869999999999994</v>
          </cell>
          <cell r="D51">
            <v>4</v>
          </cell>
        </row>
        <row r="52">
          <cell r="A52">
            <v>5</v>
          </cell>
          <cell r="B52" t="str">
            <v>Cyprus</v>
          </cell>
          <cell r="C52">
            <v>33.850999999999999</v>
          </cell>
          <cell r="D52">
            <v>5</v>
          </cell>
        </row>
        <row r="53">
          <cell r="A53">
            <v>22</v>
          </cell>
          <cell r="B53" t="str">
            <v>Czech Republic</v>
          </cell>
          <cell r="C53">
            <v>13.084</v>
          </cell>
          <cell r="D53">
            <v>6</v>
          </cell>
        </row>
        <row r="54">
          <cell r="A54">
            <v>13</v>
          </cell>
          <cell r="B54" t="str">
            <v>Germany</v>
          </cell>
          <cell r="C54">
            <v>24.036000000000001</v>
          </cell>
          <cell r="D54">
            <v>7</v>
          </cell>
        </row>
        <row r="55">
          <cell r="A55">
            <v>26</v>
          </cell>
          <cell r="B55" t="str">
            <v>Estonia</v>
          </cell>
          <cell r="C55">
            <v>1.071</v>
          </cell>
          <cell r="D55">
            <v>8</v>
          </cell>
        </row>
        <row r="56">
          <cell r="A56">
            <v>3</v>
          </cell>
          <cell r="B56" t="str">
            <v>Spain</v>
          </cell>
          <cell r="C56">
            <v>37.911000000000001</v>
          </cell>
          <cell r="D56">
            <v>9</v>
          </cell>
        </row>
        <row r="57">
          <cell r="A57">
            <v>14</v>
          </cell>
          <cell r="B57" t="str">
            <v>Finland</v>
          </cell>
          <cell r="C57">
            <v>23.959</v>
          </cell>
          <cell r="D57">
            <v>10</v>
          </cell>
        </row>
        <row r="58">
          <cell r="A58">
            <v>2</v>
          </cell>
          <cell r="B58" t="str">
            <v>France</v>
          </cell>
          <cell r="C58">
            <v>38.396000000000001</v>
          </cell>
          <cell r="D58">
            <v>11</v>
          </cell>
        </row>
        <row r="59">
          <cell r="A59">
            <v>24</v>
          </cell>
          <cell r="B59" t="str">
            <v>Greece</v>
          </cell>
          <cell r="C59">
            <v>10.048</v>
          </cell>
          <cell r="D59">
            <v>12</v>
          </cell>
        </row>
        <row r="60">
          <cell r="A60">
            <v>10</v>
          </cell>
          <cell r="B60" t="str">
            <v>Croatia</v>
          </cell>
          <cell r="C60">
            <v>27.51</v>
          </cell>
          <cell r="D60">
            <v>13</v>
          </cell>
        </row>
        <row r="61">
          <cell r="A61">
            <v>4</v>
          </cell>
          <cell r="B61" t="str">
            <v>Hungary</v>
          </cell>
          <cell r="C61">
            <v>37.539000000000001</v>
          </cell>
          <cell r="D61">
            <v>14</v>
          </cell>
        </row>
        <row r="62">
          <cell r="A62">
            <v>6</v>
          </cell>
          <cell r="B62" t="str">
            <v>Euro area 19</v>
          </cell>
          <cell r="C62">
            <v>31.048999999999999</v>
          </cell>
          <cell r="D62">
            <v>15</v>
          </cell>
        </row>
        <row r="63">
          <cell r="A63">
            <v>15</v>
          </cell>
          <cell r="B63" t="str">
            <v>Ireland</v>
          </cell>
          <cell r="C63">
            <v>21.271809957593398</v>
          </cell>
          <cell r="D63">
            <v>16</v>
          </cell>
        </row>
        <row r="64">
          <cell r="A64">
            <v>1</v>
          </cell>
          <cell r="B64" t="str">
            <v>Italy</v>
          </cell>
          <cell r="C64">
            <v>51.036000000000001</v>
          </cell>
          <cell r="D64">
            <v>17</v>
          </cell>
        </row>
        <row r="65">
          <cell r="A65">
            <v>20</v>
          </cell>
          <cell r="B65" t="str">
            <v>Lithuania</v>
          </cell>
          <cell r="C65">
            <v>15.071</v>
          </cell>
          <cell r="D65">
            <v>18</v>
          </cell>
        </row>
        <row r="66">
          <cell r="A66">
            <v>17</v>
          </cell>
          <cell r="B66" t="str">
            <v>Latvia</v>
          </cell>
          <cell r="C66">
            <v>17.706</v>
          </cell>
          <cell r="D66">
            <v>19</v>
          </cell>
        </row>
        <row r="67">
          <cell r="A67">
            <v>23</v>
          </cell>
          <cell r="B67" t="str">
            <v>Malta</v>
          </cell>
          <cell r="C67">
            <v>12.952999999999999</v>
          </cell>
          <cell r="D67">
            <v>20</v>
          </cell>
        </row>
        <row r="68">
          <cell r="A68">
            <v>12</v>
          </cell>
          <cell r="B68" t="str">
            <v>Poland</v>
          </cell>
          <cell r="C68">
            <v>26.111999999999998</v>
          </cell>
          <cell r="D68">
            <v>21</v>
          </cell>
        </row>
        <row r="69">
          <cell r="A69">
            <v>11</v>
          </cell>
          <cell r="B69" t="str">
            <v>Portugal</v>
          </cell>
          <cell r="C69">
            <v>27.056000000000001</v>
          </cell>
          <cell r="D69">
            <v>22</v>
          </cell>
        </row>
        <row r="70">
          <cell r="A70">
            <v>19</v>
          </cell>
          <cell r="B70" t="str">
            <v>Romania</v>
          </cell>
          <cell r="C70">
            <v>17.283000000000001</v>
          </cell>
          <cell r="D70">
            <v>23</v>
          </cell>
        </row>
        <row r="71">
          <cell r="A71">
            <v>21</v>
          </cell>
          <cell r="B71" t="str">
            <v>Sweden</v>
          </cell>
          <cell r="C71">
            <v>13.167</v>
          </cell>
          <cell r="D71">
            <v>24</v>
          </cell>
        </row>
        <row r="72">
          <cell r="A72">
            <v>18</v>
          </cell>
          <cell r="B72" t="str">
            <v>Slovenia</v>
          </cell>
          <cell r="C72">
            <v>17.416</v>
          </cell>
          <cell r="D72">
            <v>25</v>
          </cell>
        </row>
        <row r="73">
          <cell r="A73">
            <v>16</v>
          </cell>
          <cell r="B73" t="str">
            <v>Slovakia</v>
          </cell>
          <cell r="C73">
            <v>19.736999999999998</v>
          </cell>
          <cell r="D73">
            <v>26</v>
          </cell>
        </row>
      </sheetData>
      <sheetData sheetId="12" refreshError="1"/>
      <sheetData sheetId="13">
        <row r="22">
          <cell r="AA22">
            <v>71190.009537315796</v>
          </cell>
          <cell r="AB22">
            <v>71190.009537315796</v>
          </cell>
        </row>
        <row r="23">
          <cell r="AA23">
            <v>77127.626597676106</v>
          </cell>
          <cell r="AB23">
            <v>77127.626597676106</v>
          </cell>
        </row>
        <row r="24">
          <cell r="AA24">
            <v>82171.023862934759</v>
          </cell>
          <cell r="AB24">
            <v>82171.023862934759</v>
          </cell>
        </row>
        <row r="25">
          <cell r="AA25">
            <v>86279.575056081507</v>
          </cell>
          <cell r="AB25">
            <v>82339.7</v>
          </cell>
        </row>
        <row r="26">
          <cell r="AA26">
            <v>90593.553808885583</v>
          </cell>
          <cell r="AB26">
            <v>88520.9</v>
          </cell>
        </row>
        <row r="27">
          <cell r="AA27">
            <v>95123.231499329864</v>
          </cell>
          <cell r="AB27">
            <v>94897.361428599994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C"/>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xStat"/>
      <sheetName val="S2"/>
      <sheetName val="LFSNACErev2"/>
      <sheetName val="LFSprofession"/>
      <sheetName val="1"/>
      <sheetName val="3"/>
      <sheetName val="4a"/>
      <sheetName val="4b"/>
      <sheetName val="4c"/>
      <sheetName val="4d"/>
      <sheetName val="Table1"/>
      <sheetName val="5"/>
      <sheetName val="6"/>
      <sheetName val="7"/>
      <sheetName val="8"/>
      <sheetName val="9"/>
      <sheetName val="NNI"/>
      <sheetName val="1X"/>
      <sheetName val="1Y"/>
      <sheetName val="1Z"/>
      <sheetName val="1W"/>
      <sheetName val="RealHourlyWagesHedgehog"/>
      <sheetName val="ForecastRevi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5">
          <cell r="A25" t="str">
            <v>Budget 2011</v>
          </cell>
          <cell r="B25">
            <v>4</v>
          </cell>
        </row>
        <row r="26">
          <cell r="A26" t="str">
            <v>SPU 2011</v>
          </cell>
          <cell r="B26">
            <v>4</v>
          </cell>
        </row>
        <row r="27">
          <cell r="A27" t="str">
            <v>Budget 2012</v>
          </cell>
          <cell r="B27">
            <v>4</v>
          </cell>
        </row>
        <row r="28">
          <cell r="A28" t="str">
            <v>SPU 2012</v>
          </cell>
          <cell r="B28">
            <v>3</v>
          </cell>
        </row>
        <row r="29">
          <cell r="A29" t="str">
            <v>Budget 2013</v>
          </cell>
          <cell r="B29">
            <v>3</v>
          </cell>
        </row>
        <row r="30">
          <cell r="A30" t="str">
            <v>SPU 2013</v>
          </cell>
          <cell r="B30">
            <v>3</v>
          </cell>
        </row>
        <row r="31">
          <cell r="A31" t="str">
            <v>Budget 2014</v>
          </cell>
          <cell r="B31">
            <v>3</v>
          </cell>
        </row>
        <row r="32">
          <cell r="A32" t="str">
            <v>SPU 2014</v>
          </cell>
          <cell r="B32">
            <v>4</v>
          </cell>
        </row>
        <row r="33">
          <cell r="A33" t="str">
            <v>Budget 2015</v>
          </cell>
          <cell r="B33">
            <v>4</v>
          </cell>
        </row>
        <row r="34">
          <cell r="A34" t="str">
            <v>SPU 2015</v>
          </cell>
          <cell r="B34">
            <v>5</v>
          </cell>
        </row>
        <row r="35">
          <cell r="A35" t="str">
            <v>Budget 2016</v>
          </cell>
          <cell r="B35">
            <v>6</v>
          </cell>
        </row>
        <row r="36">
          <cell r="A36" t="str">
            <v>SPU 2016</v>
          </cell>
          <cell r="B36">
            <v>5</v>
          </cell>
        </row>
        <row r="37">
          <cell r="A37" t="str">
            <v>Budget 2017</v>
          </cell>
          <cell r="B37">
            <v>5</v>
          </cell>
        </row>
        <row r="38">
          <cell r="A38" t="str">
            <v>SPU 2017</v>
          </cell>
          <cell r="B38">
            <v>4</v>
          </cell>
        </row>
        <row r="39">
          <cell r="A39" t="str">
            <v>Budget 2018</v>
          </cell>
          <cell r="B39">
            <v>4</v>
          </cell>
        </row>
        <row r="40">
          <cell r="A40" t="str">
            <v>SPU 2018</v>
          </cell>
          <cell r="B40">
            <v>3</v>
          </cell>
        </row>
        <row r="41">
          <cell r="A41" t="str">
            <v>Budget 2019</v>
          </cell>
          <cell r="B41">
            <v>5</v>
          </cell>
        </row>
        <row r="42">
          <cell r="A42" t="str">
            <v>SPU 2019</v>
          </cell>
          <cell r="B42">
            <v>4</v>
          </cell>
        </row>
        <row r="43">
          <cell r="A43" t="str">
            <v>Budget 2020</v>
          </cell>
          <cell r="B43">
            <v>5</v>
          </cell>
        </row>
        <row r="44">
          <cell r="A44" t="str">
            <v>SPU 2020</v>
          </cell>
          <cell r="B44">
            <v>1</v>
          </cell>
        </row>
        <row r="45">
          <cell r="A45" t="str">
            <v>Budget 2021</v>
          </cell>
          <cell r="B45">
            <v>1</v>
          </cell>
        </row>
        <row r="46">
          <cell r="A46" t="str">
            <v>SPU 2021</v>
          </cell>
          <cell r="B46">
            <v>4</v>
          </cell>
        </row>
        <row r="47">
          <cell r="A47" t="str">
            <v>Budget 2022</v>
          </cell>
          <cell r="B47">
            <v>4</v>
          </cell>
        </row>
        <row r="48">
          <cell r="A48" t="str">
            <v>SPU 2022</v>
          </cell>
          <cell r="B48">
            <v>3</v>
          </cell>
        </row>
        <row r="49">
          <cell r="A49" t="str">
            <v>Budget 2023</v>
          </cell>
          <cell r="B49">
            <v>3</v>
          </cell>
        </row>
      </sheetData>
      <sheetData sheetId="20"/>
      <sheetData sheetId="21"/>
      <sheetData sheetId="22"/>
    </sheetDataSet>
  </externalBook>
</externalLink>
</file>

<file path=xl/theme/theme1.xml><?xml version="1.0" encoding="utf-8"?>
<a:theme xmlns:a="http://schemas.openxmlformats.org/drawingml/2006/main" name="Office Theme">
  <a:themeElements>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fiscalcouncil.ie/wp-content/uploads/2021/11/Data-Pack-December-2021-FAR.xls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www.fiscalcouncil.ie/wp-content/uploads/2021/11/Data-Pack-December-2021-FAR.xlsx"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fiscalcouncil.ie/wp-content/uploads/2021/11/Data-Pack-December-2021-FAR.xlsx"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fiscalcouncil.ie/wp-content/uploads/2022/05/Data-Pack-May-2022-FAR.xlsx"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www.fiscalcouncil.ie/wp-content/uploads/2022/05/Data-Pack-May-2022-FAR.xlsx"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fiscalcouncil.ie/wp-content/uploads/2021/11/Data-Pack-December-2021-FAR.xls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https://www.fiscalcouncil.ie/wp-content/uploads/2021/11/Data-Pack-December-2021-FAR.xlsx"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fiscalcouncil.ie/wp-content/uploads/2021/11/Data-Pack-December-2021-FAR.xlsx"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https://www.fiscalcouncil.ie/wp-content/uploads/2021/11/Data-Pack-December-2021-FAR.xlsx"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www.fiscalcouncil.ie/wp-content/uploads/2021/11/Data-Pack-December-2021-FAR.xlsx"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6.bin"/><Relationship Id="rId1" Type="http://schemas.openxmlformats.org/officeDocument/2006/relationships/hyperlink" Target="https://www.fiscalcouncil.ie/wp-content/uploads/2021/11/Data-Pack-December-2021-FAR.xlsx"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fiscalcouncil.ie/wp-content/uploads/2021/11/Data-Pack-December-2021-FAR.xlsx"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fiscalcouncil.ie/wp-content/uploads/2021/11/Data-Pack-December-2021-FAR.xlsx" TargetMode="Externa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55.xml.rels><?xml version="1.0" encoding="UTF-8" standalone="yes"?>
<Relationships xmlns="http://schemas.openxmlformats.org/package/2006/relationships"><Relationship Id="rId1" Type="http://schemas.openxmlformats.org/officeDocument/2006/relationships/hyperlink" Target="https://www.fiscalcouncil.ie/wp-content/uploads/2022/11/Analytical-Note-17-Potential-impact-of-Commission-on-Taxation-and-Welfare-proposals-.pdf"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hyperlink" Target="https://www.fiscalcouncil.ie/wp-content/uploads/2022/05/Data-Pack-May-2022-FAR.xlsx" TargetMode="Externa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fiscalcouncil.ie/wp-content/uploads/2021/11/Data-Pack-December-2021-FAR.xlsx"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fiscalcouncil.ie/wp-content/uploads/2021/11/Data-Pack-December-2021-FAR.xlsx"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fiscalcouncil.ie/wp-content/uploads/2021/11/Data-Pack-December-2021-FAR.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436"/>
  <sheetViews>
    <sheetView workbookViewId="0"/>
  </sheetViews>
  <sheetFormatPr defaultColWidth="9.453125" defaultRowHeight="18"/>
  <cols>
    <col min="1" max="1" width="9.453125" style="1"/>
    <col min="2" max="2" width="9.453125" style="3"/>
    <col min="3" max="3" width="23.1796875" style="5" customWidth="1"/>
    <col min="4" max="23" width="9.453125" style="5"/>
    <col min="24" max="57" width="9.453125" style="1"/>
    <col min="58" max="16384" width="9.453125" style="5"/>
  </cols>
  <sheetData>
    <row r="1" spans="2:13" s="1" customFormat="1">
      <c r="B1" s="2"/>
    </row>
    <row r="2" spans="2:13">
      <c r="B2" s="3" t="s">
        <v>48</v>
      </c>
    </row>
    <row r="3" spans="2:13">
      <c r="C3" s="4"/>
    </row>
    <row r="9" spans="2:13" ht="32.5">
      <c r="C9" s="18" t="s">
        <v>70</v>
      </c>
    </row>
    <row r="10" spans="2:13" ht="35">
      <c r="C10" s="17" t="s">
        <v>1</v>
      </c>
    </row>
    <row r="11" spans="2:13" ht="21" customHeight="1">
      <c r="C11" s="17"/>
    </row>
    <row r="12" spans="2:13">
      <c r="C12" s="6" t="str">
        <f>"This data pack contains tables, charts and underlying data from the Council's "&amp;C9&amp;". When using data, please refer to Fiscal Council ("&amp;RIGHT(C9,4)&amp;") "&amp;C9&amp;"."</f>
        <v>This data pack contains tables, charts and underlying data from the Council's Fiscal Assessment Report, November 2022. When using data, please refer to Fiscal Council (2022) Fiscal Assessment Report, November 2022.</v>
      </c>
      <c r="D12" s="7"/>
      <c r="E12" s="7"/>
      <c r="F12" s="7"/>
      <c r="G12" s="7"/>
      <c r="H12" s="7"/>
      <c r="I12" s="7"/>
      <c r="J12" s="7"/>
      <c r="K12" s="7"/>
      <c r="L12" s="7"/>
      <c r="M12" s="7"/>
    </row>
    <row r="13" spans="2:13">
      <c r="C13" s="8"/>
      <c r="D13" s="9"/>
      <c r="E13" s="9"/>
      <c r="F13" s="9"/>
      <c r="G13" s="9"/>
      <c r="H13" s="9"/>
      <c r="I13" s="9"/>
      <c r="J13" s="9"/>
      <c r="K13" s="9"/>
      <c r="L13" s="9"/>
      <c r="M13" s="9"/>
    </row>
    <row r="14" spans="2:13">
      <c r="C14" s="6" t="s">
        <v>32</v>
      </c>
      <c r="D14" s="7"/>
      <c r="E14" s="7"/>
      <c r="F14" s="7"/>
      <c r="G14" s="7"/>
      <c r="H14" s="7"/>
      <c r="I14" s="7"/>
      <c r="J14" s="7"/>
      <c r="K14" s="7"/>
      <c r="L14" s="7"/>
      <c r="M14" s="7"/>
    </row>
    <row r="15" spans="2:13">
      <c r="C15" s="8"/>
      <c r="D15" s="9"/>
      <c r="E15" s="9"/>
      <c r="F15" s="9"/>
      <c r="G15" s="9"/>
      <c r="H15" s="9"/>
      <c r="I15" s="9"/>
      <c r="J15" s="9"/>
      <c r="K15" s="9"/>
      <c r="L15" s="9"/>
      <c r="M15" s="9"/>
    </row>
    <row r="16" spans="2:13">
      <c r="C16" s="6" t="s">
        <v>2</v>
      </c>
      <c r="D16" s="6"/>
      <c r="E16" s="6"/>
      <c r="G16" s="6"/>
      <c r="H16" s="6"/>
      <c r="I16" s="6"/>
      <c r="J16" s="6"/>
      <c r="K16" s="6"/>
      <c r="L16" s="6"/>
      <c r="M16" s="6"/>
    </row>
    <row r="17" spans="2:23">
      <c r="C17" s="10" t="s">
        <v>0</v>
      </c>
    </row>
    <row r="19" spans="2:23">
      <c r="B19" s="11"/>
      <c r="C19" s="12" t="s">
        <v>38</v>
      </c>
      <c r="D19" s="13"/>
      <c r="E19" s="13"/>
      <c r="F19" s="13"/>
      <c r="G19" s="13"/>
      <c r="H19" s="14"/>
      <c r="I19" s="14"/>
      <c r="J19" s="14"/>
      <c r="K19" s="14"/>
      <c r="L19" s="14"/>
      <c r="M19" s="14"/>
      <c r="N19" s="14"/>
      <c r="O19" s="14"/>
      <c r="P19" s="14"/>
      <c r="Q19" s="14"/>
      <c r="R19" s="14"/>
      <c r="S19" s="14"/>
      <c r="T19" s="14"/>
      <c r="U19" s="14"/>
      <c r="V19" s="14"/>
      <c r="W19" s="14"/>
    </row>
    <row r="20" spans="2:23">
      <c r="B20" s="3" t="s">
        <v>13</v>
      </c>
      <c r="C20" s="15" t="str">
        <f t="shared" ref="C20:C26" si="0">HYPERLINK("#'"&amp;B20&amp;"'!A1",B20)</f>
        <v>Figure 1.1</v>
      </c>
      <c r="D20" s="16" t="str">
        <f t="shared" ref="D20:D51" ca="1" si="1">INDIRECT("'"&amp;C20&amp;"'"&amp;"!A1")</f>
        <v>Figure 1.1: Inflation has been mainly driven by energy and food</v>
      </c>
      <c r="E20" s="16"/>
      <c r="F20" s="16"/>
      <c r="G20" s="16"/>
    </row>
    <row r="21" spans="2:23">
      <c r="B21" s="3" t="s">
        <v>44</v>
      </c>
      <c r="C21" s="15" t="str">
        <f t="shared" ref="C21" si="2">HYPERLINK("#'"&amp;B21&amp;"'!A1",B21)</f>
        <v>Figure A1</v>
      </c>
      <c r="D21" s="16" t="str">
        <f t="shared" ref="D21" ca="1" si="3">INDIRECT("'"&amp;C21&amp;"'"&amp;"!A1")</f>
        <v>Figure A1: The changing consumption basket presents risks to inflation forecasts</v>
      </c>
      <c r="E21" s="16"/>
      <c r="F21" s="16"/>
      <c r="G21" s="16"/>
    </row>
    <row r="22" spans="2:23">
      <c r="B22" s="3" t="s">
        <v>14</v>
      </c>
      <c r="C22" s="15" t="str">
        <f t="shared" si="0"/>
        <v>Figure 1.2</v>
      </c>
      <c r="D22" s="16" t="str">
        <f t="shared" ca="1" si="1"/>
        <v>Figure 1.2: Gas futures have fallen since the summer, while the US dollar has strengthened to more than parity with the euro</v>
      </c>
      <c r="E22" s="16"/>
      <c r="F22" s="16"/>
      <c r="G22" s="16"/>
    </row>
    <row r="23" spans="2:23">
      <c r="B23" s="3" t="s">
        <v>15</v>
      </c>
      <c r="C23" s="15" t="str">
        <f t="shared" si="0"/>
        <v>Figure 1.3</v>
      </c>
      <c r="D23" s="16" t="str">
        <f ca="1">INDIRECT("'"&amp;C23&amp;"'"&amp;"!A1")</f>
        <v>Figure 1.3 Energy shocks weaken Ireland’s terms of trade</v>
      </c>
      <c r="E23" s="16"/>
      <c r="F23" s="16"/>
      <c r="G23" s="16"/>
    </row>
    <row r="24" spans="2:23">
      <c r="B24" s="3" t="s">
        <v>16</v>
      </c>
      <c r="C24" s="15" t="str">
        <f t="shared" si="0"/>
        <v>Figure 1.4</v>
      </c>
      <c r="D24" s="16" t="str">
        <f t="shared" ca="1" si="1"/>
        <v>Figure 1.4: Modified domestic demand has stagnated due to inflation</v>
      </c>
      <c r="E24" s="16"/>
      <c r="F24" s="16"/>
      <c r="G24" s="16"/>
    </row>
    <row r="25" spans="2:23">
      <c r="B25" s="3" t="s">
        <v>17</v>
      </c>
      <c r="C25" s="15" t="str">
        <f t="shared" si="0"/>
        <v>Figure 1.5</v>
      </c>
      <c r="D25" s="16" t="str">
        <f ca="1">INDIRECT("'"&amp;C25&amp;"'"&amp;"!A1")</f>
        <v>Figure 1.5: Budget 2023 projects a weaker path for personal consumption</v>
      </c>
      <c r="E25" s="16"/>
      <c r="F25" s="16"/>
      <c r="G25" s="16"/>
    </row>
    <row r="26" spans="2:23">
      <c r="B26" s="3" t="s">
        <v>18</v>
      </c>
      <c r="C26" s="15" t="str">
        <f t="shared" si="0"/>
        <v>Figure 1.6</v>
      </c>
      <c r="D26" s="16" t="str">
        <f ca="1">INDIRECT("'"&amp;C26&amp;"'"&amp;"!A1")</f>
        <v>Figure 1.6: The labour market is exceptionally tight, despite some signs of softening</v>
      </c>
      <c r="E26" s="16"/>
      <c r="F26" s="16"/>
      <c r="G26" s="16"/>
    </row>
    <row r="27" spans="2:23">
      <c r="B27" s="3" t="s">
        <v>19</v>
      </c>
      <c r="C27" s="15" t="str">
        <f t="shared" ref="C27" si="4">HYPERLINK("#'"&amp;B27&amp;"'!A1",B27)</f>
        <v>Figure 1.7</v>
      </c>
      <c r="D27" s="16" t="str">
        <f t="shared" ref="D27" ca="1" si="5">INDIRECT("'"&amp;C27&amp;"'"&amp;"!A1")</f>
        <v>Figure 1.7: Real GNI* growth is forecast to slow sharply in 2023, before reverting to the economy’s potential growth rate of about 3%</v>
      </c>
      <c r="E27" s="16"/>
      <c r="F27" s="16"/>
      <c r="G27" s="16"/>
    </row>
    <row r="28" spans="2:23">
      <c r="B28" s="3" t="s">
        <v>20</v>
      </c>
      <c r="C28" s="15" t="str">
        <f>HYPERLINK("#'"&amp;B28&amp;"'!A1",B28)</f>
        <v>Figure 1.8</v>
      </c>
      <c r="D28" s="16" t="str">
        <f ca="1">INDIRECT("'"&amp;C28&amp;"'"&amp;"!A1")</f>
        <v>Figure 1.8: The household savings rate in Ireland has increased in 2022 after falling last year, unlike in the Euro Area</v>
      </c>
      <c r="E28" s="16"/>
      <c r="F28" s="16"/>
      <c r="G28" s="16"/>
    </row>
    <row r="29" spans="2:23">
      <c r="B29" s="3" t="s">
        <v>21</v>
      </c>
      <c r="C29" s="15" t="str">
        <f>HYPERLINK("#'"&amp;B29&amp;"'!A1",B29)</f>
        <v>Figure 1.9</v>
      </c>
      <c r="D29" s="16" t="str">
        <f ca="1">INDIRECT("'"&amp;C29&amp;"'"&amp;"!A1")</f>
        <v>Figure 1.9: Budget 2023 projects a slightly positive output gap by 2025, and domestic GVA is expected to remain on a weaker trajectory compared to MDD and GNI*</v>
      </c>
      <c r="E29" s="16"/>
      <c r="F29" s="16"/>
      <c r="G29" s="16"/>
    </row>
    <row r="30" spans="2:23">
      <c r="B30" s="3" t="s">
        <v>22</v>
      </c>
      <c r="C30" s="15" t="str">
        <f>HYPERLINK("#'"&amp;B30&amp;"'!A1",B30)</f>
        <v>Figure 1.10</v>
      </c>
      <c r="D30" s="16" t="str">
        <f ca="1">INDIRECT("'"&amp;C30&amp;"'"&amp;"!A1")</f>
        <v>Figure 1.10: House prices have increased relative to joint purchasers’ incomes, but the increases have moderated in recent years</v>
      </c>
      <c r="E30" s="16"/>
      <c r="F30" s="16"/>
      <c r="G30" s="16"/>
    </row>
    <row r="31" spans="2:23">
      <c r="B31" s="3" t="s">
        <v>69</v>
      </c>
      <c r="C31" s="15" t="str">
        <f>HYPERLINK("#'"&amp;B31&amp;"'!A1",B31)</f>
        <v>Figure 1.11</v>
      </c>
      <c r="D31" s="16" t="str">
        <f ca="1">INDIRECT("'"&amp;C31&amp;"'"&amp;"!A1")</f>
        <v>Figure 1.11: Risks to the outlook are highlighted by downward revisions to output growth in Ireland’s main trading partners</v>
      </c>
      <c r="E31" s="16"/>
      <c r="F31" s="16"/>
      <c r="G31" s="16"/>
    </row>
    <row r="32" spans="2:23">
      <c r="B32" s="3" t="s">
        <v>68</v>
      </c>
      <c r="C32" s="15" t="str">
        <f>HYPERLINK("#'"&amp;B32&amp;"'!A1",B32)</f>
        <v>Figure 1.12</v>
      </c>
      <c r="D32" s="16" t="str">
        <f ca="1">INDIRECT("'"&amp;C32&amp;"'"&amp;"!A1")</f>
        <v>Figure 1.12: Budget 2023 projects a continued high level for the residual component of GNI* that is not explained by modified total domestic demand</v>
      </c>
      <c r="E32" s="16"/>
      <c r="F32" s="16"/>
      <c r="G32" s="16"/>
    </row>
    <row r="33" spans="2:23">
      <c r="B33" s="3" t="s">
        <v>67</v>
      </c>
      <c r="C33" s="15" t="str">
        <f>HYPERLINK("#'"&amp;B33&amp;"'!A1",B33)</f>
        <v>Figure 1.13</v>
      </c>
      <c r="D33" s="16" t="str">
        <f ca="1">INDIRECT("'"&amp;C33&amp;"'"&amp;"!A1")</f>
        <v>Figure 1.13: Budget 2023 only forecasts to three years ahead</v>
      </c>
      <c r="E33" s="16"/>
      <c r="F33" s="16"/>
      <c r="G33" s="16"/>
    </row>
    <row r="34" spans="2:23">
      <c r="C34" s="15"/>
      <c r="D34" s="16"/>
      <c r="E34" s="16"/>
      <c r="F34" s="16"/>
      <c r="G34" s="16"/>
    </row>
    <row r="35" spans="2:23">
      <c r="B35" s="11"/>
      <c r="C35" s="12" t="s">
        <v>39</v>
      </c>
      <c r="D35" s="13"/>
      <c r="E35" s="13"/>
      <c r="F35" s="13"/>
      <c r="G35" s="13"/>
      <c r="H35" s="14"/>
      <c r="I35" s="14"/>
      <c r="J35" s="14"/>
      <c r="K35" s="14"/>
      <c r="L35" s="14"/>
      <c r="M35" s="14"/>
      <c r="N35" s="14"/>
      <c r="O35" s="14"/>
      <c r="P35" s="14"/>
      <c r="Q35" s="14"/>
      <c r="R35" s="14"/>
      <c r="S35" s="14"/>
      <c r="T35" s="14"/>
      <c r="U35" s="14"/>
      <c r="V35" s="14"/>
      <c r="W35" s="14"/>
    </row>
    <row r="36" spans="2:23">
      <c r="B36" s="3" t="s">
        <v>23</v>
      </c>
      <c r="C36" s="15" t="str">
        <f t="shared" ref="C36:C51" si="6">HYPERLINK("#'"&amp;B36&amp;"'!A1",B36)</f>
        <v>Figure 2.1</v>
      </c>
      <c r="D36" s="16" t="str">
        <f t="shared" ca="1" si="1"/>
        <v>Figure 2.1: Revenue has recovered strongly from the pandemic</v>
      </c>
      <c r="E36" s="16"/>
      <c r="F36" s="16"/>
      <c r="G36" s="16"/>
    </row>
    <row r="37" spans="2:23">
      <c r="B37" s="3" t="s">
        <v>45</v>
      </c>
      <c r="C37" s="15" t="str">
        <f t="shared" ref="C37" si="7">HYPERLINK("#'"&amp;B37&amp;"'!A1",B37)</f>
        <v>Figure B1</v>
      </c>
      <c r="D37" s="16" t="str">
        <f ca="1">INDIRECT("'"&amp;C37&amp;"'"&amp;"!A1")</f>
        <v>Figure B1: Increases in key health staff have broadly matched demographic changes, but have been uneven across areas</v>
      </c>
      <c r="E37" s="16"/>
      <c r="F37" s="16"/>
      <c r="G37" s="16"/>
    </row>
    <row r="38" spans="2:23">
      <c r="B38" s="3" t="s">
        <v>55</v>
      </c>
      <c r="C38" s="15" t="str">
        <f t="shared" ref="C38" si="8">HYPERLINK("#'"&amp;B38&amp;"'!A1",B38)</f>
        <v>Figure B2</v>
      </c>
      <c r="D38" s="16" t="str">
        <f t="shared" ref="D38" ca="1" si="9">INDIRECT("'"&amp;C38&amp;"'"&amp;"!A1")</f>
        <v>Figure B2: Staffing levels could fall short of minimum target this year</v>
      </c>
      <c r="E38" s="16"/>
      <c r="F38" s="16"/>
      <c r="G38" s="16"/>
    </row>
    <row r="39" spans="2:23">
      <c r="B39" s="3" t="s">
        <v>29</v>
      </c>
      <c r="C39" s="15" t="str">
        <f t="shared" ref="C39" si="10">HYPERLINK("#'"&amp;B39&amp;"'!A1",B39)</f>
        <v>Table 2.1</v>
      </c>
      <c r="D39" s="16" t="str">
        <f t="shared" ref="D39" ca="1" si="11">INDIRECT("'"&amp;C39&amp;"'"&amp;"!A1")</f>
        <v>Table 2.1: Budget 2023 temporary measures</v>
      </c>
      <c r="E39" s="16"/>
      <c r="F39" s="16"/>
      <c r="G39" s="16"/>
    </row>
    <row r="40" spans="2:23">
      <c r="B40" s="3" t="s">
        <v>24</v>
      </c>
      <c r="C40" s="15" t="str">
        <f t="shared" si="6"/>
        <v>Figure 2.2</v>
      </c>
      <c r="D40" s="16" t="str">
        <f t="shared" ca="1" si="1"/>
        <v>Figure 2.2: Evolution of the “core” spending plan</v>
      </c>
      <c r="E40" s="16"/>
      <c r="F40" s="16"/>
      <c r="G40" s="16"/>
    </row>
    <row r="41" spans="2:23">
      <c r="B41" s="3" t="s">
        <v>31</v>
      </c>
      <c r="C41" s="15" t="str">
        <f t="shared" ref="C41" si="12">HYPERLINK("#'"&amp;B41&amp;"'!A1",B41)</f>
        <v>Table 2.2</v>
      </c>
      <c r="D41" s="16" t="str">
        <f t="shared" ref="D41" ca="1" si="13">INDIRECT("'"&amp;C41&amp;"'"&amp;"!A1")</f>
        <v>Table 2.2: Budget 2023 summary fiscal forecasts</v>
      </c>
      <c r="E41" s="16"/>
      <c r="F41" s="16"/>
      <c r="G41" s="16"/>
    </row>
    <row r="42" spans="2:23">
      <c r="B42" s="3" t="s">
        <v>25</v>
      </c>
      <c r="C42" s="15" t="str">
        <f t="shared" si="6"/>
        <v>Figure 2.3</v>
      </c>
      <c r="D42" s="16" t="str">
        <f t="shared" ca="1" si="1"/>
        <v>Figure 2.3: The size of permanent tax-reducing measures has increased</v>
      </c>
      <c r="E42" s="16"/>
      <c r="F42" s="16"/>
      <c r="G42" s="16"/>
    </row>
    <row r="43" spans="2:23">
      <c r="B43" s="3" t="s">
        <v>26</v>
      </c>
      <c r="C43" s="15" t="str">
        <f>HYPERLINK("#'"&amp;B43&amp;"'!A1",B43)</f>
        <v>Figure 2.4</v>
      </c>
      <c r="D43" s="16" t="str">
        <f ca="1">INDIRECT("'"&amp;C43&amp;"'"&amp;"!A1")</f>
        <v>Figure 2.4: The majority of Budget 2023 “new resources” are used to maintain the real value of services and benefits</v>
      </c>
      <c r="E43" s="16"/>
      <c r="F43" s="16"/>
      <c r="G43" s="16"/>
    </row>
    <row r="44" spans="2:23">
      <c r="B44" s="3" t="s">
        <v>52</v>
      </c>
      <c r="C44" s="15" t="str">
        <f>HYPERLINK("#'"&amp;B44&amp;"'!A1",B44)</f>
        <v>Table 2.3</v>
      </c>
      <c r="D44" s="16" t="str">
        <f ca="1">INDIRECT("'"&amp;C44&amp;"'"&amp;"!A1")</f>
        <v>Table 2.3: Comparing 2019 and 2025</v>
      </c>
      <c r="E44" s="16"/>
      <c r="F44" s="16"/>
      <c r="G44" s="16"/>
    </row>
    <row r="45" spans="2:23">
      <c r="B45" s="3" t="s">
        <v>60</v>
      </c>
      <c r="C45" s="15" t="str">
        <f t="shared" ref="C45" si="14">HYPERLINK("#'"&amp;B45&amp;"'!A1",B45)</f>
        <v>Figure C1</v>
      </c>
      <c r="D45" s="16" t="str">
        <f t="shared" ref="D45" ca="1" si="15">INDIRECT("'"&amp;C45&amp;"'"&amp;"!A1")</f>
        <v>Figure C1: Corporation tax-adjusted government balance is projected to remain in deficit until 2024</v>
      </c>
      <c r="E45" s="16"/>
      <c r="F45" s="16"/>
      <c r="G45" s="16"/>
    </row>
    <row r="46" spans="2:23">
      <c r="B46" s="3" t="s">
        <v>27</v>
      </c>
      <c r="C46" s="15" t="str">
        <f t="shared" si="6"/>
        <v>Figure 2.5</v>
      </c>
      <c r="D46" s="16" t="str">
        <f t="shared" ca="1" si="1"/>
        <v>Figure 2.5: Stand-still costs diverge from Budget 2023 projections in 2024 and 2025</v>
      </c>
      <c r="E46" s="16"/>
      <c r="F46" s="16"/>
      <c r="G46" s="16"/>
    </row>
    <row r="47" spans="2:23">
      <c r="B47" s="3" t="s">
        <v>28</v>
      </c>
      <c r="C47" s="15" t="str">
        <f t="shared" si="6"/>
        <v>Figure 2.6</v>
      </c>
      <c r="D47" s="16" t="str">
        <f t="shared" ca="1" si="1"/>
        <v>Figure 2.6: Revenue excluding excess corporation tax to remain around its 2019 share of GNI*</v>
      </c>
      <c r="E47" s="16"/>
      <c r="F47" s="16"/>
      <c r="G47" s="16"/>
    </row>
    <row r="48" spans="2:23">
      <c r="B48" s="3" t="s">
        <v>30</v>
      </c>
      <c r="C48" s="15" t="str">
        <f t="shared" si="6"/>
        <v>Figure 2.7</v>
      </c>
      <c r="D48" s="16" t="str">
        <f t="shared" ca="1" si="1"/>
        <v>Figure 2.7: The Government’s corporation tax-adjusted budget balance is forecast to reach surplus in 2024</v>
      </c>
      <c r="E48" s="16"/>
      <c r="F48" s="16"/>
      <c r="G48" s="16"/>
    </row>
    <row r="49" spans="2:23">
      <c r="B49" s="3" t="s">
        <v>35</v>
      </c>
      <c r="C49" s="15" t="str">
        <f t="shared" si="6"/>
        <v>Figure 2.8</v>
      </c>
      <c r="D49" s="16" t="str">
        <f t="shared" ca="1" si="1"/>
        <v>Figure 2.8: Assumed income tax policy changes would mitigate the increase in the tax burden through partial indexation</v>
      </c>
      <c r="E49" s="16"/>
      <c r="F49" s="16"/>
      <c r="G49" s="16"/>
    </row>
    <row r="50" spans="2:23">
      <c r="B50" s="3" t="s">
        <v>36</v>
      </c>
      <c r="C50" s="15" t="str">
        <f t="shared" si="6"/>
        <v>Figure 2.9</v>
      </c>
      <c r="D50" s="16" t="str">
        <f t="shared" ca="1" si="1"/>
        <v>Figure 2.9: Ratio of income tax to wage bill to remain elevated</v>
      </c>
      <c r="E50" s="16"/>
      <c r="F50" s="16"/>
      <c r="G50" s="16"/>
    </row>
    <row r="51" spans="2:23">
      <c r="B51" s="3" t="s">
        <v>37</v>
      </c>
      <c r="C51" s="15" t="str">
        <f t="shared" si="6"/>
        <v>Figure 2.10</v>
      </c>
      <c r="D51" s="16" t="str">
        <f t="shared" ca="1" si="1"/>
        <v>Figure 2.10: Corporation tax to reach a record high share of revenue</v>
      </c>
      <c r="E51" s="16"/>
      <c r="F51" s="16"/>
      <c r="G51" s="16"/>
    </row>
    <row r="52" spans="2:23">
      <c r="B52" s="3" t="s">
        <v>42</v>
      </c>
      <c r="C52" s="15" t="str">
        <f>HYPERLINK("#'"&amp;B52&amp;"'!A1",B52)</f>
        <v>Figure 2.11</v>
      </c>
      <c r="D52" s="16" t="str">
        <f ca="1">INDIRECT("'"&amp;C52&amp;"'"&amp;"!A1")</f>
        <v>Figure 2.11:  Capital spending to make up a smaller share of national income</v>
      </c>
      <c r="E52" s="16"/>
      <c r="F52" s="16"/>
      <c r="G52" s="16"/>
    </row>
    <row r="53" spans="2:23">
      <c r="B53" s="3" t="s">
        <v>43</v>
      </c>
      <c r="C53" s="15" t="str">
        <f>HYPERLINK("#'"&amp;B53&amp;"'!A1",B53)</f>
        <v>Figure 2.12</v>
      </c>
      <c r="D53" s="16" t="str">
        <f ca="1">INDIRECT("'"&amp;C53&amp;"'"&amp;"!A1")</f>
        <v>Figure 2.12: Plans imply a steady downward trajectory for the debt ratio</v>
      </c>
      <c r="E53" s="16"/>
      <c r="F53" s="16"/>
      <c r="G53" s="16"/>
    </row>
    <row r="54" spans="2:23">
      <c r="B54" s="3" t="s">
        <v>49</v>
      </c>
      <c r="C54" s="15" t="str">
        <f t="shared" ref="C54:C56" si="16">HYPERLINK("#'"&amp;B54&amp;"'!A1",B54)</f>
        <v>Figure 2.13</v>
      </c>
      <c r="D54" s="16" t="str">
        <f t="shared" ref="D54:D56" ca="1" si="17">INDIRECT("'"&amp;C54&amp;"'"&amp;"!A1")</f>
        <v>Figure 2.13: Net debt has been revised down</v>
      </c>
      <c r="E54" s="16"/>
      <c r="F54" s="16"/>
      <c r="G54" s="16"/>
    </row>
    <row r="55" spans="2:23">
      <c r="B55" s="3" t="s">
        <v>50</v>
      </c>
      <c r="C55" s="15" t="str">
        <f t="shared" si="16"/>
        <v>Figure 2.14</v>
      </c>
      <c r="D55" s="16" t="str">
        <f t="shared" ca="1" si="17"/>
        <v>Figure 2.14: Larger surplus suggests net debt may fall more rapidly</v>
      </c>
      <c r="E55" s="16"/>
      <c r="F55" s="16"/>
      <c r="G55" s="16"/>
    </row>
    <row r="56" spans="2:23">
      <c r="B56" s="3" t="s">
        <v>51</v>
      </c>
      <c r="C56" s="15" t="str">
        <f t="shared" si="16"/>
        <v>Figure 2.15</v>
      </c>
      <c r="D56" s="16" t="str">
        <f t="shared" ca="1" si="17"/>
        <v>Figure 2.15: Interest payments projected flat after 2022</v>
      </c>
      <c r="E56" s="16"/>
      <c r="F56" s="16"/>
      <c r="G56" s="16"/>
    </row>
    <row r="57" spans="2:23">
      <c r="C57" s="15"/>
      <c r="D57" s="16"/>
      <c r="E57" s="16"/>
      <c r="F57" s="16"/>
      <c r="G57" s="16"/>
    </row>
    <row r="58" spans="2:23">
      <c r="B58" s="5"/>
      <c r="E58" s="16"/>
      <c r="F58" s="16"/>
      <c r="G58" s="16"/>
    </row>
    <row r="59" spans="2:23">
      <c r="B59" s="11"/>
      <c r="C59" s="12" t="s">
        <v>40</v>
      </c>
      <c r="D59" s="13"/>
      <c r="E59" s="13"/>
      <c r="F59" s="13"/>
      <c r="G59" s="13"/>
      <c r="H59" s="14"/>
      <c r="I59" s="14"/>
      <c r="J59" s="14"/>
      <c r="K59" s="14"/>
      <c r="L59" s="14"/>
      <c r="M59" s="14"/>
      <c r="N59" s="14"/>
      <c r="O59" s="14"/>
      <c r="P59" s="14"/>
      <c r="Q59" s="14"/>
      <c r="R59" s="14"/>
      <c r="S59" s="14"/>
      <c r="T59" s="14"/>
      <c r="U59" s="14"/>
      <c r="V59" s="14"/>
      <c r="W59" s="14"/>
    </row>
    <row r="60" spans="2:23">
      <c r="B60" s="3" t="s">
        <v>12</v>
      </c>
      <c r="C60" s="15" t="str">
        <f t="shared" ref="C60:C61" si="18">HYPERLINK("#'"&amp;B60&amp;"'!A1",B60)</f>
        <v>Figure 3.1</v>
      </c>
      <c r="D60" s="16" t="str">
        <f t="shared" ref="D60:D61" ca="1" si="19">INDIRECT("'"&amp;C60&amp;"'"&amp;"!A1")</f>
        <v>Figure 3.1: The economy is slowing but from a position of strength</v>
      </c>
      <c r="E60" s="16"/>
      <c r="F60" s="16"/>
      <c r="G60" s="16"/>
    </row>
    <row r="61" spans="2:23">
      <c r="B61" s="3" t="s">
        <v>4</v>
      </c>
      <c r="C61" s="15" t="str">
        <f t="shared" si="18"/>
        <v>Figure 3.2</v>
      </c>
      <c r="D61" s="16" t="str">
        <f t="shared" ca="1" si="19"/>
        <v>Figure 3.2: Irish job expectations have softened</v>
      </c>
      <c r="E61" s="16"/>
      <c r="F61" s="16"/>
      <c r="G61" s="16"/>
    </row>
    <row r="62" spans="2:23">
      <c r="B62" s="3" t="s">
        <v>5</v>
      </c>
      <c r="C62" s="15" t="str">
        <f t="shared" ref="C62" si="20">HYPERLINK("#'"&amp;B62&amp;"'!A1",B62)</f>
        <v>Figure 3.3</v>
      </c>
      <c r="D62" s="16" t="str">
        <f t="shared" ref="D62" ca="1" si="21">INDIRECT("'"&amp;C62&amp;"'"&amp;"!A1")</f>
        <v>Figure 3.3: Ireland has a high debt ratio</v>
      </c>
      <c r="E62" s="16"/>
      <c r="F62" s="16"/>
      <c r="G62" s="16"/>
    </row>
    <row r="63" spans="2:23">
      <c r="B63" s="3" t="s">
        <v>6</v>
      </c>
      <c r="C63" s="15" t="str">
        <f t="shared" ref="C63:C64" si="22">HYPERLINK("#'"&amp;B63&amp;"'!A1",B63)</f>
        <v>Figure 3.4</v>
      </c>
      <c r="D63" s="16" t="str">
        <f t="shared" ref="D63:D64" ca="1" si="23">INDIRECT("'"&amp;C63&amp;"'"&amp;"!A1")</f>
        <v>Figure 3.4: Ireland’s funding situation is in good shape</v>
      </c>
      <c r="E63" s="16"/>
      <c r="F63" s="16"/>
      <c r="G63" s="16"/>
    </row>
    <row r="64" spans="2:23">
      <c r="B64" s="3" t="s">
        <v>7</v>
      </c>
      <c r="C64" s="15" t="str">
        <f t="shared" si="22"/>
        <v>Figure 3.5</v>
      </c>
      <c r="D64" s="16" t="str">
        <f t="shared" ca="1" si="23"/>
        <v>Figure 3.5: Debt sustainability analysis</v>
      </c>
      <c r="E64" s="16"/>
      <c r="F64" s="16"/>
      <c r="G64" s="16"/>
    </row>
    <row r="65" spans="2:23">
      <c r="B65" s="3" t="s">
        <v>8</v>
      </c>
      <c r="C65" s="15" t="str">
        <f t="shared" ref="C65" si="24">HYPERLINK("#'"&amp;B65&amp;"'!A1",B65)</f>
        <v>Figure 3.6</v>
      </c>
      <c r="D65" s="16" t="str">
        <f t="shared" ref="D65" ca="1" si="25">INDIRECT("'"&amp;C65&amp;"'"&amp;"!A1")</f>
        <v>Figure 3.6: Higher interest rates would gradually raise debt ratios</v>
      </c>
      <c r="E65" s="16"/>
      <c r="F65" s="16"/>
      <c r="G65" s="16"/>
    </row>
    <row r="66" spans="2:23">
      <c r="B66" s="3" t="s">
        <v>61</v>
      </c>
      <c r="C66" s="15" t="str">
        <f t="shared" ref="C66:C68" si="26">HYPERLINK("#'"&amp;B66&amp;"'!A1",B66)</f>
        <v>Figure 3.7</v>
      </c>
      <c r="D66" s="16" t="str">
        <f t="shared" ref="D66:D68" ca="1" si="27">INDIRECT("'"&amp;C66&amp;"'"&amp;"!A1")</f>
        <v>Figure 3.7: A large budgetary package in 2022 but still sustainable</v>
      </c>
      <c r="E66" s="16"/>
      <c r="F66" s="16"/>
      <c r="G66" s="16"/>
    </row>
    <row r="67" spans="2:23">
      <c r="B67" s="3" t="s">
        <v>9</v>
      </c>
      <c r="C67" s="15" t="str">
        <f t="shared" si="26"/>
        <v>Figure 3.8</v>
      </c>
      <c r="D67" s="16" t="str">
        <f t="shared" ca="1" si="27"/>
        <v>Figure 3.8: Budget 2023 applies sizeable temporary measures</v>
      </c>
      <c r="E67" s="16"/>
      <c r="F67" s="16"/>
      <c r="G67" s="16"/>
    </row>
    <row r="68" spans="2:23">
      <c r="B68" s="3" t="s">
        <v>10</v>
      </c>
      <c r="C68" s="15" t="str">
        <f t="shared" si="26"/>
        <v>Figure 3.9</v>
      </c>
      <c r="D68" s="16" t="str">
        <f t="shared" ca="1" si="27"/>
        <v>Figure 3.9: Increases in permanent net policy spending are more modest</v>
      </c>
      <c r="E68" s="16"/>
      <c r="F68" s="16"/>
      <c r="G68" s="16"/>
    </row>
    <row r="69" spans="2:23">
      <c r="B69" s="3" t="s">
        <v>11</v>
      </c>
      <c r="C69" s="15" t="str">
        <f t="shared" ref="C69" si="28">HYPERLINK("#'"&amp;B69&amp;"'!A1",B69)</f>
        <v>Figure 3.10</v>
      </c>
      <c r="D69" s="16" t="str">
        <f t="shared" ref="D69" ca="1" si="29">INDIRECT("'"&amp;C69&amp;"'"&amp;"!A1")</f>
        <v>Figure 3.10: Stance for 2023 is sensible</v>
      </c>
      <c r="E69" s="16"/>
      <c r="F69" s="16"/>
      <c r="G69" s="16"/>
    </row>
    <row r="70" spans="2:23">
      <c r="B70" s="3" t="s">
        <v>62</v>
      </c>
      <c r="C70" s="15" t="str">
        <f t="shared" ref="C70:C78" si="30">HYPERLINK("#'"&amp;B70&amp;"'!A1",B70)</f>
        <v>Figure 3.12</v>
      </c>
      <c r="D70" s="16" t="str">
        <f t="shared" ref="D70:D78" ca="1" si="31">INDIRECT("'"&amp;C70&amp;"'"&amp;"!A1")</f>
        <v>Figure 3.12: Price impact of additional budgetary measures</v>
      </c>
      <c r="E70" s="16"/>
      <c r="F70" s="16"/>
      <c r="G70" s="16"/>
    </row>
    <row r="71" spans="2:23">
      <c r="B71" s="3" t="s">
        <v>59</v>
      </c>
      <c r="C71" s="15" t="str">
        <f t="shared" si="30"/>
        <v>Figure 3.13</v>
      </c>
      <c r="D71" s="16" t="str">
        <f t="shared" ca="1" si="31"/>
        <v>Figure 3.13: Core spending path revised up, but less than full inflation</v>
      </c>
      <c r="E71" s="16"/>
      <c r="F71" s="16"/>
      <c r="G71" s="16"/>
    </row>
    <row r="72" spans="2:23">
      <c r="B72" s="3" t="s">
        <v>63</v>
      </c>
      <c r="C72" s="15" t="str">
        <f t="shared" si="30"/>
        <v>Figure 3.14</v>
      </c>
      <c r="D72" s="16" t="str">
        <f t="shared" ca="1" si="31"/>
        <v>Figure 3.14: Steady pace of debt reduction and structural surplus</v>
      </c>
      <c r="E72" s="16"/>
      <c r="F72" s="16"/>
      <c r="G72" s="16"/>
    </row>
    <row r="73" spans="2:23">
      <c r="B73" s="3" t="s">
        <v>64</v>
      </c>
      <c r="C73" s="15" t="str">
        <f t="shared" si="30"/>
        <v>Figure 3.15</v>
      </c>
      <c r="D73" s="16" t="str">
        <f t="shared" ca="1" si="31"/>
        <v>Figure 3.15: Ageing pressures are at the forefront of fiscal challenges</v>
      </c>
      <c r="E73" s="16"/>
      <c r="F73" s="16"/>
      <c r="G73" s="16"/>
    </row>
    <row r="74" spans="2:23">
      <c r="B74" s="3" t="s">
        <v>65</v>
      </c>
      <c r="C74" s="15" t="str">
        <f t="shared" si="30"/>
        <v>Figure 3.16</v>
      </c>
      <c r="D74" s="16" t="str">
        <f t="shared" ca="1" si="31"/>
        <v>Figure 3.16: PRSI increases for workers based on proposed pension reforms</v>
      </c>
      <c r="E74" s="16"/>
      <c r="F74" s="16"/>
      <c r="G74" s="16"/>
    </row>
    <row r="75" spans="2:23">
      <c r="B75" s="3" t="s">
        <v>645</v>
      </c>
      <c r="C75" s="15" t="str">
        <f t="shared" ref="C75:C76" si="32">HYPERLINK("#'"&amp;B75&amp;"'!A1",B75)</f>
        <v>Figure D1</v>
      </c>
      <c r="D75" s="16" t="str">
        <f t="shared" ref="D75:D76" ca="1" si="33">INDIRECT("'"&amp;C75&amp;"'"&amp;"!A1")</f>
        <v>Figure D1: Plans for the Reserve Fund were scaled back but now return</v>
      </c>
      <c r="E75" s="16"/>
      <c r="F75" s="16"/>
      <c r="G75" s="16"/>
    </row>
    <row r="76" spans="2:23">
      <c r="B76" s="3" t="s">
        <v>646</v>
      </c>
      <c r="C76" s="15" t="str">
        <f t="shared" si="32"/>
        <v>Figure D2</v>
      </c>
      <c r="D76" s="16" t="str">
        <f t="shared" ca="1" si="33"/>
        <v>Figure D2: Reserve Fund captures some but not all corporation tax windfalls</v>
      </c>
      <c r="E76" s="16"/>
      <c r="F76" s="16"/>
      <c r="G76" s="16"/>
    </row>
    <row r="77" spans="2:23">
      <c r="B77" s="3" t="s">
        <v>644</v>
      </c>
      <c r="C77" s="15" t="str">
        <f t="shared" ref="C77" si="34">HYPERLINK("#'"&amp;B77&amp;"'!A1",B77)</f>
        <v>Figure 3.17</v>
      </c>
      <c r="D77" s="16" t="str">
        <f t="shared" ca="1" si="31"/>
        <v>Figure 3.17: Climate targets are short of ambition and lack clarity</v>
      </c>
      <c r="E77" s="16"/>
      <c r="F77" s="16"/>
      <c r="G77" s="16"/>
    </row>
    <row r="78" spans="2:23">
      <c r="B78" s="3" t="s">
        <v>66</v>
      </c>
      <c r="C78" s="15" t="str">
        <f t="shared" si="30"/>
        <v>Figure 3.18</v>
      </c>
      <c r="D78" s="16" t="str">
        <f t="shared" ca="1" si="31"/>
        <v xml:space="preserve">Figure 3.18: Potential impact of tax measures proposed by the Commission on Taxation and Welfare where estimates are available </v>
      </c>
      <c r="E78" s="16"/>
      <c r="F78" s="16"/>
      <c r="G78" s="16"/>
    </row>
    <row r="79" spans="2:23">
      <c r="C79" s="15"/>
      <c r="D79" s="16"/>
      <c r="E79" s="16"/>
      <c r="F79" s="16"/>
      <c r="G79" s="16"/>
    </row>
    <row r="80" spans="2:23">
      <c r="B80" s="11"/>
      <c r="C80" s="12" t="s">
        <v>41</v>
      </c>
      <c r="D80" s="13"/>
      <c r="E80" s="13"/>
      <c r="F80" s="13"/>
      <c r="G80" s="13"/>
      <c r="H80" s="14"/>
      <c r="I80" s="14"/>
      <c r="J80" s="14"/>
      <c r="K80" s="14"/>
      <c r="L80" s="14"/>
      <c r="M80" s="14"/>
      <c r="N80" s="14"/>
      <c r="O80" s="14"/>
      <c r="P80" s="14"/>
      <c r="Q80" s="14"/>
      <c r="R80" s="14"/>
      <c r="S80" s="14"/>
      <c r="T80" s="14"/>
      <c r="U80" s="14"/>
      <c r="V80" s="14"/>
      <c r="W80" s="14"/>
    </row>
    <row r="81" spans="2:23">
      <c r="B81" s="3" t="s">
        <v>3</v>
      </c>
      <c r="C81" s="15" t="str">
        <f>HYPERLINK("#'"&amp;B81&amp;"'!A1",B81)</f>
        <v>Figure 4.1</v>
      </c>
      <c r="D81" s="16" t="str">
        <f ca="1">INDIRECT("'"&amp;C81&amp;"'"&amp;"!A1")</f>
        <v>Figure 4.1: Structural surpluses are projected</v>
      </c>
    </row>
    <row r="82" spans="2:23">
      <c r="B82" s="3" t="s">
        <v>46</v>
      </c>
      <c r="C82" s="15" t="str">
        <f>HYPERLINK("#'"&amp;B82&amp;"'!A1",B82)</f>
        <v>Figure 4.2</v>
      </c>
      <c r="D82" s="16" t="str">
        <f ca="1">INDIRECT("'"&amp;C82&amp;"'"&amp;"!A1")</f>
        <v>Figure 4.2: Structural balance in surplus without windfalls</v>
      </c>
      <c r="E82" s="16"/>
      <c r="F82" s="16"/>
      <c r="G82" s="16"/>
    </row>
    <row r="83" spans="2:23">
      <c r="C83" s="15"/>
      <c r="D83" s="16"/>
      <c r="E83" s="16"/>
      <c r="F83" s="16"/>
      <c r="G83" s="16"/>
    </row>
    <row r="84" spans="2:23">
      <c r="B84" s="11"/>
      <c r="C84" s="12" t="s">
        <v>34</v>
      </c>
      <c r="D84" s="13"/>
      <c r="E84" s="13"/>
      <c r="F84" s="13"/>
      <c r="G84" s="13"/>
      <c r="H84" s="14"/>
      <c r="I84" s="14"/>
      <c r="J84" s="14"/>
      <c r="K84" s="14"/>
      <c r="L84" s="14"/>
      <c r="M84" s="14"/>
      <c r="N84" s="14"/>
      <c r="O84" s="14"/>
      <c r="P84" s="14"/>
      <c r="Q84" s="14"/>
      <c r="R84" s="14"/>
      <c r="S84" s="14"/>
      <c r="T84" s="14"/>
      <c r="U84" s="14"/>
      <c r="V84" s="14"/>
      <c r="W84" s="14"/>
    </row>
    <row r="85" spans="2:23">
      <c r="B85" s="3" t="s">
        <v>53</v>
      </c>
      <c r="C85" s="15" t="str">
        <f t="shared" ref="C85:C88" si="35">HYPERLINK("#'"&amp;B85&amp;"'!A1",B85)</f>
        <v>Table S4</v>
      </c>
      <c r="D85" s="16" t="str">
        <f t="shared" ref="D85:D87" ca="1" si="36">INDIRECT("'"&amp;C85&amp;"'"&amp;"!A1")</f>
        <v>Table S4: Fiscal forecasts from Budget 2023</v>
      </c>
      <c r="E85" s="16"/>
      <c r="F85" s="16"/>
      <c r="G85" s="16"/>
      <c r="H85" s="16"/>
      <c r="I85" s="16"/>
      <c r="J85" s="16"/>
      <c r="K85" s="16"/>
      <c r="L85" s="16"/>
      <c r="M85" s="16"/>
      <c r="N85" s="16"/>
      <c r="O85" s="16"/>
      <c r="P85" s="16"/>
      <c r="Q85" s="16"/>
      <c r="R85" s="16"/>
      <c r="S85" s="16"/>
      <c r="T85" s="16"/>
      <c r="U85" s="16"/>
      <c r="V85" s="16"/>
      <c r="W85" s="16"/>
    </row>
    <row r="86" spans="2:23">
      <c r="B86" s="3" t="s">
        <v>54</v>
      </c>
      <c r="C86" s="15" t="str">
        <f t="shared" si="35"/>
        <v>Figure S5</v>
      </c>
      <c r="D86" s="16" t="str">
        <f t="shared" ca="1" si="36"/>
        <v>Figure S5: Tax forecasts decomposed</v>
      </c>
      <c r="E86" s="16"/>
      <c r="F86" s="16"/>
      <c r="G86" s="16"/>
      <c r="H86" s="16"/>
      <c r="I86" s="16"/>
      <c r="J86" s="16"/>
      <c r="K86" s="16"/>
      <c r="L86" s="16"/>
      <c r="M86" s="16"/>
      <c r="N86" s="16"/>
      <c r="O86" s="16"/>
      <c r="P86" s="16"/>
      <c r="Q86" s="16"/>
      <c r="R86" s="16"/>
      <c r="S86" s="16"/>
      <c r="T86" s="16"/>
      <c r="U86" s="16"/>
      <c r="V86" s="16"/>
      <c r="W86" s="16"/>
    </row>
    <row r="87" spans="2:23">
      <c r="B87" s="3" t="s">
        <v>57</v>
      </c>
      <c r="C87" s="15" t="str">
        <f t="shared" si="35"/>
        <v>Table S6.1</v>
      </c>
      <c r="D87" s="16" t="str">
        <f t="shared" ca="1" si="36"/>
        <v>Table S6.1: Stand-still costs are larger than planned spending increases</v>
      </c>
      <c r="E87" s="16"/>
      <c r="F87" s="16"/>
      <c r="G87" s="16"/>
      <c r="H87" s="16"/>
      <c r="I87" s="16"/>
      <c r="J87" s="16"/>
      <c r="K87" s="16"/>
      <c r="L87" s="16"/>
      <c r="M87" s="16"/>
      <c r="N87" s="16"/>
      <c r="O87" s="16"/>
      <c r="P87" s="16"/>
      <c r="Q87" s="16"/>
      <c r="R87" s="16"/>
      <c r="S87" s="16"/>
      <c r="T87" s="16"/>
      <c r="U87" s="16"/>
      <c r="V87" s="16"/>
      <c r="W87" s="16"/>
    </row>
    <row r="88" spans="2:23">
      <c r="B88" s="3" t="s">
        <v>56</v>
      </c>
      <c r="C88" s="15" t="str">
        <f t="shared" si="35"/>
        <v>Table S7.1</v>
      </c>
      <c r="D88" s="16" t="str">
        <f t="shared" ref="D88" ca="1" si="37">INDIRECT("'"&amp;C88&amp;"'"&amp;"!A1")</f>
        <v>Table S7.1: Summary Fiscal Rules assessment</v>
      </c>
      <c r="E88" s="16"/>
      <c r="F88" s="16"/>
      <c r="G88" s="16"/>
      <c r="H88" s="16"/>
      <c r="I88" s="16"/>
      <c r="J88" s="16"/>
      <c r="K88" s="16"/>
      <c r="L88" s="16"/>
      <c r="M88" s="16"/>
      <c r="N88" s="16"/>
      <c r="O88" s="16"/>
      <c r="P88" s="16"/>
      <c r="Q88" s="16"/>
      <c r="R88" s="16"/>
      <c r="S88" s="16"/>
      <c r="T88" s="16"/>
      <c r="U88" s="16"/>
      <c r="V88" s="16"/>
      <c r="W88" s="16"/>
    </row>
    <row r="89" spans="2:23">
      <c r="C89" s="15"/>
      <c r="D89" s="16"/>
      <c r="E89" s="16"/>
    </row>
    <row r="90" spans="2:23" hidden="1">
      <c r="B90" s="3" t="s">
        <v>47</v>
      </c>
      <c r="C90" s="15" t="s">
        <v>58</v>
      </c>
      <c r="D90" s="16" t="s">
        <v>33</v>
      </c>
    </row>
    <row r="92" spans="2:23">
      <c r="B92" s="1"/>
      <c r="C92" s="1"/>
      <c r="D92" s="1"/>
      <c r="E92" s="1"/>
      <c r="F92" s="1"/>
      <c r="G92" s="1"/>
      <c r="H92" s="1"/>
      <c r="I92" s="1"/>
      <c r="J92" s="1"/>
      <c r="K92" s="1"/>
      <c r="L92" s="1"/>
      <c r="M92" s="1"/>
      <c r="N92" s="1"/>
      <c r="O92" s="1"/>
      <c r="P92" s="1"/>
      <c r="Q92" s="1"/>
      <c r="R92" s="1"/>
      <c r="S92" s="1"/>
      <c r="T92" s="1"/>
      <c r="U92" s="1"/>
      <c r="V92" s="1"/>
      <c r="W92" s="1"/>
    </row>
    <row r="93" spans="2:23">
      <c r="B93" s="1"/>
      <c r="C93" s="1"/>
      <c r="D93" s="1"/>
      <c r="E93" s="1"/>
      <c r="F93" s="1"/>
      <c r="G93" s="1"/>
      <c r="H93" s="1"/>
      <c r="I93" s="1"/>
      <c r="J93" s="1"/>
      <c r="K93" s="1"/>
      <c r="L93" s="1"/>
      <c r="M93" s="1"/>
      <c r="N93" s="1"/>
      <c r="O93" s="1"/>
      <c r="P93" s="1"/>
      <c r="Q93" s="1"/>
      <c r="R93" s="1"/>
      <c r="S93" s="1"/>
      <c r="T93" s="1"/>
      <c r="U93" s="1"/>
      <c r="V93" s="1"/>
      <c r="W93" s="1"/>
    </row>
    <row r="94" spans="2:23">
      <c r="B94" s="1"/>
      <c r="C94" s="1"/>
      <c r="D94" s="1"/>
      <c r="E94" s="1"/>
      <c r="F94" s="1"/>
      <c r="G94" s="1"/>
      <c r="H94" s="1"/>
      <c r="I94" s="1"/>
      <c r="J94" s="1"/>
      <c r="K94" s="1"/>
      <c r="L94" s="1"/>
      <c r="M94" s="1"/>
      <c r="N94" s="1"/>
      <c r="O94" s="1"/>
      <c r="P94" s="1"/>
      <c r="Q94" s="1"/>
      <c r="R94" s="1"/>
      <c r="S94" s="1"/>
      <c r="T94" s="1"/>
      <c r="U94" s="1"/>
      <c r="V94" s="1"/>
      <c r="W94" s="1"/>
    </row>
    <row r="95" spans="2:23">
      <c r="B95" s="1"/>
      <c r="C95" s="1"/>
      <c r="D95" s="1"/>
      <c r="E95" s="1"/>
      <c r="F95" s="1"/>
      <c r="G95" s="1"/>
      <c r="H95" s="1"/>
      <c r="I95" s="1"/>
      <c r="J95" s="1"/>
      <c r="K95" s="1"/>
      <c r="L95" s="1"/>
      <c r="M95" s="1"/>
      <c r="N95" s="1"/>
      <c r="O95" s="1"/>
      <c r="P95" s="1"/>
      <c r="Q95" s="1"/>
      <c r="R95" s="1"/>
      <c r="S95" s="1"/>
      <c r="T95" s="1"/>
      <c r="U95" s="1"/>
      <c r="V95" s="1"/>
      <c r="W95" s="1"/>
    </row>
    <row r="96" spans="2:23">
      <c r="B96" s="1"/>
      <c r="C96" s="1"/>
      <c r="D96" s="1"/>
      <c r="E96" s="1"/>
      <c r="F96" s="1"/>
      <c r="G96" s="1"/>
      <c r="H96" s="1"/>
      <c r="I96" s="1"/>
      <c r="J96" s="1"/>
      <c r="K96" s="1"/>
      <c r="L96" s="1"/>
      <c r="M96" s="1"/>
      <c r="N96" s="1"/>
      <c r="O96" s="1"/>
      <c r="P96" s="1"/>
      <c r="Q96" s="1"/>
      <c r="R96" s="1"/>
      <c r="S96" s="1"/>
      <c r="T96" s="1"/>
      <c r="U96" s="1"/>
      <c r="V96" s="1"/>
      <c r="W96" s="1"/>
    </row>
    <row r="97" spans="2:23">
      <c r="B97" s="1"/>
      <c r="C97" s="1"/>
      <c r="D97" s="1"/>
      <c r="E97" s="1"/>
      <c r="F97" s="1"/>
      <c r="G97" s="1"/>
      <c r="H97" s="1"/>
      <c r="I97" s="1"/>
      <c r="J97" s="1"/>
      <c r="K97" s="1"/>
      <c r="L97" s="1"/>
      <c r="M97" s="1"/>
      <c r="N97" s="1"/>
      <c r="O97" s="1"/>
      <c r="P97" s="1"/>
      <c r="Q97" s="1"/>
      <c r="R97" s="1"/>
      <c r="S97" s="1"/>
      <c r="T97" s="1"/>
      <c r="U97" s="1"/>
      <c r="V97" s="1"/>
      <c r="W97" s="1"/>
    </row>
    <row r="98" spans="2:23">
      <c r="B98" s="1"/>
      <c r="C98" s="1"/>
      <c r="D98" s="1"/>
      <c r="E98" s="1"/>
      <c r="F98" s="1"/>
      <c r="G98" s="1"/>
      <c r="H98" s="1"/>
      <c r="I98" s="1"/>
      <c r="J98" s="1"/>
      <c r="K98" s="1"/>
      <c r="L98" s="1"/>
      <c r="M98" s="1"/>
      <c r="N98" s="1"/>
      <c r="O98" s="1"/>
      <c r="P98" s="1"/>
      <c r="Q98" s="1"/>
      <c r="R98" s="1"/>
      <c r="S98" s="1"/>
      <c r="T98" s="1"/>
      <c r="U98" s="1"/>
      <c r="V98" s="1"/>
      <c r="W98" s="1"/>
    </row>
    <row r="99" spans="2:23">
      <c r="B99" s="1"/>
      <c r="C99" s="1"/>
      <c r="D99" s="1"/>
      <c r="E99" s="1"/>
      <c r="F99" s="1"/>
      <c r="G99" s="1"/>
      <c r="H99" s="1"/>
      <c r="I99" s="1"/>
      <c r="J99" s="1"/>
      <c r="K99" s="1"/>
      <c r="L99" s="1"/>
      <c r="M99" s="1"/>
      <c r="N99" s="1"/>
      <c r="O99" s="1"/>
      <c r="P99" s="1"/>
      <c r="Q99" s="1"/>
      <c r="R99" s="1"/>
      <c r="S99" s="1"/>
      <c r="T99" s="1"/>
      <c r="U99" s="1"/>
      <c r="V99" s="1"/>
      <c r="W99" s="1"/>
    </row>
    <row r="100" spans="2:23">
      <c r="B100" s="1"/>
      <c r="C100" s="1"/>
      <c r="D100" s="1"/>
      <c r="E100" s="1"/>
      <c r="F100" s="1"/>
      <c r="G100" s="1"/>
      <c r="H100" s="1"/>
      <c r="I100" s="1"/>
      <c r="J100" s="1"/>
      <c r="K100" s="1"/>
      <c r="L100" s="1"/>
      <c r="M100" s="1"/>
      <c r="N100" s="1"/>
      <c r="O100" s="1"/>
      <c r="P100" s="1"/>
      <c r="Q100" s="1"/>
      <c r="R100" s="1"/>
      <c r="S100" s="1"/>
      <c r="T100" s="1"/>
      <c r="U100" s="1"/>
      <c r="V100" s="1"/>
      <c r="W100" s="1"/>
    </row>
    <row r="101" spans="2:23">
      <c r="B101" s="1"/>
      <c r="C101" s="1"/>
      <c r="D101" s="1"/>
      <c r="E101" s="1"/>
      <c r="F101" s="1"/>
      <c r="G101" s="1"/>
      <c r="H101" s="1"/>
      <c r="I101" s="1"/>
      <c r="J101" s="1"/>
      <c r="K101" s="1"/>
      <c r="L101" s="1"/>
      <c r="M101" s="1"/>
      <c r="N101" s="1"/>
      <c r="O101" s="1"/>
      <c r="P101" s="1"/>
      <c r="Q101" s="1"/>
      <c r="R101" s="1"/>
      <c r="S101" s="1"/>
      <c r="T101" s="1"/>
      <c r="U101" s="1"/>
      <c r="V101" s="1"/>
      <c r="W101" s="1"/>
    </row>
    <row r="102" spans="2:23">
      <c r="B102" s="1"/>
      <c r="C102" s="1"/>
      <c r="D102" s="1"/>
      <c r="E102" s="1"/>
      <c r="F102" s="1"/>
      <c r="G102" s="1"/>
      <c r="H102" s="1"/>
      <c r="I102" s="1"/>
      <c r="J102" s="1"/>
      <c r="K102" s="1"/>
      <c r="L102" s="1"/>
      <c r="M102" s="1"/>
      <c r="N102" s="1"/>
      <c r="O102" s="1"/>
      <c r="P102" s="1"/>
      <c r="Q102" s="1"/>
      <c r="R102" s="1"/>
      <c r="S102" s="1"/>
      <c r="T102" s="1"/>
      <c r="U102" s="1"/>
      <c r="V102" s="1"/>
      <c r="W102" s="1"/>
    </row>
    <row r="103" spans="2:23">
      <c r="B103" s="1"/>
      <c r="C103" s="1"/>
      <c r="D103" s="1"/>
      <c r="E103" s="1"/>
      <c r="F103" s="1"/>
      <c r="G103" s="1"/>
      <c r="H103" s="1"/>
      <c r="I103" s="1"/>
      <c r="J103" s="1"/>
      <c r="K103" s="1"/>
      <c r="L103" s="1"/>
      <c r="M103" s="1"/>
      <c r="N103" s="1"/>
      <c r="O103" s="1"/>
      <c r="P103" s="1"/>
      <c r="Q103" s="1"/>
      <c r="R103" s="1"/>
      <c r="S103" s="1"/>
      <c r="T103" s="1"/>
      <c r="U103" s="1"/>
      <c r="V103" s="1"/>
      <c r="W103" s="1"/>
    </row>
    <row r="104" spans="2:23">
      <c r="B104" s="1"/>
      <c r="C104" s="1"/>
      <c r="D104" s="1"/>
      <c r="E104" s="1"/>
      <c r="F104" s="1"/>
      <c r="G104" s="1"/>
      <c r="H104" s="1"/>
      <c r="I104" s="1"/>
      <c r="J104" s="1"/>
      <c r="K104" s="1"/>
      <c r="L104" s="1"/>
      <c r="M104" s="1"/>
      <c r="N104" s="1"/>
      <c r="O104" s="1"/>
      <c r="P104" s="1"/>
      <c r="Q104" s="1"/>
      <c r="R104" s="1"/>
      <c r="S104" s="1"/>
      <c r="T104" s="1"/>
      <c r="U104" s="1"/>
      <c r="V104" s="1"/>
      <c r="W104" s="1"/>
    </row>
    <row r="105" spans="2:23">
      <c r="B105" s="1"/>
      <c r="C105" s="1"/>
      <c r="D105" s="1"/>
      <c r="E105" s="1"/>
      <c r="F105" s="1"/>
      <c r="G105" s="1"/>
      <c r="H105" s="1"/>
      <c r="I105" s="1"/>
      <c r="J105" s="1"/>
      <c r="K105" s="1"/>
      <c r="L105" s="1"/>
      <c r="M105" s="1"/>
      <c r="N105" s="1"/>
      <c r="O105" s="1"/>
      <c r="P105" s="1"/>
      <c r="Q105" s="1"/>
      <c r="R105" s="1"/>
      <c r="S105" s="1"/>
      <c r="T105" s="1"/>
      <c r="U105" s="1"/>
      <c r="V105" s="1"/>
      <c r="W105" s="1"/>
    </row>
    <row r="106" spans="2:23">
      <c r="B106" s="1"/>
      <c r="C106" s="1"/>
      <c r="D106" s="1"/>
      <c r="E106" s="1"/>
      <c r="F106" s="1"/>
      <c r="G106" s="1"/>
      <c r="H106" s="1"/>
      <c r="I106" s="1"/>
      <c r="J106" s="1"/>
      <c r="K106" s="1"/>
      <c r="L106" s="1"/>
      <c r="M106" s="1"/>
      <c r="N106" s="1"/>
      <c r="O106" s="1"/>
      <c r="P106" s="1"/>
      <c r="Q106" s="1"/>
      <c r="R106" s="1"/>
      <c r="S106" s="1"/>
      <c r="T106" s="1"/>
      <c r="U106" s="1"/>
      <c r="V106" s="1"/>
      <c r="W106" s="1"/>
    </row>
    <row r="107" spans="2:23">
      <c r="B107" s="1"/>
      <c r="C107" s="1"/>
      <c r="D107" s="1"/>
      <c r="E107" s="1"/>
      <c r="F107" s="1"/>
      <c r="G107" s="1"/>
      <c r="H107" s="1"/>
      <c r="I107" s="1"/>
      <c r="J107" s="1"/>
      <c r="K107" s="1"/>
      <c r="L107" s="1"/>
      <c r="M107" s="1"/>
      <c r="N107" s="1"/>
      <c r="O107" s="1"/>
      <c r="P107" s="1"/>
      <c r="Q107" s="1"/>
      <c r="R107" s="1"/>
      <c r="S107" s="1"/>
      <c r="T107" s="1"/>
      <c r="U107" s="1"/>
      <c r="V107" s="1"/>
      <c r="W107" s="1"/>
    </row>
    <row r="108" spans="2:23">
      <c r="B108" s="1"/>
      <c r="C108" s="1"/>
      <c r="D108" s="1"/>
      <c r="E108" s="1"/>
      <c r="F108" s="1"/>
      <c r="G108" s="1"/>
      <c r="H108" s="1"/>
      <c r="I108" s="1"/>
      <c r="J108" s="1"/>
      <c r="K108" s="1"/>
      <c r="L108" s="1"/>
      <c r="M108" s="1"/>
      <c r="N108" s="1"/>
      <c r="O108" s="1"/>
      <c r="P108" s="1"/>
      <c r="Q108" s="1"/>
      <c r="R108" s="1"/>
      <c r="S108" s="1"/>
      <c r="T108" s="1"/>
      <c r="U108" s="1"/>
      <c r="V108" s="1"/>
      <c r="W108" s="1"/>
    </row>
    <row r="109" spans="2:23">
      <c r="B109" s="1"/>
      <c r="C109" s="1"/>
      <c r="D109" s="1"/>
      <c r="E109" s="1"/>
      <c r="F109" s="1"/>
      <c r="G109" s="1"/>
      <c r="H109" s="1"/>
      <c r="I109" s="1"/>
      <c r="J109" s="1"/>
      <c r="K109" s="1"/>
      <c r="L109" s="1"/>
      <c r="M109" s="1"/>
      <c r="N109" s="1"/>
      <c r="O109" s="1"/>
      <c r="P109" s="1"/>
      <c r="Q109" s="1"/>
      <c r="R109" s="1"/>
      <c r="S109" s="1"/>
      <c r="T109" s="1"/>
      <c r="U109" s="1"/>
      <c r="V109" s="1"/>
      <c r="W109" s="1"/>
    </row>
    <row r="110" spans="2:23">
      <c r="B110" s="1"/>
      <c r="C110" s="1"/>
      <c r="D110" s="1"/>
      <c r="E110" s="1"/>
      <c r="F110" s="1"/>
      <c r="G110" s="1"/>
      <c r="H110" s="1"/>
      <c r="I110" s="1"/>
      <c r="J110" s="1"/>
      <c r="K110" s="1"/>
      <c r="L110" s="1"/>
      <c r="M110" s="1"/>
      <c r="N110" s="1"/>
      <c r="O110" s="1"/>
      <c r="P110" s="1"/>
      <c r="Q110" s="1"/>
      <c r="R110" s="1"/>
      <c r="S110" s="1"/>
      <c r="T110" s="1"/>
      <c r="U110" s="1"/>
      <c r="V110" s="1"/>
      <c r="W110" s="1"/>
    </row>
    <row r="111" spans="2:23">
      <c r="B111" s="1"/>
      <c r="C111" s="1"/>
      <c r="D111" s="1"/>
      <c r="E111" s="1"/>
      <c r="F111" s="1"/>
      <c r="G111" s="1"/>
      <c r="H111" s="1"/>
      <c r="I111" s="1"/>
      <c r="J111" s="1"/>
      <c r="K111" s="1"/>
      <c r="L111" s="1"/>
      <c r="M111" s="1"/>
      <c r="N111" s="1"/>
      <c r="O111" s="1"/>
      <c r="P111" s="1"/>
      <c r="Q111" s="1"/>
      <c r="R111" s="1"/>
      <c r="S111" s="1"/>
      <c r="T111" s="1"/>
      <c r="U111" s="1"/>
      <c r="V111" s="1"/>
      <c r="W111" s="1"/>
    </row>
    <row r="112" spans="2:23">
      <c r="B112" s="1"/>
      <c r="C112" s="1"/>
      <c r="D112" s="1"/>
      <c r="E112" s="1"/>
      <c r="F112" s="1"/>
      <c r="G112" s="1"/>
      <c r="H112" s="1"/>
      <c r="I112" s="1"/>
      <c r="J112" s="1"/>
      <c r="K112" s="1"/>
      <c r="L112" s="1"/>
      <c r="M112" s="1"/>
      <c r="N112" s="1"/>
      <c r="O112" s="1"/>
      <c r="P112" s="1"/>
      <c r="Q112" s="1"/>
      <c r="R112" s="1"/>
      <c r="S112" s="1"/>
      <c r="T112" s="1"/>
      <c r="U112" s="1"/>
      <c r="V112" s="1"/>
      <c r="W112" s="1"/>
    </row>
    <row r="113" spans="2:23">
      <c r="B113" s="1"/>
      <c r="C113" s="1"/>
      <c r="D113" s="1"/>
      <c r="E113" s="1"/>
      <c r="F113" s="1"/>
      <c r="G113" s="1"/>
      <c r="H113" s="1"/>
      <c r="I113" s="1"/>
      <c r="J113" s="1"/>
      <c r="K113" s="1"/>
      <c r="L113" s="1"/>
      <c r="M113" s="1"/>
      <c r="N113" s="1"/>
      <c r="O113" s="1"/>
      <c r="P113" s="1"/>
      <c r="Q113" s="1"/>
      <c r="R113" s="1"/>
      <c r="S113" s="1"/>
      <c r="T113" s="1"/>
      <c r="U113" s="1"/>
      <c r="V113" s="1"/>
      <c r="W113" s="1"/>
    </row>
    <row r="114" spans="2:23">
      <c r="B114" s="1"/>
      <c r="C114" s="1"/>
      <c r="D114" s="1"/>
      <c r="E114" s="1"/>
      <c r="F114" s="1"/>
      <c r="G114" s="1"/>
      <c r="H114" s="1"/>
      <c r="I114" s="1"/>
      <c r="J114" s="1"/>
      <c r="K114" s="1"/>
      <c r="L114" s="1"/>
      <c r="M114" s="1"/>
      <c r="N114" s="1"/>
      <c r="O114" s="1"/>
      <c r="P114" s="1"/>
      <c r="Q114" s="1"/>
      <c r="R114" s="1"/>
      <c r="S114" s="1"/>
      <c r="T114" s="1"/>
      <c r="U114" s="1"/>
      <c r="V114" s="1"/>
      <c r="W114" s="1"/>
    </row>
    <row r="115" spans="2:23">
      <c r="B115" s="1"/>
      <c r="C115" s="1"/>
      <c r="D115" s="1"/>
      <c r="E115" s="1"/>
      <c r="F115" s="1"/>
      <c r="G115" s="1"/>
      <c r="H115" s="1"/>
      <c r="I115" s="1"/>
      <c r="J115" s="1"/>
      <c r="K115" s="1"/>
      <c r="L115" s="1"/>
      <c r="M115" s="1"/>
      <c r="N115" s="1"/>
      <c r="O115" s="1"/>
      <c r="P115" s="1"/>
      <c r="Q115" s="1"/>
      <c r="R115" s="1"/>
      <c r="S115" s="1"/>
      <c r="T115" s="1"/>
      <c r="U115" s="1"/>
      <c r="V115" s="1"/>
      <c r="W115" s="1"/>
    </row>
    <row r="116" spans="2:23">
      <c r="B116" s="1"/>
      <c r="C116" s="1"/>
      <c r="D116" s="1"/>
      <c r="E116" s="1"/>
      <c r="F116" s="1"/>
      <c r="G116" s="1"/>
      <c r="H116" s="1"/>
      <c r="I116" s="1"/>
      <c r="J116" s="1"/>
      <c r="K116" s="1"/>
      <c r="L116" s="1"/>
      <c r="M116" s="1"/>
      <c r="N116" s="1"/>
      <c r="O116" s="1"/>
      <c r="P116" s="1"/>
      <c r="Q116" s="1"/>
      <c r="R116" s="1"/>
      <c r="S116" s="1"/>
      <c r="T116" s="1"/>
      <c r="U116" s="1"/>
      <c r="V116" s="1"/>
      <c r="W116" s="1"/>
    </row>
    <row r="117" spans="2:23">
      <c r="B117" s="1"/>
      <c r="C117" s="1"/>
      <c r="D117" s="1"/>
      <c r="E117" s="1"/>
      <c r="F117" s="1"/>
      <c r="G117" s="1"/>
      <c r="H117" s="1"/>
      <c r="I117" s="1"/>
      <c r="J117" s="1"/>
      <c r="K117" s="1"/>
      <c r="L117" s="1"/>
      <c r="M117" s="1"/>
      <c r="N117" s="1"/>
      <c r="O117" s="1"/>
      <c r="P117" s="1"/>
      <c r="Q117" s="1"/>
      <c r="R117" s="1"/>
      <c r="S117" s="1"/>
      <c r="T117" s="1"/>
      <c r="U117" s="1"/>
      <c r="V117" s="1"/>
      <c r="W117" s="1"/>
    </row>
    <row r="118" spans="2:23">
      <c r="B118" s="1"/>
      <c r="C118" s="1"/>
      <c r="D118" s="1"/>
      <c r="E118" s="1"/>
      <c r="F118" s="1"/>
      <c r="G118" s="1"/>
      <c r="H118" s="1"/>
      <c r="I118" s="1"/>
      <c r="J118" s="1"/>
      <c r="K118" s="1"/>
      <c r="L118" s="1"/>
      <c r="M118" s="1"/>
      <c r="N118" s="1"/>
      <c r="O118" s="1"/>
      <c r="P118" s="1"/>
      <c r="Q118" s="1"/>
      <c r="R118" s="1"/>
      <c r="S118" s="1"/>
      <c r="T118" s="1"/>
      <c r="U118" s="1"/>
      <c r="V118" s="1"/>
      <c r="W118" s="1"/>
    </row>
    <row r="119" spans="2:23">
      <c r="B119" s="1"/>
      <c r="C119" s="1"/>
      <c r="D119" s="1"/>
      <c r="E119" s="1"/>
      <c r="F119" s="1"/>
      <c r="G119" s="1"/>
      <c r="H119" s="1"/>
      <c r="I119" s="1"/>
      <c r="J119" s="1"/>
      <c r="K119" s="1"/>
      <c r="L119" s="1"/>
      <c r="M119" s="1"/>
      <c r="N119" s="1"/>
      <c r="O119" s="1"/>
      <c r="P119" s="1"/>
      <c r="Q119" s="1"/>
      <c r="R119" s="1"/>
      <c r="S119" s="1"/>
      <c r="T119" s="1"/>
      <c r="U119" s="1"/>
      <c r="V119" s="1"/>
      <c r="W119" s="1"/>
    </row>
    <row r="120" spans="2:23">
      <c r="B120" s="1"/>
      <c r="C120" s="1"/>
      <c r="D120" s="1"/>
      <c r="E120" s="1"/>
      <c r="F120" s="1"/>
      <c r="G120" s="1"/>
      <c r="H120" s="1"/>
      <c r="I120" s="1"/>
      <c r="J120" s="1"/>
      <c r="K120" s="1"/>
      <c r="L120" s="1"/>
      <c r="M120" s="1"/>
      <c r="N120" s="1"/>
      <c r="O120" s="1"/>
      <c r="P120" s="1"/>
      <c r="Q120" s="1"/>
      <c r="R120" s="1"/>
      <c r="S120" s="1"/>
      <c r="T120" s="1"/>
      <c r="U120" s="1"/>
      <c r="V120" s="1"/>
      <c r="W120" s="1"/>
    </row>
    <row r="121" spans="2:23">
      <c r="B121" s="1"/>
      <c r="C121" s="1"/>
      <c r="D121" s="1"/>
      <c r="E121" s="1"/>
      <c r="F121" s="1"/>
      <c r="G121" s="1"/>
      <c r="H121" s="1"/>
      <c r="I121" s="1"/>
      <c r="J121" s="1"/>
      <c r="K121" s="1"/>
      <c r="L121" s="1"/>
      <c r="M121" s="1"/>
      <c r="N121" s="1"/>
      <c r="O121" s="1"/>
      <c r="P121" s="1"/>
      <c r="Q121" s="1"/>
      <c r="R121" s="1"/>
      <c r="S121" s="1"/>
      <c r="T121" s="1"/>
      <c r="U121" s="1"/>
      <c r="V121" s="1"/>
      <c r="W121" s="1"/>
    </row>
    <row r="122" spans="2:23">
      <c r="B122" s="1"/>
      <c r="C122" s="1"/>
      <c r="D122" s="1"/>
      <c r="E122" s="1"/>
      <c r="F122" s="1"/>
      <c r="G122" s="1"/>
      <c r="H122" s="1"/>
      <c r="I122" s="1"/>
      <c r="J122" s="1"/>
      <c r="K122" s="1"/>
      <c r="L122" s="1"/>
      <c r="M122" s="1"/>
      <c r="N122" s="1"/>
      <c r="O122" s="1"/>
      <c r="P122" s="1"/>
      <c r="Q122" s="1"/>
      <c r="R122" s="1"/>
      <c r="S122" s="1"/>
      <c r="T122" s="1"/>
      <c r="U122" s="1"/>
      <c r="V122" s="1"/>
      <c r="W122" s="1"/>
    </row>
    <row r="123" spans="2:23">
      <c r="B123" s="1"/>
      <c r="C123" s="1"/>
      <c r="D123" s="1"/>
      <c r="E123" s="1"/>
      <c r="F123" s="1"/>
      <c r="G123" s="1"/>
      <c r="H123" s="1"/>
      <c r="I123" s="1"/>
      <c r="J123" s="1"/>
      <c r="K123" s="1"/>
      <c r="L123" s="1"/>
      <c r="M123" s="1"/>
      <c r="N123" s="1"/>
      <c r="O123" s="1"/>
      <c r="P123" s="1"/>
      <c r="Q123" s="1"/>
      <c r="R123" s="1"/>
      <c r="S123" s="1"/>
      <c r="T123" s="1"/>
      <c r="U123" s="1"/>
      <c r="V123" s="1"/>
      <c r="W123" s="1"/>
    </row>
    <row r="124" spans="2:23">
      <c r="B124" s="1"/>
      <c r="C124" s="1"/>
      <c r="D124" s="1"/>
      <c r="E124" s="1"/>
      <c r="F124" s="1"/>
      <c r="G124" s="1"/>
      <c r="H124" s="1"/>
      <c r="I124" s="1"/>
      <c r="J124" s="1"/>
      <c r="K124" s="1"/>
      <c r="L124" s="1"/>
      <c r="M124" s="1"/>
      <c r="N124" s="1"/>
      <c r="O124" s="1"/>
      <c r="P124" s="1"/>
      <c r="Q124" s="1"/>
      <c r="R124" s="1"/>
      <c r="S124" s="1"/>
      <c r="T124" s="1"/>
      <c r="U124" s="1"/>
      <c r="V124" s="1"/>
      <c r="W124" s="1"/>
    </row>
    <row r="125" spans="2:23">
      <c r="B125" s="1"/>
      <c r="C125" s="1"/>
      <c r="D125" s="1"/>
      <c r="E125" s="1"/>
      <c r="F125" s="1"/>
      <c r="G125" s="1"/>
      <c r="H125" s="1"/>
      <c r="I125" s="1"/>
      <c r="J125" s="1"/>
      <c r="K125" s="1"/>
      <c r="L125" s="1"/>
      <c r="M125" s="1"/>
      <c r="N125" s="1"/>
      <c r="O125" s="1"/>
      <c r="P125" s="1"/>
      <c r="Q125" s="1"/>
      <c r="R125" s="1"/>
      <c r="S125" s="1"/>
      <c r="T125" s="1"/>
      <c r="U125" s="1"/>
      <c r="V125" s="1"/>
      <c r="W125" s="1"/>
    </row>
    <row r="126" spans="2:23">
      <c r="B126" s="1"/>
      <c r="C126" s="1"/>
      <c r="D126" s="1"/>
      <c r="E126" s="1"/>
      <c r="F126" s="1"/>
      <c r="G126" s="1"/>
      <c r="H126" s="1"/>
      <c r="I126" s="1"/>
      <c r="J126" s="1"/>
      <c r="K126" s="1"/>
      <c r="L126" s="1"/>
      <c r="M126" s="1"/>
      <c r="N126" s="1"/>
      <c r="O126" s="1"/>
      <c r="P126" s="1"/>
      <c r="Q126" s="1"/>
      <c r="R126" s="1"/>
      <c r="S126" s="1"/>
      <c r="T126" s="1"/>
      <c r="U126" s="1"/>
      <c r="V126" s="1"/>
      <c r="W126" s="1"/>
    </row>
    <row r="127" spans="2:23">
      <c r="B127" s="1"/>
      <c r="C127" s="1"/>
      <c r="D127" s="1"/>
      <c r="E127" s="1"/>
      <c r="F127" s="1"/>
      <c r="G127" s="1"/>
      <c r="H127" s="1"/>
      <c r="I127" s="1"/>
      <c r="J127" s="1"/>
      <c r="K127" s="1"/>
      <c r="L127" s="1"/>
      <c r="M127" s="1"/>
      <c r="N127" s="1"/>
      <c r="O127" s="1"/>
      <c r="P127" s="1"/>
      <c r="Q127" s="1"/>
      <c r="R127" s="1"/>
      <c r="S127" s="1"/>
      <c r="T127" s="1"/>
      <c r="U127" s="1"/>
      <c r="V127" s="1"/>
      <c r="W127" s="1"/>
    </row>
    <row r="128" spans="2:23">
      <c r="B128" s="1"/>
      <c r="C128" s="1"/>
      <c r="D128" s="1"/>
      <c r="E128" s="1"/>
      <c r="F128" s="1"/>
      <c r="G128" s="1"/>
      <c r="H128" s="1"/>
      <c r="I128" s="1"/>
      <c r="J128" s="1"/>
      <c r="K128" s="1"/>
      <c r="L128" s="1"/>
      <c r="M128" s="1"/>
      <c r="N128" s="1"/>
      <c r="O128" s="1"/>
      <c r="P128" s="1"/>
      <c r="Q128" s="1"/>
      <c r="R128" s="1"/>
      <c r="S128" s="1"/>
      <c r="T128" s="1"/>
      <c r="U128" s="1"/>
      <c r="V128" s="1"/>
      <c r="W128" s="1"/>
    </row>
    <row r="129" spans="2:23">
      <c r="B129" s="1"/>
      <c r="C129" s="1"/>
      <c r="D129" s="1"/>
      <c r="E129" s="1"/>
      <c r="F129" s="1"/>
      <c r="G129" s="1"/>
      <c r="H129" s="1"/>
      <c r="I129" s="1"/>
      <c r="J129" s="1"/>
      <c r="K129" s="1"/>
      <c r="L129" s="1"/>
      <c r="M129" s="1"/>
      <c r="N129" s="1"/>
      <c r="O129" s="1"/>
      <c r="P129" s="1"/>
      <c r="Q129" s="1"/>
      <c r="R129" s="1"/>
      <c r="S129" s="1"/>
      <c r="T129" s="1"/>
      <c r="U129" s="1"/>
      <c r="V129" s="1"/>
      <c r="W129" s="1"/>
    </row>
    <row r="130" spans="2:23">
      <c r="B130" s="1"/>
      <c r="C130" s="1"/>
      <c r="D130" s="1"/>
      <c r="E130" s="1"/>
      <c r="F130" s="1"/>
      <c r="G130" s="1"/>
      <c r="H130" s="1"/>
      <c r="I130" s="1"/>
      <c r="J130" s="1"/>
      <c r="K130" s="1"/>
      <c r="L130" s="1"/>
      <c r="M130" s="1"/>
      <c r="N130" s="1"/>
      <c r="O130" s="1"/>
      <c r="P130" s="1"/>
      <c r="Q130" s="1"/>
      <c r="R130" s="1"/>
      <c r="S130" s="1"/>
      <c r="T130" s="1"/>
      <c r="U130" s="1"/>
      <c r="V130" s="1"/>
      <c r="W130" s="1"/>
    </row>
    <row r="131" spans="2:23">
      <c r="B131" s="1"/>
      <c r="C131" s="1"/>
      <c r="D131" s="1"/>
      <c r="E131" s="1"/>
      <c r="F131" s="1"/>
      <c r="G131" s="1"/>
      <c r="H131" s="1"/>
      <c r="I131" s="1"/>
      <c r="J131" s="1"/>
      <c r="K131" s="1"/>
      <c r="L131" s="1"/>
      <c r="M131" s="1"/>
      <c r="N131" s="1"/>
      <c r="O131" s="1"/>
      <c r="P131" s="1"/>
      <c r="Q131" s="1"/>
      <c r="R131" s="1"/>
      <c r="S131" s="1"/>
      <c r="T131" s="1"/>
      <c r="U131" s="1"/>
      <c r="V131" s="1"/>
      <c r="W131" s="1"/>
    </row>
    <row r="132" spans="2:23">
      <c r="B132" s="1"/>
      <c r="C132" s="1"/>
      <c r="D132" s="1"/>
      <c r="E132" s="1"/>
      <c r="F132" s="1"/>
      <c r="G132" s="1"/>
      <c r="H132" s="1"/>
      <c r="I132" s="1"/>
      <c r="J132" s="1"/>
      <c r="K132" s="1"/>
      <c r="L132" s="1"/>
      <c r="M132" s="1"/>
      <c r="N132" s="1"/>
      <c r="O132" s="1"/>
      <c r="P132" s="1"/>
      <c r="Q132" s="1"/>
      <c r="R132" s="1"/>
      <c r="S132" s="1"/>
      <c r="T132" s="1"/>
      <c r="U132" s="1"/>
      <c r="V132" s="1"/>
      <c r="W132" s="1"/>
    </row>
    <row r="133" spans="2:23">
      <c r="B133" s="1"/>
      <c r="C133" s="1"/>
      <c r="D133" s="1"/>
      <c r="E133" s="1"/>
      <c r="F133" s="1"/>
      <c r="G133" s="1"/>
      <c r="H133" s="1"/>
      <c r="I133" s="1"/>
      <c r="J133" s="1"/>
      <c r="K133" s="1"/>
      <c r="L133" s="1"/>
      <c r="M133" s="1"/>
      <c r="N133" s="1"/>
      <c r="O133" s="1"/>
      <c r="P133" s="1"/>
      <c r="Q133" s="1"/>
      <c r="R133" s="1"/>
      <c r="S133" s="1"/>
      <c r="T133" s="1"/>
      <c r="U133" s="1"/>
      <c r="V133" s="1"/>
      <c r="W133" s="1"/>
    </row>
    <row r="134" spans="2:23">
      <c r="B134" s="1"/>
      <c r="C134" s="1"/>
      <c r="D134" s="1"/>
      <c r="E134" s="1"/>
      <c r="F134" s="1"/>
      <c r="G134" s="1"/>
      <c r="H134" s="1"/>
      <c r="I134" s="1"/>
      <c r="J134" s="1"/>
      <c r="K134" s="1"/>
      <c r="L134" s="1"/>
      <c r="M134" s="1"/>
      <c r="N134" s="1"/>
      <c r="O134" s="1"/>
      <c r="P134" s="1"/>
      <c r="Q134" s="1"/>
      <c r="R134" s="1"/>
      <c r="S134" s="1"/>
      <c r="T134" s="1"/>
      <c r="U134" s="1"/>
      <c r="V134" s="1"/>
      <c r="W134" s="1"/>
    </row>
    <row r="135" spans="2:23">
      <c r="B135" s="1"/>
      <c r="C135" s="1"/>
      <c r="D135" s="1"/>
      <c r="E135" s="1"/>
      <c r="F135" s="1"/>
      <c r="G135" s="1"/>
      <c r="H135" s="1"/>
      <c r="I135" s="1"/>
      <c r="J135" s="1"/>
      <c r="K135" s="1"/>
      <c r="L135" s="1"/>
      <c r="M135" s="1"/>
      <c r="N135" s="1"/>
      <c r="O135" s="1"/>
      <c r="P135" s="1"/>
      <c r="Q135" s="1"/>
      <c r="R135" s="1"/>
      <c r="S135" s="1"/>
      <c r="T135" s="1"/>
      <c r="U135" s="1"/>
      <c r="V135" s="1"/>
      <c r="W135" s="1"/>
    </row>
    <row r="136" spans="2:23">
      <c r="B136" s="1"/>
      <c r="C136" s="1"/>
      <c r="D136" s="1"/>
      <c r="E136" s="1"/>
      <c r="F136" s="1"/>
      <c r="G136" s="1"/>
      <c r="H136" s="1"/>
      <c r="I136" s="1"/>
      <c r="J136" s="1"/>
      <c r="K136" s="1"/>
      <c r="L136" s="1"/>
      <c r="M136" s="1"/>
      <c r="N136" s="1"/>
      <c r="O136" s="1"/>
      <c r="P136" s="1"/>
      <c r="Q136" s="1"/>
      <c r="R136" s="1"/>
      <c r="S136" s="1"/>
      <c r="T136" s="1"/>
      <c r="U136" s="1"/>
      <c r="V136" s="1"/>
      <c r="W136" s="1"/>
    </row>
    <row r="137" spans="2:23">
      <c r="B137" s="1"/>
      <c r="C137" s="1"/>
      <c r="D137" s="1"/>
      <c r="E137" s="1"/>
      <c r="F137" s="1"/>
      <c r="G137" s="1"/>
      <c r="H137" s="1"/>
      <c r="I137" s="1"/>
      <c r="J137" s="1"/>
      <c r="K137" s="1"/>
      <c r="L137" s="1"/>
      <c r="M137" s="1"/>
      <c r="N137" s="1"/>
      <c r="O137" s="1"/>
      <c r="P137" s="1"/>
      <c r="Q137" s="1"/>
      <c r="R137" s="1"/>
      <c r="S137" s="1"/>
      <c r="T137" s="1"/>
      <c r="U137" s="1"/>
      <c r="V137" s="1"/>
      <c r="W137" s="1"/>
    </row>
    <row r="138" spans="2:23">
      <c r="B138" s="1"/>
      <c r="C138" s="1"/>
      <c r="D138" s="1"/>
      <c r="E138" s="1"/>
      <c r="F138" s="1"/>
      <c r="G138" s="1"/>
      <c r="H138" s="1"/>
      <c r="I138" s="1"/>
      <c r="J138" s="1"/>
      <c r="K138" s="1"/>
      <c r="L138" s="1"/>
      <c r="M138" s="1"/>
      <c r="N138" s="1"/>
      <c r="O138" s="1"/>
      <c r="P138" s="1"/>
      <c r="Q138" s="1"/>
      <c r="R138" s="1"/>
      <c r="S138" s="1"/>
      <c r="T138" s="1"/>
      <c r="U138" s="1"/>
      <c r="V138" s="1"/>
      <c r="W138" s="1"/>
    </row>
    <row r="139" spans="2:23">
      <c r="B139" s="1"/>
      <c r="C139" s="1"/>
      <c r="D139" s="1"/>
      <c r="E139" s="1"/>
      <c r="F139" s="1"/>
      <c r="G139" s="1"/>
      <c r="H139" s="1"/>
      <c r="I139" s="1"/>
      <c r="J139" s="1"/>
      <c r="K139" s="1"/>
      <c r="L139" s="1"/>
      <c r="M139" s="1"/>
      <c r="N139" s="1"/>
      <c r="O139" s="1"/>
      <c r="P139" s="1"/>
      <c r="Q139" s="1"/>
      <c r="R139" s="1"/>
      <c r="S139" s="1"/>
      <c r="T139" s="1"/>
      <c r="U139" s="1"/>
      <c r="V139" s="1"/>
      <c r="W139" s="1"/>
    </row>
    <row r="140" spans="2:23">
      <c r="B140" s="1"/>
      <c r="C140" s="1"/>
      <c r="D140" s="1"/>
      <c r="E140" s="1"/>
      <c r="F140" s="1"/>
      <c r="G140" s="1"/>
      <c r="H140" s="1"/>
      <c r="I140" s="1"/>
      <c r="J140" s="1"/>
      <c r="K140" s="1"/>
      <c r="L140" s="1"/>
      <c r="M140" s="1"/>
      <c r="N140" s="1"/>
      <c r="O140" s="1"/>
      <c r="P140" s="1"/>
      <c r="Q140" s="1"/>
      <c r="R140" s="1"/>
      <c r="S140" s="1"/>
      <c r="T140" s="1"/>
      <c r="U140" s="1"/>
      <c r="V140" s="1"/>
      <c r="W140" s="1"/>
    </row>
    <row r="141" spans="2:23">
      <c r="B141" s="1"/>
      <c r="C141" s="1"/>
      <c r="D141" s="1"/>
      <c r="E141" s="1"/>
      <c r="F141" s="1"/>
      <c r="G141" s="1"/>
      <c r="H141" s="1"/>
      <c r="I141" s="1"/>
      <c r="J141" s="1"/>
      <c r="K141" s="1"/>
      <c r="L141" s="1"/>
      <c r="M141" s="1"/>
      <c r="N141" s="1"/>
      <c r="O141" s="1"/>
      <c r="P141" s="1"/>
      <c r="Q141" s="1"/>
      <c r="R141" s="1"/>
      <c r="S141" s="1"/>
      <c r="T141" s="1"/>
      <c r="U141" s="1"/>
      <c r="V141" s="1"/>
      <c r="W141" s="1"/>
    </row>
    <row r="142" spans="2:23">
      <c r="B142" s="1"/>
      <c r="C142" s="1"/>
      <c r="D142" s="1"/>
      <c r="E142" s="1"/>
      <c r="F142" s="1"/>
      <c r="G142" s="1"/>
      <c r="H142" s="1"/>
      <c r="I142" s="1"/>
      <c r="J142" s="1"/>
      <c r="K142" s="1"/>
      <c r="L142" s="1"/>
      <c r="M142" s="1"/>
      <c r="N142" s="1"/>
      <c r="O142" s="1"/>
      <c r="P142" s="1"/>
      <c r="Q142" s="1"/>
      <c r="R142" s="1"/>
      <c r="S142" s="1"/>
      <c r="T142" s="1"/>
      <c r="U142" s="1"/>
      <c r="V142" s="1"/>
      <c r="W142" s="1"/>
    </row>
    <row r="143" spans="2:23">
      <c r="B143" s="1"/>
      <c r="C143" s="1"/>
      <c r="D143" s="1"/>
      <c r="E143" s="1"/>
      <c r="F143" s="1"/>
      <c r="G143" s="1"/>
      <c r="H143" s="1"/>
      <c r="I143" s="1"/>
      <c r="J143" s="1"/>
      <c r="K143" s="1"/>
      <c r="L143" s="1"/>
      <c r="M143" s="1"/>
      <c r="N143" s="1"/>
      <c r="O143" s="1"/>
      <c r="P143" s="1"/>
      <c r="Q143" s="1"/>
      <c r="R143" s="1"/>
      <c r="S143" s="1"/>
      <c r="T143" s="1"/>
      <c r="U143" s="1"/>
      <c r="V143" s="1"/>
      <c r="W143" s="1"/>
    </row>
    <row r="144" spans="2:23">
      <c r="B144" s="1"/>
      <c r="C144" s="1"/>
      <c r="D144" s="1"/>
      <c r="E144" s="1"/>
      <c r="F144" s="1"/>
      <c r="G144" s="1"/>
      <c r="H144" s="1"/>
      <c r="I144" s="1"/>
      <c r="J144" s="1"/>
      <c r="K144" s="1"/>
      <c r="L144" s="1"/>
      <c r="M144" s="1"/>
      <c r="N144" s="1"/>
      <c r="O144" s="1"/>
      <c r="P144" s="1"/>
      <c r="Q144" s="1"/>
      <c r="R144" s="1"/>
      <c r="S144" s="1"/>
      <c r="T144" s="1"/>
      <c r="U144" s="1"/>
      <c r="V144" s="1"/>
      <c r="W144" s="1"/>
    </row>
    <row r="145" spans="2:23">
      <c r="B145" s="1"/>
      <c r="C145" s="1"/>
      <c r="D145" s="1"/>
      <c r="E145" s="1"/>
      <c r="F145" s="1"/>
      <c r="G145" s="1"/>
      <c r="H145" s="1"/>
      <c r="I145" s="1"/>
      <c r="J145" s="1"/>
      <c r="K145" s="1"/>
      <c r="L145" s="1"/>
      <c r="M145" s="1"/>
      <c r="N145" s="1"/>
      <c r="O145" s="1"/>
      <c r="P145" s="1"/>
      <c r="Q145" s="1"/>
      <c r="R145" s="1"/>
      <c r="S145" s="1"/>
      <c r="T145" s="1"/>
      <c r="U145" s="1"/>
      <c r="V145" s="1"/>
      <c r="W145" s="1"/>
    </row>
    <row r="146" spans="2:23">
      <c r="B146" s="1"/>
      <c r="C146" s="1"/>
      <c r="D146" s="1"/>
      <c r="E146" s="1"/>
      <c r="F146" s="1"/>
      <c r="G146" s="1"/>
      <c r="H146" s="1"/>
      <c r="I146" s="1"/>
      <c r="J146" s="1"/>
      <c r="K146" s="1"/>
      <c r="L146" s="1"/>
      <c r="M146" s="1"/>
      <c r="N146" s="1"/>
      <c r="O146" s="1"/>
      <c r="P146" s="1"/>
      <c r="Q146" s="1"/>
      <c r="R146" s="1"/>
      <c r="S146" s="1"/>
      <c r="T146" s="1"/>
      <c r="U146" s="1"/>
      <c r="V146" s="1"/>
      <c r="W146" s="1"/>
    </row>
    <row r="147" spans="2:23">
      <c r="B147" s="1"/>
      <c r="C147" s="1"/>
      <c r="D147" s="1"/>
      <c r="E147" s="1"/>
      <c r="F147" s="1"/>
      <c r="G147" s="1"/>
      <c r="H147" s="1"/>
      <c r="I147" s="1"/>
      <c r="J147" s="1"/>
      <c r="K147" s="1"/>
      <c r="L147" s="1"/>
      <c r="M147" s="1"/>
      <c r="N147" s="1"/>
      <c r="O147" s="1"/>
      <c r="P147" s="1"/>
      <c r="Q147" s="1"/>
      <c r="R147" s="1"/>
      <c r="S147" s="1"/>
      <c r="T147" s="1"/>
      <c r="U147" s="1"/>
      <c r="V147" s="1"/>
      <c r="W147" s="1"/>
    </row>
    <row r="148" spans="2:23">
      <c r="B148" s="1"/>
      <c r="C148" s="1"/>
      <c r="D148" s="1"/>
      <c r="E148" s="1"/>
      <c r="F148" s="1"/>
      <c r="G148" s="1"/>
      <c r="H148" s="1"/>
      <c r="I148" s="1"/>
      <c r="J148" s="1"/>
      <c r="K148" s="1"/>
      <c r="L148" s="1"/>
      <c r="M148" s="1"/>
      <c r="N148" s="1"/>
      <c r="O148" s="1"/>
      <c r="P148" s="1"/>
      <c r="Q148" s="1"/>
      <c r="R148" s="1"/>
      <c r="S148" s="1"/>
      <c r="T148" s="1"/>
      <c r="U148" s="1"/>
      <c r="V148" s="1"/>
      <c r="W148" s="1"/>
    </row>
    <row r="149" spans="2:23">
      <c r="B149" s="1"/>
      <c r="C149" s="1"/>
      <c r="D149" s="1"/>
      <c r="E149" s="1"/>
      <c r="F149" s="1"/>
      <c r="G149" s="1"/>
      <c r="H149" s="1"/>
      <c r="I149" s="1"/>
      <c r="J149" s="1"/>
      <c r="K149" s="1"/>
      <c r="L149" s="1"/>
      <c r="M149" s="1"/>
      <c r="N149" s="1"/>
      <c r="O149" s="1"/>
      <c r="P149" s="1"/>
      <c r="Q149" s="1"/>
      <c r="R149" s="1"/>
      <c r="S149" s="1"/>
      <c r="T149" s="1"/>
      <c r="U149" s="1"/>
      <c r="V149" s="1"/>
      <c r="W149" s="1"/>
    </row>
    <row r="150" spans="2:23">
      <c r="B150" s="1"/>
      <c r="C150" s="1"/>
      <c r="D150" s="1"/>
      <c r="E150" s="1"/>
      <c r="F150" s="1"/>
      <c r="G150" s="1"/>
      <c r="H150" s="1"/>
      <c r="I150" s="1"/>
      <c r="J150" s="1"/>
      <c r="K150" s="1"/>
      <c r="L150" s="1"/>
      <c r="M150" s="1"/>
      <c r="N150" s="1"/>
      <c r="O150" s="1"/>
      <c r="P150" s="1"/>
      <c r="Q150" s="1"/>
      <c r="R150" s="1"/>
      <c r="S150" s="1"/>
      <c r="T150" s="1"/>
      <c r="U150" s="1"/>
      <c r="V150" s="1"/>
      <c r="W150" s="1"/>
    </row>
    <row r="151" spans="2:23">
      <c r="B151" s="1"/>
      <c r="C151" s="1"/>
      <c r="D151" s="1"/>
      <c r="E151" s="1"/>
      <c r="F151" s="1"/>
      <c r="G151" s="1"/>
      <c r="H151" s="1"/>
      <c r="I151" s="1"/>
      <c r="J151" s="1"/>
      <c r="K151" s="1"/>
      <c r="L151" s="1"/>
      <c r="M151" s="1"/>
      <c r="N151" s="1"/>
      <c r="O151" s="1"/>
      <c r="P151" s="1"/>
      <c r="Q151" s="1"/>
      <c r="R151" s="1"/>
      <c r="S151" s="1"/>
      <c r="T151" s="1"/>
      <c r="U151" s="1"/>
      <c r="V151" s="1"/>
      <c r="W151" s="1"/>
    </row>
    <row r="152" spans="2:23">
      <c r="B152" s="1"/>
      <c r="C152" s="1"/>
      <c r="D152" s="1"/>
      <c r="E152" s="1"/>
      <c r="F152" s="1"/>
      <c r="G152" s="1"/>
      <c r="H152" s="1"/>
      <c r="I152" s="1"/>
      <c r="J152" s="1"/>
      <c r="K152" s="1"/>
      <c r="L152" s="1"/>
      <c r="M152" s="1"/>
      <c r="N152" s="1"/>
      <c r="O152" s="1"/>
      <c r="P152" s="1"/>
      <c r="Q152" s="1"/>
      <c r="R152" s="1"/>
      <c r="S152" s="1"/>
      <c r="T152" s="1"/>
      <c r="U152" s="1"/>
      <c r="V152" s="1"/>
      <c r="W152" s="1"/>
    </row>
    <row r="153" spans="2:23">
      <c r="B153" s="1"/>
      <c r="C153" s="1"/>
      <c r="D153" s="1"/>
      <c r="E153" s="1"/>
      <c r="F153" s="1"/>
      <c r="G153" s="1"/>
      <c r="H153" s="1"/>
      <c r="I153" s="1"/>
      <c r="J153" s="1"/>
      <c r="K153" s="1"/>
      <c r="L153" s="1"/>
      <c r="M153" s="1"/>
      <c r="N153" s="1"/>
      <c r="O153" s="1"/>
      <c r="P153" s="1"/>
      <c r="Q153" s="1"/>
      <c r="R153" s="1"/>
      <c r="S153" s="1"/>
      <c r="T153" s="1"/>
      <c r="U153" s="1"/>
      <c r="V153" s="1"/>
      <c r="W153" s="1"/>
    </row>
    <row r="154" spans="2:23">
      <c r="B154" s="1"/>
      <c r="C154" s="1"/>
      <c r="D154" s="1"/>
      <c r="E154" s="1"/>
      <c r="F154" s="1"/>
      <c r="G154" s="1"/>
      <c r="H154" s="1"/>
      <c r="I154" s="1"/>
      <c r="J154" s="1"/>
      <c r="K154" s="1"/>
      <c r="L154" s="1"/>
      <c r="M154" s="1"/>
      <c r="N154" s="1"/>
      <c r="O154" s="1"/>
      <c r="P154" s="1"/>
      <c r="Q154" s="1"/>
      <c r="R154" s="1"/>
      <c r="S154" s="1"/>
      <c r="T154" s="1"/>
      <c r="U154" s="1"/>
      <c r="V154" s="1"/>
      <c r="W154" s="1"/>
    </row>
    <row r="155" spans="2:23">
      <c r="B155" s="1"/>
      <c r="C155" s="1"/>
      <c r="D155" s="1"/>
      <c r="E155" s="1"/>
      <c r="F155" s="1"/>
      <c r="G155" s="1"/>
      <c r="H155" s="1"/>
      <c r="I155" s="1"/>
      <c r="J155" s="1"/>
      <c r="K155" s="1"/>
      <c r="L155" s="1"/>
      <c r="M155" s="1"/>
      <c r="N155" s="1"/>
      <c r="O155" s="1"/>
      <c r="P155" s="1"/>
      <c r="Q155" s="1"/>
      <c r="R155" s="1"/>
      <c r="S155" s="1"/>
      <c r="T155" s="1"/>
      <c r="U155" s="1"/>
      <c r="V155" s="1"/>
      <c r="W155" s="1"/>
    </row>
    <row r="156" spans="2:23">
      <c r="B156" s="1"/>
      <c r="C156" s="1"/>
      <c r="D156" s="1"/>
      <c r="E156" s="1"/>
      <c r="F156" s="1"/>
      <c r="G156" s="1"/>
      <c r="H156" s="1"/>
      <c r="I156" s="1"/>
      <c r="J156" s="1"/>
      <c r="K156" s="1"/>
      <c r="L156" s="1"/>
      <c r="M156" s="1"/>
      <c r="N156" s="1"/>
      <c r="O156" s="1"/>
      <c r="P156" s="1"/>
      <c r="Q156" s="1"/>
      <c r="R156" s="1"/>
      <c r="S156" s="1"/>
      <c r="T156" s="1"/>
      <c r="U156" s="1"/>
      <c r="V156" s="1"/>
      <c r="W156" s="1"/>
    </row>
    <row r="157" spans="2:23">
      <c r="B157" s="1"/>
      <c r="C157" s="1"/>
      <c r="D157" s="1"/>
      <c r="E157" s="1"/>
      <c r="F157" s="1"/>
      <c r="G157" s="1"/>
      <c r="H157" s="1"/>
      <c r="I157" s="1"/>
      <c r="J157" s="1"/>
      <c r="K157" s="1"/>
      <c r="L157" s="1"/>
      <c r="M157" s="1"/>
      <c r="N157" s="1"/>
      <c r="O157" s="1"/>
      <c r="P157" s="1"/>
      <c r="Q157" s="1"/>
      <c r="R157" s="1"/>
      <c r="S157" s="1"/>
      <c r="T157" s="1"/>
      <c r="U157" s="1"/>
      <c r="V157" s="1"/>
      <c r="W157" s="1"/>
    </row>
    <row r="158" spans="2:23">
      <c r="B158" s="1"/>
      <c r="C158" s="1"/>
      <c r="D158" s="1"/>
      <c r="E158" s="1"/>
      <c r="F158" s="1"/>
      <c r="G158" s="1"/>
      <c r="H158" s="1"/>
      <c r="I158" s="1"/>
      <c r="J158" s="1"/>
      <c r="K158" s="1"/>
      <c r="L158" s="1"/>
      <c r="M158" s="1"/>
      <c r="N158" s="1"/>
      <c r="O158" s="1"/>
      <c r="P158" s="1"/>
      <c r="Q158" s="1"/>
      <c r="R158" s="1"/>
      <c r="S158" s="1"/>
      <c r="T158" s="1"/>
      <c r="U158" s="1"/>
      <c r="V158" s="1"/>
      <c r="W158" s="1"/>
    </row>
    <row r="159" spans="2:23">
      <c r="B159" s="1"/>
      <c r="C159" s="1"/>
      <c r="D159" s="1"/>
      <c r="E159" s="1"/>
      <c r="F159" s="1"/>
      <c r="G159" s="1"/>
      <c r="H159" s="1"/>
      <c r="I159" s="1"/>
      <c r="J159" s="1"/>
      <c r="K159" s="1"/>
      <c r="L159" s="1"/>
      <c r="M159" s="1"/>
      <c r="N159" s="1"/>
      <c r="O159" s="1"/>
      <c r="P159" s="1"/>
      <c r="Q159" s="1"/>
      <c r="R159" s="1"/>
      <c r="S159" s="1"/>
      <c r="T159" s="1"/>
      <c r="U159" s="1"/>
      <c r="V159" s="1"/>
      <c r="W159" s="1"/>
    </row>
    <row r="160" spans="2:23">
      <c r="B160" s="1"/>
      <c r="C160" s="1"/>
      <c r="D160" s="1"/>
      <c r="E160" s="1"/>
      <c r="F160" s="1"/>
      <c r="G160" s="1"/>
      <c r="H160" s="1"/>
      <c r="I160" s="1"/>
      <c r="J160" s="1"/>
      <c r="K160" s="1"/>
      <c r="L160" s="1"/>
      <c r="M160" s="1"/>
      <c r="N160" s="1"/>
      <c r="O160" s="1"/>
      <c r="P160" s="1"/>
      <c r="Q160" s="1"/>
      <c r="R160" s="1"/>
      <c r="S160" s="1"/>
      <c r="T160" s="1"/>
      <c r="U160" s="1"/>
      <c r="V160" s="1"/>
      <c r="W160" s="1"/>
    </row>
    <row r="161" spans="2:23">
      <c r="B161" s="1"/>
      <c r="C161" s="1"/>
      <c r="D161" s="1"/>
      <c r="E161" s="1"/>
      <c r="F161" s="1"/>
      <c r="G161" s="1"/>
      <c r="H161" s="1"/>
      <c r="I161" s="1"/>
      <c r="J161" s="1"/>
      <c r="K161" s="1"/>
      <c r="L161" s="1"/>
      <c r="M161" s="1"/>
      <c r="N161" s="1"/>
      <c r="O161" s="1"/>
      <c r="P161" s="1"/>
      <c r="Q161" s="1"/>
      <c r="R161" s="1"/>
      <c r="S161" s="1"/>
      <c r="T161" s="1"/>
      <c r="U161" s="1"/>
      <c r="V161" s="1"/>
      <c r="W161" s="1"/>
    </row>
    <row r="162" spans="2:23">
      <c r="B162" s="1"/>
      <c r="C162" s="1"/>
      <c r="D162" s="1"/>
      <c r="E162" s="1"/>
      <c r="F162" s="1"/>
      <c r="G162" s="1"/>
      <c r="H162" s="1"/>
      <c r="I162" s="1"/>
      <c r="J162" s="1"/>
      <c r="K162" s="1"/>
      <c r="L162" s="1"/>
      <c r="M162" s="1"/>
      <c r="N162" s="1"/>
      <c r="O162" s="1"/>
      <c r="P162" s="1"/>
      <c r="Q162" s="1"/>
      <c r="R162" s="1"/>
      <c r="S162" s="1"/>
      <c r="T162" s="1"/>
      <c r="U162" s="1"/>
      <c r="V162" s="1"/>
      <c r="W162" s="1"/>
    </row>
    <row r="163" spans="2:23">
      <c r="B163" s="1"/>
      <c r="C163" s="1"/>
      <c r="D163" s="1"/>
      <c r="E163" s="1"/>
      <c r="F163" s="1"/>
      <c r="G163" s="1"/>
      <c r="H163" s="1"/>
      <c r="I163" s="1"/>
      <c r="J163" s="1"/>
      <c r="K163" s="1"/>
      <c r="L163" s="1"/>
      <c r="M163" s="1"/>
      <c r="N163" s="1"/>
      <c r="O163" s="1"/>
      <c r="P163" s="1"/>
      <c r="Q163" s="1"/>
      <c r="R163" s="1"/>
      <c r="S163" s="1"/>
      <c r="T163" s="1"/>
      <c r="U163" s="1"/>
      <c r="V163" s="1"/>
      <c r="W163" s="1"/>
    </row>
    <row r="164" spans="2:23">
      <c r="B164" s="1"/>
      <c r="C164" s="1"/>
      <c r="D164" s="1"/>
      <c r="E164" s="1"/>
      <c r="F164" s="1"/>
      <c r="G164" s="1"/>
      <c r="H164" s="1"/>
      <c r="I164" s="1"/>
      <c r="J164" s="1"/>
      <c r="K164" s="1"/>
      <c r="L164" s="1"/>
      <c r="M164" s="1"/>
      <c r="N164" s="1"/>
      <c r="O164" s="1"/>
      <c r="P164" s="1"/>
      <c r="Q164" s="1"/>
      <c r="R164" s="1"/>
      <c r="S164" s="1"/>
      <c r="T164" s="1"/>
      <c r="U164" s="1"/>
      <c r="V164" s="1"/>
      <c r="W164" s="1"/>
    </row>
    <row r="165" spans="2:23">
      <c r="B165" s="1"/>
      <c r="C165" s="1"/>
      <c r="D165" s="1"/>
      <c r="E165" s="1"/>
      <c r="F165" s="1"/>
      <c r="G165" s="1"/>
      <c r="H165" s="1"/>
      <c r="I165" s="1"/>
      <c r="J165" s="1"/>
      <c r="K165" s="1"/>
      <c r="L165" s="1"/>
      <c r="M165" s="1"/>
      <c r="N165" s="1"/>
      <c r="O165" s="1"/>
      <c r="P165" s="1"/>
      <c r="Q165" s="1"/>
      <c r="R165" s="1"/>
      <c r="S165" s="1"/>
      <c r="T165" s="1"/>
      <c r="U165" s="1"/>
      <c r="V165" s="1"/>
      <c r="W165" s="1"/>
    </row>
    <row r="166" spans="2:23">
      <c r="B166" s="1"/>
      <c r="C166" s="1"/>
      <c r="D166" s="1"/>
      <c r="E166" s="1"/>
      <c r="F166" s="1"/>
      <c r="G166" s="1"/>
      <c r="H166" s="1"/>
      <c r="I166" s="1"/>
      <c r="J166" s="1"/>
      <c r="K166" s="1"/>
      <c r="L166" s="1"/>
      <c r="M166" s="1"/>
      <c r="N166" s="1"/>
      <c r="O166" s="1"/>
      <c r="P166" s="1"/>
      <c r="Q166" s="1"/>
      <c r="R166" s="1"/>
      <c r="S166" s="1"/>
      <c r="T166" s="1"/>
      <c r="U166" s="1"/>
      <c r="V166" s="1"/>
      <c r="W166" s="1"/>
    </row>
    <row r="167" spans="2:23">
      <c r="B167" s="1"/>
      <c r="C167" s="1"/>
      <c r="D167" s="1"/>
      <c r="E167" s="1"/>
      <c r="F167" s="1"/>
      <c r="G167" s="1"/>
      <c r="H167" s="1"/>
      <c r="I167" s="1"/>
      <c r="J167" s="1"/>
      <c r="K167" s="1"/>
      <c r="L167" s="1"/>
      <c r="M167" s="1"/>
      <c r="N167" s="1"/>
      <c r="O167" s="1"/>
      <c r="P167" s="1"/>
      <c r="Q167" s="1"/>
      <c r="R167" s="1"/>
      <c r="S167" s="1"/>
      <c r="T167" s="1"/>
      <c r="U167" s="1"/>
      <c r="V167" s="1"/>
      <c r="W167" s="1"/>
    </row>
    <row r="168" spans="2:23">
      <c r="B168" s="1"/>
      <c r="C168" s="1"/>
      <c r="D168" s="1"/>
      <c r="E168" s="1"/>
      <c r="F168" s="1"/>
      <c r="G168" s="1"/>
      <c r="H168" s="1"/>
      <c r="I168" s="1"/>
      <c r="J168" s="1"/>
      <c r="K168" s="1"/>
      <c r="L168" s="1"/>
      <c r="M168" s="1"/>
      <c r="N168" s="1"/>
      <c r="O168" s="1"/>
      <c r="P168" s="1"/>
      <c r="Q168" s="1"/>
      <c r="R168" s="1"/>
      <c r="S168" s="1"/>
      <c r="T168" s="1"/>
      <c r="U168" s="1"/>
      <c r="V168" s="1"/>
      <c r="W168" s="1"/>
    </row>
    <row r="169" spans="2:23">
      <c r="B169" s="1"/>
      <c r="C169" s="1"/>
      <c r="D169" s="1"/>
      <c r="E169" s="1"/>
      <c r="F169" s="1"/>
      <c r="G169" s="1"/>
      <c r="H169" s="1"/>
      <c r="I169" s="1"/>
      <c r="J169" s="1"/>
      <c r="K169" s="1"/>
      <c r="L169" s="1"/>
      <c r="M169" s="1"/>
      <c r="N169" s="1"/>
      <c r="O169" s="1"/>
      <c r="P169" s="1"/>
      <c r="Q169" s="1"/>
      <c r="R169" s="1"/>
      <c r="S169" s="1"/>
      <c r="T169" s="1"/>
      <c r="U169" s="1"/>
      <c r="V169" s="1"/>
      <c r="W169" s="1"/>
    </row>
    <row r="170" spans="2:23">
      <c r="B170" s="1"/>
      <c r="C170" s="1"/>
      <c r="D170" s="1"/>
      <c r="E170" s="1"/>
      <c r="F170" s="1"/>
      <c r="G170" s="1"/>
      <c r="H170" s="1"/>
      <c r="I170" s="1"/>
      <c r="J170" s="1"/>
      <c r="K170" s="1"/>
      <c r="L170" s="1"/>
      <c r="M170" s="1"/>
      <c r="N170" s="1"/>
      <c r="O170" s="1"/>
      <c r="P170" s="1"/>
      <c r="Q170" s="1"/>
      <c r="R170" s="1"/>
      <c r="S170" s="1"/>
      <c r="T170" s="1"/>
      <c r="U170" s="1"/>
      <c r="V170" s="1"/>
      <c r="W170" s="1"/>
    </row>
    <row r="171" spans="2:23">
      <c r="B171" s="1"/>
      <c r="C171" s="1"/>
      <c r="D171" s="1"/>
      <c r="E171" s="1"/>
      <c r="F171" s="1"/>
      <c r="G171" s="1"/>
      <c r="H171" s="1"/>
      <c r="I171" s="1"/>
      <c r="J171" s="1"/>
      <c r="K171" s="1"/>
      <c r="L171" s="1"/>
      <c r="M171" s="1"/>
      <c r="N171" s="1"/>
      <c r="O171" s="1"/>
      <c r="P171" s="1"/>
      <c r="Q171" s="1"/>
      <c r="R171" s="1"/>
      <c r="S171" s="1"/>
      <c r="T171" s="1"/>
      <c r="U171" s="1"/>
      <c r="V171" s="1"/>
      <c r="W171" s="1"/>
    </row>
    <row r="172" spans="2:23">
      <c r="B172" s="1"/>
      <c r="C172" s="1"/>
      <c r="D172" s="1"/>
      <c r="E172" s="1"/>
      <c r="F172" s="1"/>
      <c r="G172" s="1"/>
      <c r="H172" s="1"/>
      <c r="I172" s="1"/>
      <c r="J172" s="1"/>
      <c r="K172" s="1"/>
      <c r="L172" s="1"/>
      <c r="M172" s="1"/>
      <c r="N172" s="1"/>
      <c r="O172" s="1"/>
      <c r="P172" s="1"/>
      <c r="Q172" s="1"/>
      <c r="R172" s="1"/>
      <c r="S172" s="1"/>
      <c r="T172" s="1"/>
      <c r="U172" s="1"/>
      <c r="V172" s="1"/>
      <c r="W172" s="1"/>
    </row>
    <row r="173" spans="2:23">
      <c r="B173" s="1"/>
      <c r="C173" s="1"/>
      <c r="D173" s="1"/>
      <c r="E173" s="1"/>
      <c r="F173" s="1"/>
      <c r="G173" s="1"/>
      <c r="H173" s="1"/>
      <c r="I173" s="1"/>
      <c r="J173" s="1"/>
      <c r="K173" s="1"/>
      <c r="L173" s="1"/>
      <c r="M173" s="1"/>
      <c r="N173" s="1"/>
      <c r="O173" s="1"/>
      <c r="P173" s="1"/>
      <c r="Q173" s="1"/>
      <c r="R173" s="1"/>
      <c r="S173" s="1"/>
      <c r="T173" s="1"/>
      <c r="U173" s="1"/>
      <c r="V173" s="1"/>
      <c r="W173" s="1"/>
    </row>
    <row r="174" spans="2:23">
      <c r="B174" s="1"/>
      <c r="C174" s="1"/>
      <c r="D174" s="1"/>
      <c r="E174" s="1"/>
      <c r="F174" s="1"/>
      <c r="G174" s="1"/>
      <c r="H174" s="1"/>
      <c r="I174" s="1"/>
      <c r="J174" s="1"/>
      <c r="K174" s="1"/>
      <c r="L174" s="1"/>
      <c r="M174" s="1"/>
      <c r="N174" s="1"/>
      <c r="O174" s="1"/>
      <c r="P174" s="1"/>
      <c r="Q174" s="1"/>
      <c r="R174" s="1"/>
      <c r="S174" s="1"/>
      <c r="T174" s="1"/>
      <c r="U174" s="1"/>
      <c r="V174" s="1"/>
      <c r="W174" s="1"/>
    </row>
    <row r="175" spans="2:23">
      <c r="B175" s="1"/>
      <c r="C175" s="1"/>
      <c r="D175" s="1"/>
      <c r="E175" s="1"/>
      <c r="F175" s="1"/>
      <c r="G175" s="1"/>
      <c r="H175" s="1"/>
      <c r="I175" s="1"/>
      <c r="J175" s="1"/>
      <c r="K175" s="1"/>
      <c r="L175" s="1"/>
      <c r="M175" s="1"/>
      <c r="N175" s="1"/>
      <c r="O175" s="1"/>
      <c r="P175" s="1"/>
      <c r="Q175" s="1"/>
      <c r="R175" s="1"/>
      <c r="S175" s="1"/>
      <c r="T175" s="1"/>
      <c r="U175" s="1"/>
      <c r="V175" s="1"/>
      <c r="W175" s="1"/>
    </row>
    <row r="176" spans="2:23">
      <c r="B176" s="1"/>
      <c r="C176" s="1"/>
      <c r="D176" s="1"/>
      <c r="E176" s="1"/>
      <c r="F176" s="1"/>
      <c r="G176" s="1"/>
      <c r="H176" s="1"/>
      <c r="I176" s="1"/>
      <c r="J176" s="1"/>
      <c r="K176" s="1"/>
      <c r="L176" s="1"/>
      <c r="M176" s="1"/>
      <c r="N176" s="1"/>
      <c r="O176" s="1"/>
      <c r="P176" s="1"/>
      <c r="Q176" s="1"/>
      <c r="R176" s="1"/>
      <c r="S176" s="1"/>
      <c r="T176" s="1"/>
      <c r="U176" s="1"/>
      <c r="V176" s="1"/>
      <c r="W176" s="1"/>
    </row>
    <row r="177" spans="2:23">
      <c r="B177" s="1"/>
      <c r="C177" s="1"/>
      <c r="D177" s="1"/>
      <c r="E177" s="1"/>
      <c r="F177" s="1"/>
      <c r="G177" s="1"/>
      <c r="H177" s="1"/>
      <c r="I177" s="1"/>
      <c r="J177" s="1"/>
      <c r="K177" s="1"/>
      <c r="L177" s="1"/>
      <c r="M177" s="1"/>
      <c r="N177" s="1"/>
      <c r="O177" s="1"/>
      <c r="P177" s="1"/>
      <c r="Q177" s="1"/>
      <c r="R177" s="1"/>
      <c r="S177" s="1"/>
      <c r="T177" s="1"/>
      <c r="U177" s="1"/>
      <c r="V177" s="1"/>
      <c r="W177" s="1"/>
    </row>
    <row r="178" spans="2:23">
      <c r="B178" s="1"/>
      <c r="C178" s="1"/>
      <c r="D178" s="1"/>
      <c r="E178" s="1"/>
      <c r="F178" s="1"/>
      <c r="G178" s="1"/>
      <c r="H178" s="1"/>
      <c r="I178" s="1"/>
      <c r="J178" s="1"/>
      <c r="K178" s="1"/>
      <c r="L178" s="1"/>
      <c r="M178" s="1"/>
      <c r="N178" s="1"/>
      <c r="O178" s="1"/>
      <c r="P178" s="1"/>
      <c r="Q178" s="1"/>
      <c r="R178" s="1"/>
      <c r="S178" s="1"/>
      <c r="T178" s="1"/>
      <c r="U178" s="1"/>
      <c r="V178" s="1"/>
      <c r="W178" s="1"/>
    </row>
    <row r="179" spans="2:23">
      <c r="B179" s="1"/>
      <c r="C179" s="1"/>
      <c r="D179" s="1"/>
      <c r="E179" s="1"/>
      <c r="F179" s="1"/>
      <c r="G179" s="1"/>
      <c r="H179" s="1"/>
      <c r="I179" s="1"/>
      <c r="J179" s="1"/>
      <c r="K179" s="1"/>
      <c r="L179" s="1"/>
      <c r="M179" s="1"/>
      <c r="N179" s="1"/>
      <c r="O179" s="1"/>
      <c r="P179" s="1"/>
      <c r="Q179" s="1"/>
      <c r="R179" s="1"/>
      <c r="S179" s="1"/>
      <c r="T179" s="1"/>
      <c r="U179" s="1"/>
      <c r="V179" s="1"/>
      <c r="W179" s="1"/>
    </row>
    <row r="180" spans="2:23">
      <c r="B180" s="1"/>
      <c r="C180" s="1"/>
      <c r="D180" s="1"/>
      <c r="E180" s="1"/>
      <c r="F180" s="1"/>
      <c r="G180" s="1"/>
      <c r="H180" s="1"/>
      <c r="I180" s="1"/>
      <c r="J180" s="1"/>
      <c r="K180" s="1"/>
      <c r="L180" s="1"/>
      <c r="M180" s="1"/>
      <c r="N180" s="1"/>
      <c r="O180" s="1"/>
      <c r="P180" s="1"/>
      <c r="Q180" s="1"/>
      <c r="R180" s="1"/>
      <c r="S180" s="1"/>
      <c r="T180" s="1"/>
      <c r="U180" s="1"/>
      <c r="V180" s="1"/>
      <c r="W180" s="1"/>
    </row>
    <row r="181" spans="2:23">
      <c r="B181" s="1"/>
      <c r="C181" s="1"/>
      <c r="D181" s="1"/>
      <c r="E181" s="1"/>
      <c r="F181" s="1"/>
      <c r="G181" s="1"/>
      <c r="H181" s="1"/>
      <c r="I181" s="1"/>
      <c r="J181" s="1"/>
      <c r="K181" s="1"/>
      <c r="L181" s="1"/>
      <c r="M181" s="1"/>
      <c r="N181" s="1"/>
      <c r="O181" s="1"/>
      <c r="P181" s="1"/>
      <c r="Q181" s="1"/>
      <c r="R181" s="1"/>
      <c r="S181" s="1"/>
      <c r="T181" s="1"/>
      <c r="U181" s="1"/>
      <c r="V181" s="1"/>
      <c r="W181" s="1"/>
    </row>
    <row r="182" spans="2:23">
      <c r="B182" s="1"/>
      <c r="C182" s="1"/>
      <c r="D182" s="1"/>
      <c r="E182" s="1"/>
      <c r="F182" s="1"/>
      <c r="G182" s="1"/>
      <c r="H182" s="1"/>
      <c r="I182" s="1"/>
      <c r="J182" s="1"/>
      <c r="K182" s="1"/>
      <c r="L182" s="1"/>
      <c r="M182" s="1"/>
      <c r="N182" s="1"/>
      <c r="O182" s="1"/>
      <c r="P182" s="1"/>
      <c r="Q182" s="1"/>
      <c r="R182" s="1"/>
      <c r="S182" s="1"/>
      <c r="T182" s="1"/>
      <c r="U182" s="1"/>
      <c r="V182" s="1"/>
      <c r="W182" s="1"/>
    </row>
    <row r="183" spans="2:23">
      <c r="B183" s="1"/>
      <c r="C183" s="1"/>
      <c r="D183" s="1"/>
      <c r="E183" s="1"/>
      <c r="F183" s="1"/>
      <c r="G183" s="1"/>
      <c r="H183" s="1"/>
      <c r="I183" s="1"/>
      <c r="J183" s="1"/>
      <c r="K183" s="1"/>
      <c r="L183" s="1"/>
      <c r="M183" s="1"/>
      <c r="N183" s="1"/>
      <c r="O183" s="1"/>
      <c r="P183" s="1"/>
      <c r="Q183" s="1"/>
      <c r="R183" s="1"/>
      <c r="S183" s="1"/>
      <c r="T183" s="1"/>
      <c r="U183" s="1"/>
      <c r="V183" s="1"/>
      <c r="W183" s="1"/>
    </row>
    <row r="184" spans="2:23">
      <c r="B184" s="1"/>
      <c r="C184" s="1"/>
      <c r="D184" s="1"/>
      <c r="E184" s="1"/>
      <c r="F184" s="1"/>
      <c r="G184" s="1"/>
      <c r="H184" s="1"/>
      <c r="I184" s="1"/>
      <c r="J184" s="1"/>
      <c r="K184" s="1"/>
      <c r="L184" s="1"/>
      <c r="M184" s="1"/>
      <c r="N184" s="1"/>
      <c r="O184" s="1"/>
      <c r="P184" s="1"/>
      <c r="Q184" s="1"/>
      <c r="R184" s="1"/>
      <c r="S184" s="1"/>
      <c r="T184" s="1"/>
      <c r="U184" s="1"/>
      <c r="V184" s="1"/>
      <c r="W184" s="1"/>
    </row>
    <row r="185" spans="2:23">
      <c r="B185" s="1"/>
      <c r="C185" s="1"/>
      <c r="D185" s="1"/>
      <c r="E185" s="1"/>
      <c r="F185" s="1"/>
      <c r="G185" s="1"/>
      <c r="H185" s="1"/>
      <c r="I185" s="1"/>
      <c r="J185" s="1"/>
      <c r="K185" s="1"/>
      <c r="L185" s="1"/>
      <c r="M185" s="1"/>
      <c r="N185" s="1"/>
      <c r="O185" s="1"/>
      <c r="P185" s="1"/>
      <c r="Q185" s="1"/>
      <c r="R185" s="1"/>
      <c r="S185" s="1"/>
      <c r="T185" s="1"/>
      <c r="U185" s="1"/>
      <c r="V185" s="1"/>
      <c r="W185" s="1"/>
    </row>
    <row r="186" spans="2:23">
      <c r="B186" s="1"/>
      <c r="C186" s="1"/>
      <c r="D186" s="1"/>
      <c r="E186" s="1"/>
      <c r="F186" s="1"/>
      <c r="G186" s="1"/>
      <c r="H186" s="1"/>
      <c r="I186" s="1"/>
      <c r="J186" s="1"/>
      <c r="K186" s="1"/>
      <c r="L186" s="1"/>
      <c r="M186" s="1"/>
      <c r="N186" s="1"/>
      <c r="O186" s="1"/>
      <c r="P186" s="1"/>
      <c r="Q186" s="1"/>
      <c r="R186" s="1"/>
      <c r="S186" s="1"/>
      <c r="T186" s="1"/>
      <c r="U186" s="1"/>
      <c r="V186" s="1"/>
      <c r="W186" s="1"/>
    </row>
    <row r="187" spans="2:23">
      <c r="B187" s="1"/>
      <c r="C187" s="1"/>
      <c r="D187" s="1"/>
      <c r="E187" s="1"/>
      <c r="F187" s="1"/>
      <c r="G187" s="1"/>
      <c r="H187" s="1"/>
      <c r="I187" s="1"/>
      <c r="J187" s="1"/>
      <c r="K187" s="1"/>
      <c r="L187" s="1"/>
      <c r="M187" s="1"/>
      <c r="N187" s="1"/>
      <c r="O187" s="1"/>
      <c r="P187" s="1"/>
      <c r="Q187" s="1"/>
      <c r="R187" s="1"/>
      <c r="S187" s="1"/>
      <c r="T187" s="1"/>
      <c r="U187" s="1"/>
      <c r="V187" s="1"/>
      <c r="W187" s="1"/>
    </row>
    <row r="188" spans="2:23">
      <c r="B188" s="1"/>
      <c r="C188" s="1"/>
      <c r="D188" s="1"/>
      <c r="E188" s="1"/>
      <c r="F188" s="1"/>
      <c r="G188" s="1"/>
      <c r="H188" s="1"/>
      <c r="I188" s="1"/>
      <c r="J188" s="1"/>
      <c r="K188" s="1"/>
      <c r="L188" s="1"/>
      <c r="M188" s="1"/>
      <c r="N188" s="1"/>
      <c r="O188" s="1"/>
      <c r="P188" s="1"/>
      <c r="Q188" s="1"/>
      <c r="R188" s="1"/>
      <c r="S188" s="1"/>
      <c r="T188" s="1"/>
      <c r="U188" s="1"/>
      <c r="V188" s="1"/>
      <c r="W188" s="1"/>
    </row>
    <row r="189" spans="2:23">
      <c r="B189" s="1"/>
      <c r="C189" s="1"/>
      <c r="D189" s="1"/>
      <c r="E189" s="1"/>
      <c r="F189" s="1"/>
      <c r="G189" s="1"/>
      <c r="H189" s="1"/>
      <c r="I189" s="1"/>
      <c r="J189" s="1"/>
      <c r="K189" s="1"/>
      <c r="L189" s="1"/>
      <c r="M189" s="1"/>
      <c r="N189" s="1"/>
      <c r="O189" s="1"/>
      <c r="P189" s="1"/>
      <c r="Q189" s="1"/>
      <c r="R189" s="1"/>
      <c r="S189" s="1"/>
      <c r="T189" s="1"/>
      <c r="U189" s="1"/>
      <c r="V189" s="1"/>
      <c r="W189" s="1"/>
    </row>
    <row r="190" spans="2:23">
      <c r="B190" s="1"/>
      <c r="C190" s="1"/>
      <c r="D190" s="1"/>
      <c r="E190" s="1"/>
      <c r="F190" s="1"/>
      <c r="G190" s="1"/>
      <c r="H190" s="1"/>
      <c r="I190" s="1"/>
      <c r="J190" s="1"/>
      <c r="K190" s="1"/>
      <c r="L190" s="1"/>
      <c r="M190" s="1"/>
      <c r="N190" s="1"/>
      <c r="O190" s="1"/>
      <c r="P190" s="1"/>
      <c r="Q190" s="1"/>
      <c r="R190" s="1"/>
      <c r="S190" s="1"/>
      <c r="T190" s="1"/>
      <c r="U190" s="1"/>
      <c r="V190" s="1"/>
      <c r="W190" s="1"/>
    </row>
    <row r="191" spans="2:23">
      <c r="B191" s="1"/>
      <c r="C191" s="1"/>
      <c r="D191" s="1"/>
      <c r="E191" s="1"/>
      <c r="F191" s="1"/>
      <c r="G191" s="1"/>
      <c r="H191" s="1"/>
      <c r="I191" s="1"/>
      <c r="J191" s="1"/>
      <c r="K191" s="1"/>
      <c r="L191" s="1"/>
      <c r="M191" s="1"/>
      <c r="N191" s="1"/>
      <c r="O191" s="1"/>
      <c r="P191" s="1"/>
      <c r="Q191" s="1"/>
      <c r="R191" s="1"/>
      <c r="S191" s="1"/>
      <c r="T191" s="1"/>
      <c r="U191" s="1"/>
      <c r="V191" s="1"/>
      <c r="W191" s="1"/>
    </row>
    <row r="192" spans="2:23">
      <c r="B192" s="1"/>
      <c r="C192" s="1"/>
      <c r="D192" s="1"/>
      <c r="E192" s="1"/>
      <c r="F192" s="1"/>
      <c r="G192" s="1"/>
      <c r="H192" s="1"/>
      <c r="I192" s="1"/>
      <c r="J192" s="1"/>
      <c r="K192" s="1"/>
      <c r="L192" s="1"/>
      <c r="M192" s="1"/>
      <c r="N192" s="1"/>
      <c r="O192" s="1"/>
      <c r="P192" s="1"/>
      <c r="Q192" s="1"/>
      <c r="R192" s="1"/>
      <c r="S192" s="1"/>
      <c r="T192" s="1"/>
      <c r="U192" s="1"/>
      <c r="V192" s="1"/>
      <c r="W192" s="1"/>
    </row>
    <row r="193" spans="2:23">
      <c r="B193" s="1"/>
      <c r="C193" s="1"/>
      <c r="D193" s="1"/>
      <c r="E193" s="1"/>
      <c r="F193" s="1"/>
      <c r="G193" s="1"/>
      <c r="H193" s="1"/>
      <c r="I193" s="1"/>
      <c r="J193" s="1"/>
      <c r="K193" s="1"/>
      <c r="L193" s="1"/>
      <c r="M193" s="1"/>
      <c r="N193" s="1"/>
      <c r="O193" s="1"/>
      <c r="P193" s="1"/>
      <c r="Q193" s="1"/>
      <c r="R193" s="1"/>
      <c r="S193" s="1"/>
      <c r="T193" s="1"/>
      <c r="U193" s="1"/>
      <c r="V193" s="1"/>
      <c r="W193" s="1"/>
    </row>
    <row r="194" spans="2:23">
      <c r="B194" s="1"/>
      <c r="C194" s="1"/>
      <c r="D194" s="1"/>
      <c r="E194" s="1"/>
      <c r="F194" s="1"/>
      <c r="G194" s="1"/>
      <c r="H194" s="1"/>
      <c r="I194" s="1"/>
      <c r="J194" s="1"/>
      <c r="K194" s="1"/>
      <c r="L194" s="1"/>
      <c r="M194" s="1"/>
      <c r="N194" s="1"/>
      <c r="O194" s="1"/>
      <c r="P194" s="1"/>
      <c r="Q194" s="1"/>
      <c r="R194" s="1"/>
      <c r="S194" s="1"/>
      <c r="T194" s="1"/>
      <c r="U194" s="1"/>
      <c r="V194" s="1"/>
      <c r="W194" s="1"/>
    </row>
    <row r="195" spans="2:23">
      <c r="B195" s="1"/>
      <c r="C195" s="1"/>
      <c r="D195" s="1"/>
      <c r="E195" s="1"/>
      <c r="F195" s="1"/>
      <c r="G195" s="1"/>
      <c r="H195" s="1"/>
      <c r="I195" s="1"/>
      <c r="J195" s="1"/>
      <c r="K195" s="1"/>
      <c r="L195" s="1"/>
      <c r="M195" s="1"/>
      <c r="N195" s="1"/>
      <c r="O195" s="1"/>
      <c r="P195" s="1"/>
      <c r="Q195" s="1"/>
      <c r="R195" s="1"/>
      <c r="S195" s="1"/>
      <c r="T195" s="1"/>
      <c r="U195" s="1"/>
      <c r="V195" s="1"/>
      <c r="W195" s="1"/>
    </row>
    <row r="196" spans="2:23">
      <c r="B196" s="1"/>
      <c r="C196" s="1"/>
      <c r="D196" s="1"/>
      <c r="E196" s="1"/>
      <c r="F196" s="1"/>
      <c r="G196" s="1"/>
      <c r="H196" s="1"/>
      <c r="I196" s="1"/>
      <c r="J196" s="1"/>
      <c r="K196" s="1"/>
      <c r="L196" s="1"/>
      <c r="M196" s="1"/>
      <c r="N196" s="1"/>
      <c r="O196" s="1"/>
      <c r="P196" s="1"/>
      <c r="Q196" s="1"/>
      <c r="R196" s="1"/>
      <c r="S196" s="1"/>
      <c r="T196" s="1"/>
      <c r="U196" s="1"/>
      <c r="V196" s="1"/>
      <c r="W196" s="1"/>
    </row>
    <row r="197" spans="2:23">
      <c r="B197" s="1"/>
      <c r="C197" s="1"/>
      <c r="D197" s="1"/>
      <c r="E197" s="1"/>
      <c r="F197" s="1"/>
      <c r="G197" s="1"/>
      <c r="H197" s="1"/>
      <c r="I197" s="1"/>
      <c r="J197" s="1"/>
      <c r="K197" s="1"/>
      <c r="L197" s="1"/>
      <c r="M197" s="1"/>
      <c r="N197" s="1"/>
      <c r="O197" s="1"/>
      <c r="P197" s="1"/>
      <c r="Q197" s="1"/>
      <c r="R197" s="1"/>
      <c r="S197" s="1"/>
      <c r="T197" s="1"/>
      <c r="U197" s="1"/>
      <c r="V197" s="1"/>
      <c r="W197" s="1"/>
    </row>
    <row r="198" spans="2:23">
      <c r="B198" s="1"/>
      <c r="C198" s="1"/>
      <c r="D198" s="1"/>
      <c r="E198" s="1"/>
      <c r="F198" s="1"/>
      <c r="G198" s="1"/>
      <c r="H198" s="1"/>
      <c r="I198" s="1"/>
      <c r="J198" s="1"/>
      <c r="K198" s="1"/>
      <c r="L198" s="1"/>
      <c r="M198" s="1"/>
      <c r="N198" s="1"/>
      <c r="O198" s="1"/>
      <c r="P198" s="1"/>
      <c r="Q198" s="1"/>
      <c r="R198" s="1"/>
      <c r="S198" s="1"/>
      <c r="T198" s="1"/>
      <c r="U198" s="1"/>
      <c r="V198" s="1"/>
      <c r="W198" s="1"/>
    </row>
    <row r="199" spans="2:23">
      <c r="B199" s="1"/>
      <c r="C199" s="1"/>
      <c r="D199" s="1"/>
      <c r="E199" s="1"/>
      <c r="F199" s="1"/>
      <c r="G199" s="1"/>
      <c r="H199" s="1"/>
      <c r="I199" s="1"/>
      <c r="J199" s="1"/>
      <c r="K199" s="1"/>
      <c r="L199" s="1"/>
      <c r="M199" s="1"/>
      <c r="N199" s="1"/>
      <c r="O199" s="1"/>
      <c r="P199" s="1"/>
      <c r="Q199" s="1"/>
      <c r="R199" s="1"/>
      <c r="S199" s="1"/>
      <c r="T199" s="1"/>
      <c r="U199" s="1"/>
      <c r="V199" s="1"/>
      <c r="W199" s="1"/>
    </row>
    <row r="200" spans="2:23">
      <c r="B200" s="1"/>
      <c r="C200" s="1"/>
      <c r="D200" s="1"/>
      <c r="E200" s="1"/>
      <c r="F200" s="1"/>
      <c r="G200" s="1"/>
      <c r="H200" s="1"/>
      <c r="I200" s="1"/>
      <c r="J200" s="1"/>
      <c r="K200" s="1"/>
      <c r="L200" s="1"/>
      <c r="M200" s="1"/>
      <c r="N200" s="1"/>
      <c r="O200" s="1"/>
      <c r="P200" s="1"/>
      <c r="Q200" s="1"/>
      <c r="R200" s="1"/>
      <c r="S200" s="1"/>
      <c r="T200" s="1"/>
      <c r="U200" s="1"/>
      <c r="V200" s="1"/>
      <c r="W200" s="1"/>
    </row>
    <row r="201" spans="2:23">
      <c r="B201" s="1"/>
      <c r="C201" s="1"/>
      <c r="D201" s="1"/>
      <c r="E201" s="1"/>
      <c r="F201" s="1"/>
      <c r="G201" s="1"/>
      <c r="H201" s="1"/>
      <c r="I201" s="1"/>
      <c r="J201" s="1"/>
      <c r="K201" s="1"/>
      <c r="L201" s="1"/>
      <c r="M201" s="1"/>
      <c r="N201" s="1"/>
      <c r="O201" s="1"/>
      <c r="P201" s="1"/>
      <c r="Q201" s="1"/>
      <c r="R201" s="1"/>
      <c r="S201" s="1"/>
      <c r="T201" s="1"/>
      <c r="U201" s="1"/>
      <c r="V201" s="1"/>
      <c r="W201" s="1"/>
    </row>
    <row r="202" spans="2:23">
      <c r="B202" s="1"/>
      <c r="C202" s="1"/>
      <c r="D202" s="1"/>
      <c r="E202" s="1"/>
      <c r="F202" s="1"/>
      <c r="G202" s="1"/>
      <c r="H202" s="1"/>
      <c r="I202" s="1"/>
      <c r="J202" s="1"/>
      <c r="K202" s="1"/>
      <c r="L202" s="1"/>
      <c r="M202" s="1"/>
      <c r="N202" s="1"/>
      <c r="O202" s="1"/>
      <c r="P202" s="1"/>
      <c r="Q202" s="1"/>
      <c r="R202" s="1"/>
      <c r="S202" s="1"/>
      <c r="T202" s="1"/>
      <c r="U202" s="1"/>
      <c r="V202" s="1"/>
      <c r="W202" s="1"/>
    </row>
    <row r="203" spans="2:23">
      <c r="B203" s="1"/>
      <c r="C203" s="1"/>
      <c r="D203" s="1"/>
      <c r="E203" s="1"/>
      <c r="F203" s="1"/>
      <c r="G203" s="1"/>
      <c r="H203" s="1"/>
      <c r="I203" s="1"/>
      <c r="J203" s="1"/>
      <c r="K203" s="1"/>
      <c r="L203" s="1"/>
      <c r="M203" s="1"/>
      <c r="N203" s="1"/>
      <c r="O203" s="1"/>
      <c r="P203" s="1"/>
      <c r="Q203" s="1"/>
      <c r="R203" s="1"/>
      <c r="S203" s="1"/>
      <c r="T203" s="1"/>
      <c r="U203" s="1"/>
      <c r="V203" s="1"/>
      <c r="W203" s="1"/>
    </row>
    <row r="204" spans="2:23">
      <c r="B204" s="1"/>
      <c r="C204" s="1"/>
      <c r="D204" s="1"/>
      <c r="E204" s="1"/>
      <c r="F204" s="1"/>
      <c r="G204" s="1"/>
      <c r="H204" s="1"/>
      <c r="I204" s="1"/>
      <c r="J204" s="1"/>
      <c r="K204" s="1"/>
      <c r="L204" s="1"/>
      <c r="M204" s="1"/>
      <c r="N204" s="1"/>
      <c r="O204" s="1"/>
      <c r="P204" s="1"/>
      <c r="Q204" s="1"/>
      <c r="R204" s="1"/>
      <c r="S204" s="1"/>
      <c r="T204" s="1"/>
      <c r="U204" s="1"/>
      <c r="V204" s="1"/>
      <c r="W204" s="1"/>
    </row>
    <row r="205" spans="2:23">
      <c r="B205" s="1"/>
      <c r="C205" s="1"/>
      <c r="D205" s="1"/>
      <c r="E205" s="1"/>
      <c r="F205" s="1"/>
      <c r="G205" s="1"/>
      <c r="H205" s="1"/>
      <c r="I205" s="1"/>
      <c r="J205" s="1"/>
      <c r="K205" s="1"/>
      <c r="L205" s="1"/>
      <c r="M205" s="1"/>
      <c r="N205" s="1"/>
      <c r="O205" s="1"/>
      <c r="P205" s="1"/>
      <c r="Q205" s="1"/>
      <c r="R205" s="1"/>
      <c r="S205" s="1"/>
      <c r="T205" s="1"/>
      <c r="U205" s="1"/>
      <c r="V205" s="1"/>
      <c r="W205" s="1"/>
    </row>
    <row r="206" spans="2:23">
      <c r="B206" s="1"/>
      <c r="C206" s="1"/>
      <c r="D206" s="1"/>
      <c r="E206" s="1"/>
      <c r="F206" s="1"/>
      <c r="G206" s="1"/>
      <c r="H206" s="1"/>
      <c r="I206" s="1"/>
      <c r="J206" s="1"/>
      <c r="K206" s="1"/>
      <c r="L206" s="1"/>
      <c r="M206" s="1"/>
      <c r="N206" s="1"/>
      <c r="O206" s="1"/>
      <c r="P206" s="1"/>
      <c r="Q206" s="1"/>
      <c r="R206" s="1"/>
      <c r="S206" s="1"/>
      <c r="T206" s="1"/>
      <c r="U206" s="1"/>
      <c r="V206" s="1"/>
      <c r="W206" s="1"/>
    </row>
    <row r="207" spans="2:23">
      <c r="B207" s="1"/>
      <c r="C207" s="1"/>
      <c r="D207" s="1"/>
      <c r="E207" s="1"/>
      <c r="F207" s="1"/>
      <c r="G207" s="1"/>
      <c r="H207" s="1"/>
      <c r="I207" s="1"/>
      <c r="J207" s="1"/>
      <c r="K207" s="1"/>
      <c r="L207" s="1"/>
      <c r="M207" s="1"/>
      <c r="N207" s="1"/>
      <c r="O207" s="1"/>
      <c r="P207" s="1"/>
      <c r="Q207" s="1"/>
      <c r="R207" s="1"/>
      <c r="S207" s="1"/>
      <c r="T207" s="1"/>
      <c r="U207" s="1"/>
      <c r="V207" s="1"/>
      <c r="W207" s="1"/>
    </row>
    <row r="208" spans="2:23">
      <c r="B208" s="1"/>
      <c r="C208" s="1"/>
      <c r="D208" s="1"/>
      <c r="E208" s="1"/>
      <c r="F208" s="1"/>
      <c r="G208" s="1"/>
      <c r="H208" s="1"/>
      <c r="I208" s="1"/>
      <c r="J208" s="1"/>
      <c r="K208" s="1"/>
      <c r="L208" s="1"/>
      <c r="M208" s="1"/>
      <c r="N208" s="1"/>
      <c r="O208" s="1"/>
      <c r="P208" s="1"/>
      <c r="Q208" s="1"/>
      <c r="R208" s="1"/>
      <c r="S208" s="1"/>
      <c r="T208" s="1"/>
      <c r="U208" s="1"/>
      <c r="V208" s="1"/>
      <c r="W208" s="1"/>
    </row>
    <row r="209" spans="2:23">
      <c r="B209" s="1"/>
      <c r="C209" s="1"/>
      <c r="D209" s="1"/>
      <c r="E209" s="1"/>
      <c r="F209" s="1"/>
      <c r="G209" s="1"/>
      <c r="H209" s="1"/>
      <c r="I209" s="1"/>
      <c r="J209" s="1"/>
      <c r="K209" s="1"/>
      <c r="L209" s="1"/>
      <c r="M209" s="1"/>
      <c r="N209" s="1"/>
      <c r="O209" s="1"/>
      <c r="P209" s="1"/>
      <c r="Q209" s="1"/>
      <c r="R209" s="1"/>
      <c r="S209" s="1"/>
      <c r="T209" s="1"/>
      <c r="U209" s="1"/>
      <c r="V209" s="1"/>
      <c r="W209" s="1"/>
    </row>
    <row r="210" spans="2:23">
      <c r="B210" s="1"/>
      <c r="C210" s="1"/>
      <c r="D210" s="1"/>
      <c r="E210" s="1"/>
      <c r="F210" s="1"/>
      <c r="G210" s="1"/>
      <c r="H210" s="1"/>
      <c r="I210" s="1"/>
      <c r="J210" s="1"/>
      <c r="K210" s="1"/>
      <c r="L210" s="1"/>
      <c r="M210" s="1"/>
      <c r="N210" s="1"/>
      <c r="O210" s="1"/>
      <c r="P210" s="1"/>
      <c r="Q210" s="1"/>
      <c r="R210" s="1"/>
      <c r="S210" s="1"/>
      <c r="T210" s="1"/>
      <c r="U210" s="1"/>
      <c r="V210" s="1"/>
      <c r="W210" s="1"/>
    </row>
    <row r="211" spans="2:23">
      <c r="B211" s="1"/>
      <c r="C211" s="1"/>
      <c r="D211" s="1"/>
      <c r="E211" s="1"/>
      <c r="F211" s="1"/>
      <c r="G211" s="1"/>
      <c r="H211" s="1"/>
      <c r="I211" s="1"/>
      <c r="J211" s="1"/>
      <c r="K211" s="1"/>
      <c r="L211" s="1"/>
      <c r="M211" s="1"/>
      <c r="N211" s="1"/>
      <c r="O211" s="1"/>
      <c r="P211" s="1"/>
      <c r="Q211" s="1"/>
      <c r="R211" s="1"/>
      <c r="S211" s="1"/>
      <c r="T211" s="1"/>
      <c r="U211" s="1"/>
      <c r="V211" s="1"/>
      <c r="W211" s="1"/>
    </row>
    <row r="212" spans="2:23">
      <c r="B212" s="1"/>
      <c r="C212" s="1"/>
      <c r="D212" s="1"/>
      <c r="E212" s="1"/>
      <c r="F212" s="1"/>
      <c r="G212" s="1"/>
      <c r="H212" s="1"/>
      <c r="I212" s="1"/>
      <c r="J212" s="1"/>
      <c r="K212" s="1"/>
      <c r="L212" s="1"/>
      <c r="M212" s="1"/>
      <c r="N212" s="1"/>
      <c r="O212" s="1"/>
      <c r="P212" s="1"/>
      <c r="Q212" s="1"/>
      <c r="R212" s="1"/>
      <c r="S212" s="1"/>
      <c r="T212" s="1"/>
      <c r="U212" s="1"/>
      <c r="V212" s="1"/>
      <c r="W212" s="1"/>
    </row>
    <row r="213" spans="2:23">
      <c r="B213" s="1"/>
      <c r="C213" s="1"/>
      <c r="D213" s="1"/>
      <c r="E213" s="1"/>
      <c r="F213" s="1"/>
      <c r="G213" s="1"/>
      <c r="H213" s="1"/>
      <c r="I213" s="1"/>
      <c r="J213" s="1"/>
      <c r="K213" s="1"/>
      <c r="L213" s="1"/>
      <c r="M213" s="1"/>
      <c r="N213" s="1"/>
      <c r="O213" s="1"/>
      <c r="P213" s="1"/>
      <c r="Q213" s="1"/>
      <c r="R213" s="1"/>
      <c r="S213" s="1"/>
      <c r="T213" s="1"/>
      <c r="U213" s="1"/>
      <c r="V213" s="1"/>
      <c r="W213" s="1"/>
    </row>
    <row r="214" spans="2:23">
      <c r="B214" s="1"/>
      <c r="C214" s="1"/>
      <c r="D214" s="1"/>
      <c r="E214" s="1"/>
      <c r="F214" s="1"/>
      <c r="G214" s="1"/>
      <c r="H214" s="1"/>
      <c r="I214" s="1"/>
      <c r="J214" s="1"/>
      <c r="K214" s="1"/>
      <c r="L214" s="1"/>
      <c r="M214" s="1"/>
      <c r="N214" s="1"/>
      <c r="O214" s="1"/>
      <c r="P214" s="1"/>
      <c r="Q214" s="1"/>
      <c r="R214" s="1"/>
      <c r="S214" s="1"/>
      <c r="T214" s="1"/>
      <c r="U214" s="1"/>
      <c r="V214" s="1"/>
      <c r="W214" s="1"/>
    </row>
    <row r="215" spans="2:23">
      <c r="B215" s="1"/>
      <c r="C215" s="1"/>
      <c r="D215" s="1"/>
      <c r="E215" s="1"/>
      <c r="F215" s="1"/>
      <c r="G215" s="1"/>
      <c r="H215" s="1"/>
      <c r="I215" s="1"/>
      <c r="J215" s="1"/>
      <c r="K215" s="1"/>
      <c r="L215" s="1"/>
      <c r="M215" s="1"/>
      <c r="N215" s="1"/>
      <c r="O215" s="1"/>
      <c r="P215" s="1"/>
      <c r="Q215" s="1"/>
      <c r="R215" s="1"/>
      <c r="S215" s="1"/>
      <c r="T215" s="1"/>
      <c r="U215" s="1"/>
      <c r="V215" s="1"/>
      <c r="W215" s="1"/>
    </row>
    <row r="216" spans="2:23">
      <c r="B216" s="1"/>
      <c r="C216" s="1"/>
      <c r="D216" s="1"/>
      <c r="E216" s="1"/>
      <c r="F216" s="1"/>
      <c r="G216" s="1"/>
      <c r="H216" s="1"/>
      <c r="I216" s="1"/>
      <c r="J216" s="1"/>
      <c r="K216" s="1"/>
      <c r="L216" s="1"/>
      <c r="M216" s="1"/>
      <c r="N216" s="1"/>
      <c r="O216" s="1"/>
      <c r="P216" s="1"/>
      <c r="Q216" s="1"/>
      <c r="R216" s="1"/>
      <c r="S216" s="1"/>
      <c r="T216" s="1"/>
      <c r="U216" s="1"/>
      <c r="V216" s="1"/>
      <c r="W216" s="1"/>
    </row>
    <row r="217" spans="2:23">
      <c r="B217" s="1"/>
      <c r="C217" s="1"/>
      <c r="D217" s="1"/>
      <c r="E217" s="1"/>
      <c r="F217" s="1"/>
      <c r="G217" s="1"/>
      <c r="H217" s="1"/>
      <c r="I217" s="1"/>
      <c r="J217" s="1"/>
      <c r="K217" s="1"/>
      <c r="L217" s="1"/>
      <c r="M217" s="1"/>
      <c r="N217" s="1"/>
      <c r="O217" s="1"/>
      <c r="P217" s="1"/>
      <c r="Q217" s="1"/>
      <c r="R217" s="1"/>
      <c r="S217" s="1"/>
      <c r="T217" s="1"/>
      <c r="U217" s="1"/>
      <c r="V217" s="1"/>
      <c r="W217" s="1"/>
    </row>
    <row r="218" spans="2:23">
      <c r="B218" s="1"/>
      <c r="C218" s="1"/>
      <c r="D218" s="1"/>
      <c r="E218" s="1"/>
      <c r="F218" s="1"/>
      <c r="G218" s="1"/>
      <c r="H218" s="1"/>
      <c r="I218" s="1"/>
      <c r="J218" s="1"/>
      <c r="K218" s="1"/>
      <c r="L218" s="1"/>
      <c r="M218" s="1"/>
      <c r="N218" s="1"/>
      <c r="O218" s="1"/>
      <c r="P218" s="1"/>
      <c r="Q218" s="1"/>
      <c r="R218" s="1"/>
      <c r="S218" s="1"/>
      <c r="T218" s="1"/>
      <c r="U218" s="1"/>
      <c r="V218" s="1"/>
      <c r="W218" s="1"/>
    </row>
    <row r="219" spans="2:23">
      <c r="B219" s="1"/>
      <c r="C219" s="1"/>
      <c r="D219" s="1"/>
      <c r="E219" s="1"/>
      <c r="F219" s="1"/>
      <c r="G219" s="1"/>
      <c r="H219" s="1"/>
      <c r="I219" s="1"/>
      <c r="J219" s="1"/>
      <c r="K219" s="1"/>
      <c r="L219" s="1"/>
      <c r="M219" s="1"/>
      <c r="N219" s="1"/>
      <c r="O219" s="1"/>
      <c r="P219" s="1"/>
      <c r="Q219" s="1"/>
      <c r="R219" s="1"/>
      <c r="S219" s="1"/>
      <c r="T219" s="1"/>
      <c r="U219" s="1"/>
      <c r="V219" s="1"/>
      <c r="W219" s="1"/>
    </row>
    <row r="220" spans="2:23">
      <c r="B220" s="1"/>
      <c r="C220" s="1"/>
      <c r="D220" s="1"/>
      <c r="E220" s="1"/>
      <c r="F220" s="1"/>
      <c r="G220" s="1"/>
      <c r="H220" s="1"/>
      <c r="I220" s="1"/>
      <c r="J220" s="1"/>
      <c r="K220" s="1"/>
      <c r="L220" s="1"/>
      <c r="M220" s="1"/>
      <c r="N220" s="1"/>
      <c r="O220" s="1"/>
      <c r="P220" s="1"/>
      <c r="Q220" s="1"/>
      <c r="R220" s="1"/>
      <c r="S220" s="1"/>
      <c r="T220" s="1"/>
      <c r="U220" s="1"/>
      <c r="V220" s="1"/>
      <c r="W220" s="1"/>
    </row>
    <row r="221" spans="2:23">
      <c r="B221" s="1"/>
      <c r="C221" s="1"/>
      <c r="D221" s="1"/>
      <c r="E221" s="1"/>
      <c r="F221" s="1"/>
      <c r="G221" s="1"/>
      <c r="H221" s="1"/>
      <c r="I221" s="1"/>
      <c r="J221" s="1"/>
      <c r="K221" s="1"/>
      <c r="L221" s="1"/>
      <c r="M221" s="1"/>
      <c r="N221" s="1"/>
      <c r="O221" s="1"/>
      <c r="P221" s="1"/>
      <c r="Q221" s="1"/>
      <c r="R221" s="1"/>
      <c r="S221" s="1"/>
      <c r="T221" s="1"/>
      <c r="U221" s="1"/>
      <c r="V221" s="1"/>
      <c r="W221" s="1"/>
    </row>
    <row r="222" spans="2:23">
      <c r="B222" s="1"/>
      <c r="C222" s="1"/>
      <c r="D222" s="1"/>
      <c r="E222" s="1"/>
      <c r="F222" s="1"/>
      <c r="G222" s="1"/>
      <c r="H222" s="1"/>
      <c r="I222" s="1"/>
      <c r="J222" s="1"/>
      <c r="K222" s="1"/>
      <c r="L222" s="1"/>
      <c r="M222" s="1"/>
      <c r="N222" s="1"/>
      <c r="O222" s="1"/>
      <c r="P222" s="1"/>
      <c r="Q222" s="1"/>
      <c r="R222" s="1"/>
      <c r="S222" s="1"/>
      <c r="T222" s="1"/>
      <c r="U222" s="1"/>
      <c r="V222" s="1"/>
      <c r="W222" s="1"/>
    </row>
    <row r="223" spans="2:23">
      <c r="B223" s="1"/>
      <c r="C223" s="1"/>
      <c r="D223" s="1"/>
      <c r="E223" s="1"/>
      <c r="F223" s="1"/>
      <c r="G223" s="1"/>
      <c r="H223" s="1"/>
      <c r="I223" s="1"/>
      <c r="J223" s="1"/>
      <c r="K223" s="1"/>
      <c r="L223" s="1"/>
      <c r="M223" s="1"/>
      <c r="N223" s="1"/>
      <c r="O223" s="1"/>
      <c r="P223" s="1"/>
      <c r="Q223" s="1"/>
      <c r="R223" s="1"/>
      <c r="S223" s="1"/>
      <c r="T223" s="1"/>
      <c r="U223" s="1"/>
      <c r="V223" s="1"/>
      <c r="W223" s="1"/>
    </row>
    <row r="224" spans="2:23">
      <c r="B224" s="1"/>
      <c r="C224" s="1"/>
      <c r="D224" s="1"/>
      <c r="E224" s="1"/>
      <c r="F224" s="1"/>
      <c r="G224" s="1"/>
      <c r="H224" s="1"/>
      <c r="I224" s="1"/>
      <c r="J224" s="1"/>
      <c r="K224" s="1"/>
      <c r="L224" s="1"/>
      <c r="M224" s="1"/>
      <c r="N224" s="1"/>
      <c r="O224" s="1"/>
      <c r="P224" s="1"/>
      <c r="Q224" s="1"/>
      <c r="R224" s="1"/>
      <c r="S224" s="1"/>
      <c r="T224" s="1"/>
      <c r="U224" s="1"/>
      <c r="V224" s="1"/>
      <c r="W224" s="1"/>
    </row>
    <row r="225" spans="2:23">
      <c r="B225" s="1"/>
      <c r="C225" s="1"/>
      <c r="D225" s="1"/>
      <c r="E225" s="1"/>
      <c r="F225" s="1"/>
      <c r="G225" s="1"/>
      <c r="H225" s="1"/>
      <c r="I225" s="1"/>
      <c r="J225" s="1"/>
      <c r="K225" s="1"/>
      <c r="L225" s="1"/>
      <c r="M225" s="1"/>
      <c r="N225" s="1"/>
      <c r="O225" s="1"/>
      <c r="P225" s="1"/>
      <c r="Q225" s="1"/>
      <c r="R225" s="1"/>
      <c r="S225" s="1"/>
      <c r="T225" s="1"/>
      <c r="U225" s="1"/>
      <c r="V225" s="1"/>
      <c r="W225" s="1"/>
    </row>
    <row r="226" spans="2:23">
      <c r="B226" s="1"/>
      <c r="C226" s="1"/>
      <c r="D226" s="1"/>
      <c r="E226" s="1"/>
      <c r="F226" s="1"/>
      <c r="G226" s="1"/>
      <c r="H226" s="1"/>
      <c r="I226" s="1"/>
      <c r="J226" s="1"/>
      <c r="K226" s="1"/>
      <c r="L226" s="1"/>
      <c r="M226" s="1"/>
      <c r="N226" s="1"/>
      <c r="O226" s="1"/>
      <c r="P226" s="1"/>
      <c r="Q226" s="1"/>
      <c r="R226" s="1"/>
      <c r="S226" s="1"/>
      <c r="T226" s="1"/>
      <c r="U226" s="1"/>
      <c r="V226" s="1"/>
      <c r="W226" s="1"/>
    </row>
    <row r="227" spans="2:23">
      <c r="B227" s="1"/>
      <c r="C227" s="1"/>
      <c r="D227" s="1"/>
      <c r="E227" s="1"/>
      <c r="F227" s="1"/>
      <c r="G227" s="1"/>
      <c r="H227" s="1"/>
      <c r="I227" s="1"/>
      <c r="J227" s="1"/>
      <c r="K227" s="1"/>
      <c r="L227" s="1"/>
      <c r="M227" s="1"/>
      <c r="N227" s="1"/>
      <c r="O227" s="1"/>
      <c r="P227" s="1"/>
      <c r="Q227" s="1"/>
      <c r="R227" s="1"/>
      <c r="S227" s="1"/>
      <c r="T227" s="1"/>
      <c r="U227" s="1"/>
      <c r="V227" s="1"/>
      <c r="W227" s="1"/>
    </row>
    <row r="228" spans="2:23">
      <c r="B228" s="1"/>
      <c r="C228" s="1"/>
      <c r="D228" s="1"/>
      <c r="E228" s="1"/>
      <c r="F228" s="1"/>
      <c r="G228" s="1"/>
      <c r="H228" s="1"/>
      <c r="I228" s="1"/>
      <c r="J228" s="1"/>
      <c r="K228" s="1"/>
      <c r="L228" s="1"/>
      <c r="M228" s="1"/>
      <c r="N228" s="1"/>
      <c r="O228" s="1"/>
      <c r="P228" s="1"/>
      <c r="Q228" s="1"/>
      <c r="R228" s="1"/>
      <c r="S228" s="1"/>
      <c r="T228" s="1"/>
      <c r="U228" s="1"/>
      <c r="V228" s="1"/>
      <c r="W228" s="1"/>
    </row>
    <row r="229" spans="2:23">
      <c r="B229" s="1"/>
      <c r="C229" s="1"/>
      <c r="D229" s="1"/>
      <c r="E229" s="1"/>
      <c r="F229" s="1"/>
      <c r="G229" s="1"/>
      <c r="H229" s="1"/>
      <c r="I229" s="1"/>
      <c r="J229" s="1"/>
      <c r="K229" s="1"/>
      <c r="L229" s="1"/>
      <c r="M229" s="1"/>
      <c r="N229" s="1"/>
      <c r="O229" s="1"/>
      <c r="P229" s="1"/>
      <c r="Q229" s="1"/>
      <c r="R229" s="1"/>
      <c r="S229" s="1"/>
      <c r="T229" s="1"/>
      <c r="U229" s="1"/>
      <c r="V229" s="1"/>
      <c r="W229" s="1"/>
    </row>
    <row r="230" spans="2:23">
      <c r="B230" s="1"/>
      <c r="C230" s="1"/>
      <c r="D230" s="1"/>
      <c r="E230" s="1"/>
      <c r="F230" s="1"/>
      <c r="G230" s="1"/>
      <c r="H230" s="1"/>
      <c r="I230" s="1"/>
      <c r="J230" s="1"/>
      <c r="K230" s="1"/>
      <c r="L230" s="1"/>
      <c r="M230" s="1"/>
      <c r="N230" s="1"/>
      <c r="O230" s="1"/>
      <c r="P230" s="1"/>
      <c r="Q230" s="1"/>
      <c r="R230" s="1"/>
      <c r="S230" s="1"/>
      <c r="T230" s="1"/>
      <c r="U230" s="1"/>
      <c r="V230" s="1"/>
      <c r="W230" s="1"/>
    </row>
    <row r="231" spans="2:23">
      <c r="B231" s="1"/>
      <c r="C231" s="1"/>
      <c r="D231" s="1"/>
      <c r="E231" s="1"/>
      <c r="F231" s="1"/>
      <c r="G231" s="1"/>
      <c r="H231" s="1"/>
      <c r="I231" s="1"/>
      <c r="J231" s="1"/>
      <c r="K231" s="1"/>
      <c r="L231" s="1"/>
      <c r="M231" s="1"/>
      <c r="N231" s="1"/>
      <c r="O231" s="1"/>
      <c r="P231" s="1"/>
      <c r="Q231" s="1"/>
      <c r="R231" s="1"/>
      <c r="S231" s="1"/>
      <c r="T231" s="1"/>
      <c r="U231" s="1"/>
      <c r="V231" s="1"/>
      <c r="W231" s="1"/>
    </row>
    <row r="232" spans="2:23">
      <c r="B232" s="1"/>
      <c r="C232" s="1"/>
      <c r="D232" s="1"/>
      <c r="E232" s="1"/>
      <c r="F232" s="1"/>
      <c r="G232" s="1"/>
      <c r="H232" s="1"/>
      <c r="I232" s="1"/>
      <c r="J232" s="1"/>
      <c r="K232" s="1"/>
      <c r="L232" s="1"/>
      <c r="M232" s="1"/>
      <c r="N232" s="1"/>
      <c r="O232" s="1"/>
      <c r="P232" s="1"/>
      <c r="Q232" s="1"/>
      <c r="R232" s="1"/>
      <c r="S232" s="1"/>
      <c r="T232" s="1"/>
      <c r="U232" s="1"/>
      <c r="V232" s="1"/>
      <c r="W232" s="1"/>
    </row>
    <row r="233" spans="2:23">
      <c r="B233" s="1"/>
      <c r="C233" s="1"/>
      <c r="D233" s="1"/>
      <c r="E233" s="1"/>
      <c r="F233" s="1"/>
      <c r="G233" s="1"/>
      <c r="H233" s="1"/>
      <c r="I233" s="1"/>
      <c r="J233" s="1"/>
      <c r="K233" s="1"/>
      <c r="L233" s="1"/>
      <c r="M233" s="1"/>
      <c r="N233" s="1"/>
      <c r="O233" s="1"/>
      <c r="P233" s="1"/>
      <c r="Q233" s="1"/>
      <c r="R233" s="1"/>
      <c r="S233" s="1"/>
      <c r="T233" s="1"/>
      <c r="U233" s="1"/>
      <c r="V233" s="1"/>
      <c r="W233" s="1"/>
    </row>
    <row r="234" spans="2:23">
      <c r="B234" s="1"/>
      <c r="C234" s="1"/>
      <c r="D234" s="1"/>
      <c r="E234" s="1"/>
      <c r="F234" s="1"/>
      <c r="G234" s="1"/>
      <c r="H234" s="1"/>
      <c r="I234" s="1"/>
      <c r="J234" s="1"/>
      <c r="K234" s="1"/>
      <c r="L234" s="1"/>
      <c r="M234" s="1"/>
      <c r="N234" s="1"/>
      <c r="O234" s="1"/>
      <c r="P234" s="1"/>
      <c r="Q234" s="1"/>
      <c r="R234" s="1"/>
      <c r="S234" s="1"/>
      <c r="T234" s="1"/>
      <c r="U234" s="1"/>
      <c r="V234" s="1"/>
      <c r="W234" s="1"/>
    </row>
    <row r="235" spans="2:23">
      <c r="B235" s="1"/>
      <c r="C235" s="1"/>
      <c r="D235" s="1"/>
      <c r="E235" s="1"/>
      <c r="F235" s="1"/>
      <c r="G235" s="1"/>
      <c r="H235" s="1"/>
      <c r="I235" s="1"/>
      <c r="J235" s="1"/>
      <c r="K235" s="1"/>
      <c r="L235" s="1"/>
      <c r="M235" s="1"/>
      <c r="N235" s="1"/>
      <c r="O235" s="1"/>
      <c r="P235" s="1"/>
      <c r="Q235" s="1"/>
      <c r="R235" s="1"/>
      <c r="S235" s="1"/>
      <c r="T235" s="1"/>
      <c r="U235" s="1"/>
      <c r="V235" s="1"/>
      <c r="W235" s="1"/>
    </row>
    <row r="236" spans="2:23">
      <c r="B236" s="1"/>
      <c r="C236" s="1"/>
      <c r="D236" s="1"/>
      <c r="E236" s="1"/>
      <c r="F236" s="1"/>
      <c r="G236" s="1"/>
      <c r="H236" s="1"/>
      <c r="I236" s="1"/>
      <c r="J236" s="1"/>
      <c r="K236" s="1"/>
      <c r="L236" s="1"/>
      <c r="M236" s="1"/>
      <c r="N236" s="1"/>
      <c r="O236" s="1"/>
      <c r="P236" s="1"/>
      <c r="Q236" s="1"/>
      <c r="R236" s="1"/>
      <c r="S236" s="1"/>
      <c r="T236" s="1"/>
      <c r="U236" s="1"/>
      <c r="V236" s="1"/>
      <c r="W236" s="1"/>
    </row>
    <row r="237" spans="2:23">
      <c r="B237" s="1"/>
      <c r="C237" s="1"/>
      <c r="D237" s="1"/>
      <c r="E237" s="1"/>
      <c r="F237" s="1"/>
      <c r="G237" s="1"/>
      <c r="H237" s="1"/>
      <c r="I237" s="1"/>
      <c r="J237" s="1"/>
      <c r="K237" s="1"/>
      <c r="L237" s="1"/>
      <c r="M237" s="1"/>
      <c r="N237" s="1"/>
      <c r="O237" s="1"/>
      <c r="P237" s="1"/>
      <c r="Q237" s="1"/>
      <c r="R237" s="1"/>
      <c r="S237" s="1"/>
      <c r="T237" s="1"/>
      <c r="U237" s="1"/>
      <c r="V237" s="1"/>
      <c r="W237" s="1"/>
    </row>
    <row r="238" spans="2:23">
      <c r="B238" s="1"/>
      <c r="C238" s="1"/>
      <c r="D238" s="1"/>
      <c r="E238" s="1"/>
      <c r="F238" s="1"/>
      <c r="G238" s="1"/>
      <c r="H238" s="1"/>
      <c r="I238" s="1"/>
      <c r="J238" s="1"/>
      <c r="K238" s="1"/>
      <c r="L238" s="1"/>
      <c r="M238" s="1"/>
      <c r="N238" s="1"/>
      <c r="O238" s="1"/>
      <c r="P238" s="1"/>
      <c r="Q238" s="1"/>
      <c r="R238" s="1"/>
      <c r="S238" s="1"/>
      <c r="T238" s="1"/>
      <c r="U238" s="1"/>
      <c r="V238" s="1"/>
      <c r="W238" s="1"/>
    </row>
    <row r="239" spans="2:23">
      <c r="B239" s="1"/>
      <c r="C239" s="1"/>
      <c r="D239" s="1"/>
      <c r="E239" s="1"/>
      <c r="F239" s="1"/>
      <c r="G239" s="1"/>
      <c r="H239" s="1"/>
      <c r="I239" s="1"/>
      <c r="J239" s="1"/>
      <c r="K239" s="1"/>
      <c r="L239" s="1"/>
      <c r="M239" s="1"/>
      <c r="N239" s="1"/>
      <c r="O239" s="1"/>
      <c r="P239" s="1"/>
      <c r="Q239" s="1"/>
      <c r="R239" s="1"/>
      <c r="S239" s="1"/>
      <c r="T239" s="1"/>
      <c r="U239" s="1"/>
      <c r="V239" s="1"/>
      <c r="W239" s="1"/>
    </row>
    <row r="240" spans="2:23">
      <c r="B240" s="1"/>
      <c r="C240" s="1"/>
      <c r="D240" s="1"/>
      <c r="E240" s="1"/>
      <c r="F240" s="1"/>
      <c r="G240" s="1"/>
      <c r="H240" s="1"/>
      <c r="I240" s="1"/>
      <c r="J240" s="1"/>
      <c r="K240" s="1"/>
      <c r="L240" s="1"/>
      <c r="M240" s="1"/>
      <c r="N240" s="1"/>
      <c r="O240" s="1"/>
      <c r="P240" s="1"/>
      <c r="Q240" s="1"/>
      <c r="R240" s="1"/>
      <c r="S240" s="1"/>
      <c r="T240" s="1"/>
      <c r="U240" s="1"/>
      <c r="V240" s="1"/>
      <c r="W240" s="1"/>
    </row>
    <row r="241" spans="2:23">
      <c r="B241" s="1"/>
      <c r="C241" s="1"/>
      <c r="D241" s="1"/>
      <c r="E241" s="1"/>
      <c r="F241" s="1"/>
      <c r="G241" s="1"/>
      <c r="H241" s="1"/>
      <c r="I241" s="1"/>
      <c r="J241" s="1"/>
      <c r="K241" s="1"/>
      <c r="L241" s="1"/>
      <c r="M241" s="1"/>
      <c r="N241" s="1"/>
      <c r="O241" s="1"/>
      <c r="P241" s="1"/>
      <c r="Q241" s="1"/>
      <c r="R241" s="1"/>
      <c r="S241" s="1"/>
      <c r="T241" s="1"/>
      <c r="U241" s="1"/>
      <c r="V241" s="1"/>
      <c r="W241" s="1"/>
    </row>
    <row r="242" spans="2:23">
      <c r="B242" s="1"/>
      <c r="C242" s="1"/>
      <c r="D242" s="1"/>
      <c r="E242" s="1"/>
      <c r="F242" s="1"/>
      <c r="G242" s="1"/>
      <c r="H242" s="1"/>
      <c r="I242" s="1"/>
      <c r="J242" s="1"/>
      <c r="K242" s="1"/>
      <c r="L242" s="1"/>
      <c r="M242" s="1"/>
      <c r="N242" s="1"/>
      <c r="O242" s="1"/>
      <c r="P242" s="1"/>
      <c r="Q242" s="1"/>
      <c r="R242" s="1"/>
      <c r="S242" s="1"/>
      <c r="T242" s="1"/>
      <c r="U242" s="1"/>
      <c r="V242" s="1"/>
      <c r="W242" s="1"/>
    </row>
    <row r="243" spans="2:23">
      <c r="B243" s="1"/>
      <c r="C243" s="1"/>
      <c r="D243" s="1"/>
      <c r="E243" s="1"/>
      <c r="F243" s="1"/>
      <c r="G243" s="1"/>
      <c r="H243" s="1"/>
      <c r="I243" s="1"/>
      <c r="J243" s="1"/>
      <c r="K243" s="1"/>
      <c r="L243" s="1"/>
      <c r="M243" s="1"/>
      <c r="N243" s="1"/>
      <c r="O243" s="1"/>
      <c r="P243" s="1"/>
      <c r="Q243" s="1"/>
      <c r="R243" s="1"/>
      <c r="S243" s="1"/>
      <c r="T243" s="1"/>
      <c r="U243" s="1"/>
      <c r="V243" s="1"/>
      <c r="W243" s="1"/>
    </row>
    <row r="244" spans="2:23">
      <c r="B244" s="1"/>
      <c r="C244" s="1"/>
      <c r="D244" s="1"/>
      <c r="E244" s="1"/>
      <c r="F244" s="1"/>
      <c r="G244" s="1"/>
      <c r="H244" s="1"/>
      <c r="I244" s="1"/>
      <c r="J244" s="1"/>
      <c r="K244" s="1"/>
      <c r="L244" s="1"/>
      <c r="M244" s="1"/>
      <c r="N244" s="1"/>
      <c r="O244" s="1"/>
      <c r="P244" s="1"/>
      <c r="Q244" s="1"/>
      <c r="R244" s="1"/>
      <c r="S244" s="1"/>
      <c r="T244" s="1"/>
      <c r="U244" s="1"/>
      <c r="V244" s="1"/>
      <c r="W244" s="1"/>
    </row>
    <row r="245" spans="2:23">
      <c r="B245" s="1"/>
      <c r="C245" s="1"/>
      <c r="D245" s="1"/>
      <c r="E245" s="1"/>
      <c r="F245" s="1"/>
      <c r="G245" s="1"/>
      <c r="H245" s="1"/>
      <c r="I245" s="1"/>
      <c r="J245" s="1"/>
      <c r="K245" s="1"/>
      <c r="L245" s="1"/>
      <c r="M245" s="1"/>
      <c r="N245" s="1"/>
      <c r="O245" s="1"/>
      <c r="P245" s="1"/>
      <c r="Q245" s="1"/>
      <c r="R245" s="1"/>
      <c r="S245" s="1"/>
      <c r="T245" s="1"/>
      <c r="U245" s="1"/>
      <c r="V245" s="1"/>
      <c r="W245" s="1"/>
    </row>
    <row r="246" spans="2:23">
      <c r="B246" s="1"/>
      <c r="C246" s="1"/>
      <c r="D246" s="1"/>
      <c r="E246" s="1"/>
      <c r="F246" s="1"/>
      <c r="G246" s="1"/>
      <c r="H246" s="1"/>
      <c r="I246" s="1"/>
      <c r="J246" s="1"/>
      <c r="K246" s="1"/>
      <c r="L246" s="1"/>
      <c r="M246" s="1"/>
      <c r="N246" s="1"/>
      <c r="O246" s="1"/>
      <c r="P246" s="1"/>
      <c r="Q246" s="1"/>
      <c r="R246" s="1"/>
      <c r="S246" s="1"/>
      <c r="T246" s="1"/>
      <c r="U246" s="1"/>
      <c r="V246" s="1"/>
      <c r="W246" s="1"/>
    </row>
    <row r="247" spans="2:23">
      <c r="B247" s="1"/>
      <c r="C247" s="1"/>
      <c r="D247" s="1"/>
      <c r="E247" s="1"/>
      <c r="F247" s="1"/>
      <c r="G247" s="1"/>
      <c r="H247" s="1"/>
      <c r="I247" s="1"/>
      <c r="J247" s="1"/>
      <c r="K247" s="1"/>
      <c r="L247" s="1"/>
      <c r="M247" s="1"/>
      <c r="N247" s="1"/>
      <c r="O247" s="1"/>
      <c r="P247" s="1"/>
      <c r="Q247" s="1"/>
      <c r="R247" s="1"/>
      <c r="S247" s="1"/>
      <c r="T247" s="1"/>
      <c r="U247" s="1"/>
      <c r="V247" s="1"/>
      <c r="W247" s="1"/>
    </row>
    <row r="248" spans="2:23">
      <c r="B248" s="1"/>
      <c r="C248" s="1"/>
      <c r="D248" s="1"/>
      <c r="E248" s="1"/>
      <c r="F248" s="1"/>
      <c r="G248" s="1"/>
      <c r="H248" s="1"/>
      <c r="I248" s="1"/>
      <c r="J248" s="1"/>
      <c r="K248" s="1"/>
      <c r="L248" s="1"/>
      <c r="M248" s="1"/>
      <c r="N248" s="1"/>
      <c r="O248" s="1"/>
      <c r="P248" s="1"/>
      <c r="Q248" s="1"/>
      <c r="R248" s="1"/>
      <c r="S248" s="1"/>
      <c r="T248" s="1"/>
      <c r="U248" s="1"/>
      <c r="V248" s="1"/>
      <c r="W248" s="1"/>
    </row>
    <row r="249" spans="2:23">
      <c r="B249" s="1"/>
      <c r="C249" s="1"/>
      <c r="D249" s="1"/>
      <c r="E249" s="1"/>
      <c r="F249" s="1"/>
      <c r="G249" s="1"/>
      <c r="H249" s="1"/>
      <c r="I249" s="1"/>
      <c r="J249" s="1"/>
      <c r="K249" s="1"/>
      <c r="L249" s="1"/>
      <c r="M249" s="1"/>
      <c r="N249" s="1"/>
      <c r="O249" s="1"/>
      <c r="P249" s="1"/>
      <c r="Q249" s="1"/>
      <c r="R249" s="1"/>
      <c r="S249" s="1"/>
      <c r="T249" s="1"/>
      <c r="U249" s="1"/>
      <c r="V249" s="1"/>
      <c r="W249" s="1"/>
    </row>
    <row r="250" spans="2:23">
      <c r="B250" s="1"/>
      <c r="C250" s="1"/>
      <c r="D250" s="1"/>
      <c r="E250" s="1"/>
      <c r="F250" s="1"/>
      <c r="G250" s="1"/>
      <c r="H250" s="1"/>
      <c r="I250" s="1"/>
      <c r="J250" s="1"/>
      <c r="K250" s="1"/>
      <c r="L250" s="1"/>
      <c r="M250" s="1"/>
      <c r="N250" s="1"/>
      <c r="O250" s="1"/>
      <c r="P250" s="1"/>
      <c r="Q250" s="1"/>
      <c r="R250" s="1"/>
      <c r="S250" s="1"/>
      <c r="T250" s="1"/>
      <c r="U250" s="1"/>
      <c r="V250" s="1"/>
      <c r="W250" s="1"/>
    </row>
    <row r="251" spans="2:23">
      <c r="B251" s="1"/>
      <c r="C251" s="1"/>
      <c r="D251" s="1"/>
      <c r="E251" s="1"/>
      <c r="F251" s="1"/>
      <c r="G251" s="1"/>
      <c r="H251" s="1"/>
      <c r="I251" s="1"/>
      <c r="J251" s="1"/>
      <c r="K251" s="1"/>
      <c r="L251" s="1"/>
      <c r="M251" s="1"/>
      <c r="N251" s="1"/>
      <c r="O251" s="1"/>
      <c r="P251" s="1"/>
      <c r="Q251" s="1"/>
      <c r="R251" s="1"/>
      <c r="S251" s="1"/>
      <c r="T251" s="1"/>
      <c r="U251" s="1"/>
      <c r="V251" s="1"/>
      <c r="W251" s="1"/>
    </row>
    <row r="252" spans="2:23">
      <c r="B252" s="1"/>
      <c r="C252" s="1"/>
      <c r="D252" s="1"/>
      <c r="E252" s="1"/>
      <c r="F252" s="1"/>
      <c r="G252" s="1"/>
      <c r="H252" s="1"/>
      <c r="I252" s="1"/>
      <c r="J252" s="1"/>
      <c r="K252" s="1"/>
      <c r="L252" s="1"/>
      <c r="M252" s="1"/>
      <c r="N252" s="1"/>
      <c r="O252" s="1"/>
      <c r="P252" s="1"/>
      <c r="Q252" s="1"/>
      <c r="R252" s="1"/>
      <c r="S252" s="1"/>
      <c r="T252" s="1"/>
      <c r="U252" s="1"/>
      <c r="V252" s="1"/>
      <c r="W252" s="1"/>
    </row>
    <row r="253" spans="2:23">
      <c r="B253" s="1"/>
      <c r="C253" s="1"/>
      <c r="D253" s="1"/>
      <c r="E253" s="1"/>
      <c r="F253" s="1"/>
      <c r="G253" s="1"/>
      <c r="H253" s="1"/>
      <c r="I253" s="1"/>
      <c r="J253" s="1"/>
      <c r="K253" s="1"/>
      <c r="L253" s="1"/>
      <c r="M253" s="1"/>
      <c r="N253" s="1"/>
      <c r="O253" s="1"/>
      <c r="P253" s="1"/>
      <c r="Q253" s="1"/>
      <c r="R253" s="1"/>
      <c r="S253" s="1"/>
      <c r="T253" s="1"/>
      <c r="U253" s="1"/>
      <c r="V253" s="1"/>
      <c r="W253" s="1"/>
    </row>
    <row r="254" spans="2:23">
      <c r="B254" s="1"/>
      <c r="C254" s="1"/>
      <c r="D254" s="1"/>
      <c r="E254" s="1"/>
      <c r="F254" s="1"/>
      <c r="G254" s="1"/>
      <c r="H254" s="1"/>
      <c r="I254" s="1"/>
      <c r="J254" s="1"/>
      <c r="K254" s="1"/>
      <c r="L254" s="1"/>
      <c r="M254" s="1"/>
      <c r="N254" s="1"/>
      <c r="O254" s="1"/>
      <c r="P254" s="1"/>
      <c r="Q254" s="1"/>
      <c r="R254" s="1"/>
      <c r="S254" s="1"/>
      <c r="T254" s="1"/>
      <c r="U254" s="1"/>
      <c r="V254" s="1"/>
      <c r="W254" s="1"/>
    </row>
    <row r="255" spans="2:23">
      <c r="B255" s="1"/>
      <c r="C255" s="1"/>
      <c r="D255" s="1"/>
      <c r="E255" s="1"/>
      <c r="F255" s="1"/>
      <c r="G255" s="1"/>
      <c r="H255" s="1"/>
      <c r="I255" s="1"/>
      <c r="J255" s="1"/>
      <c r="K255" s="1"/>
      <c r="L255" s="1"/>
      <c r="M255" s="1"/>
      <c r="N255" s="1"/>
      <c r="O255" s="1"/>
      <c r="P255" s="1"/>
      <c r="Q255" s="1"/>
      <c r="R255" s="1"/>
      <c r="S255" s="1"/>
      <c r="T255" s="1"/>
      <c r="U255" s="1"/>
      <c r="V255" s="1"/>
      <c r="W255" s="1"/>
    </row>
    <row r="256" spans="2:23">
      <c r="B256" s="1"/>
      <c r="C256" s="1"/>
      <c r="D256" s="1"/>
      <c r="E256" s="1"/>
      <c r="F256" s="1"/>
      <c r="G256" s="1"/>
      <c r="H256" s="1"/>
      <c r="I256" s="1"/>
      <c r="J256" s="1"/>
      <c r="K256" s="1"/>
      <c r="L256" s="1"/>
      <c r="M256" s="1"/>
      <c r="N256" s="1"/>
      <c r="O256" s="1"/>
      <c r="P256" s="1"/>
      <c r="Q256" s="1"/>
      <c r="R256" s="1"/>
      <c r="S256" s="1"/>
      <c r="T256" s="1"/>
      <c r="U256" s="1"/>
      <c r="V256" s="1"/>
      <c r="W256" s="1"/>
    </row>
    <row r="257" spans="2:23">
      <c r="B257" s="1"/>
      <c r="C257" s="1"/>
      <c r="D257" s="1"/>
      <c r="E257" s="1"/>
      <c r="F257" s="1"/>
      <c r="G257" s="1"/>
      <c r="H257" s="1"/>
      <c r="I257" s="1"/>
      <c r="J257" s="1"/>
      <c r="K257" s="1"/>
      <c r="L257" s="1"/>
      <c r="M257" s="1"/>
      <c r="N257" s="1"/>
      <c r="O257" s="1"/>
      <c r="P257" s="1"/>
      <c r="Q257" s="1"/>
      <c r="R257" s="1"/>
      <c r="S257" s="1"/>
      <c r="T257" s="1"/>
      <c r="U257" s="1"/>
      <c r="V257" s="1"/>
      <c r="W257" s="1"/>
    </row>
    <row r="258" spans="2:23">
      <c r="B258" s="1"/>
      <c r="C258" s="1"/>
      <c r="D258" s="1"/>
      <c r="E258" s="1"/>
      <c r="F258" s="1"/>
      <c r="G258" s="1"/>
      <c r="H258" s="1"/>
      <c r="I258" s="1"/>
      <c r="J258" s="1"/>
      <c r="K258" s="1"/>
      <c r="L258" s="1"/>
      <c r="M258" s="1"/>
      <c r="N258" s="1"/>
      <c r="O258" s="1"/>
      <c r="P258" s="1"/>
      <c r="Q258" s="1"/>
      <c r="R258" s="1"/>
      <c r="S258" s="1"/>
      <c r="T258" s="1"/>
      <c r="U258" s="1"/>
      <c r="V258" s="1"/>
      <c r="W258" s="1"/>
    </row>
    <row r="259" spans="2:23">
      <c r="B259" s="1"/>
      <c r="C259" s="1"/>
      <c r="D259" s="1"/>
      <c r="E259" s="1"/>
      <c r="F259" s="1"/>
      <c r="G259" s="1"/>
      <c r="H259" s="1"/>
      <c r="I259" s="1"/>
      <c r="J259" s="1"/>
      <c r="K259" s="1"/>
      <c r="L259" s="1"/>
      <c r="M259" s="1"/>
      <c r="N259" s="1"/>
      <c r="O259" s="1"/>
      <c r="P259" s="1"/>
      <c r="Q259" s="1"/>
      <c r="R259" s="1"/>
      <c r="S259" s="1"/>
      <c r="T259" s="1"/>
      <c r="U259" s="1"/>
      <c r="V259" s="1"/>
      <c r="W259" s="1"/>
    </row>
    <row r="260" spans="2:23">
      <c r="B260" s="1"/>
      <c r="C260" s="1"/>
      <c r="D260" s="1"/>
      <c r="E260" s="1"/>
      <c r="F260" s="1"/>
      <c r="G260" s="1"/>
      <c r="H260" s="1"/>
      <c r="I260" s="1"/>
      <c r="J260" s="1"/>
      <c r="K260" s="1"/>
      <c r="L260" s="1"/>
      <c r="M260" s="1"/>
      <c r="N260" s="1"/>
      <c r="O260" s="1"/>
      <c r="P260" s="1"/>
      <c r="Q260" s="1"/>
      <c r="R260" s="1"/>
      <c r="S260" s="1"/>
      <c r="T260" s="1"/>
      <c r="U260" s="1"/>
      <c r="V260" s="1"/>
      <c r="W260" s="1"/>
    </row>
    <row r="261" spans="2:23">
      <c r="B261" s="1"/>
      <c r="C261" s="1"/>
      <c r="D261" s="1"/>
      <c r="E261" s="1"/>
      <c r="F261" s="1"/>
      <c r="G261" s="1"/>
      <c r="H261" s="1"/>
      <c r="I261" s="1"/>
      <c r="J261" s="1"/>
      <c r="K261" s="1"/>
      <c r="L261" s="1"/>
      <c r="M261" s="1"/>
      <c r="N261" s="1"/>
      <c r="O261" s="1"/>
      <c r="P261" s="1"/>
      <c r="Q261" s="1"/>
      <c r="R261" s="1"/>
      <c r="S261" s="1"/>
      <c r="T261" s="1"/>
      <c r="U261" s="1"/>
      <c r="V261" s="1"/>
      <c r="W261" s="1"/>
    </row>
    <row r="262" spans="2:23">
      <c r="B262" s="1"/>
      <c r="C262" s="1"/>
      <c r="D262" s="1"/>
      <c r="E262" s="1"/>
      <c r="F262" s="1"/>
      <c r="G262" s="1"/>
      <c r="H262" s="1"/>
      <c r="I262" s="1"/>
      <c r="J262" s="1"/>
      <c r="K262" s="1"/>
      <c r="L262" s="1"/>
      <c r="M262" s="1"/>
      <c r="N262" s="1"/>
      <c r="O262" s="1"/>
      <c r="P262" s="1"/>
      <c r="Q262" s="1"/>
      <c r="R262" s="1"/>
      <c r="S262" s="1"/>
      <c r="T262" s="1"/>
      <c r="U262" s="1"/>
      <c r="V262" s="1"/>
      <c r="W262" s="1"/>
    </row>
    <row r="263" spans="2:23">
      <c r="B263" s="1"/>
      <c r="C263" s="1"/>
      <c r="D263" s="1"/>
      <c r="E263" s="1"/>
      <c r="F263" s="1"/>
      <c r="G263" s="1"/>
      <c r="H263" s="1"/>
      <c r="I263" s="1"/>
      <c r="J263" s="1"/>
      <c r="K263" s="1"/>
      <c r="L263" s="1"/>
      <c r="M263" s="1"/>
      <c r="N263" s="1"/>
      <c r="O263" s="1"/>
      <c r="P263" s="1"/>
      <c r="Q263" s="1"/>
      <c r="R263" s="1"/>
      <c r="S263" s="1"/>
      <c r="T263" s="1"/>
      <c r="U263" s="1"/>
      <c r="V263" s="1"/>
      <c r="W263" s="1"/>
    </row>
    <row r="264" spans="2:23">
      <c r="B264" s="1"/>
      <c r="C264" s="1"/>
      <c r="D264" s="1"/>
      <c r="E264" s="1"/>
      <c r="F264" s="1"/>
      <c r="G264" s="1"/>
      <c r="H264" s="1"/>
      <c r="I264" s="1"/>
      <c r="J264" s="1"/>
      <c r="K264" s="1"/>
      <c r="L264" s="1"/>
      <c r="M264" s="1"/>
      <c r="N264" s="1"/>
      <c r="O264" s="1"/>
      <c r="P264" s="1"/>
      <c r="Q264" s="1"/>
      <c r="R264" s="1"/>
      <c r="S264" s="1"/>
      <c r="T264" s="1"/>
      <c r="U264" s="1"/>
      <c r="V264" s="1"/>
      <c r="W264" s="1"/>
    </row>
    <row r="265" spans="2:23">
      <c r="B265" s="1"/>
      <c r="C265" s="1"/>
      <c r="D265" s="1"/>
      <c r="E265" s="1"/>
      <c r="F265" s="1"/>
      <c r="G265" s="1"/>
      <c r="H265" s="1"/>
      <c r="I265" s="1"/>
      <c r="J265" s="1"/>
      <c r="K265" s="1"/>
      <c r="L265" s="1"/>
      <c r="M265" s="1"/>
      <c r="N265" s="1"/>
      <c r="O265" s="1"/>
      <c r="P265" s="1"/>
      <c r="Q265" s="1"/>
      <c r="R265" s="1"/>
      <c r="S265" s="1"/>
      <c r="T265" s="1"/>
      <c r="U265" s="1"/>
      <c r="V265" s="1"/>
      <c r="W265" s="1"/>
    </row>
    <row r="266" spans="2:23">
      <c r="B266" s="1"/>
      <c r="C266" s="1"/>
      <c r="D266" s="1"/>
      <c r="E266" s="1"/>
      <c r="F266" s="1"/>
      <c r="G266" s="1"/>
      <c r="H266" s="1"/>
      <c r="I266" s="1"/>
      <c r="J266" s="1"/>
      <c r="K266" s="1"/>
      <c r="L266" s="1"/>
      <c r="M266" s="1"/>
      <c r="N266" s="1"/>
      <c r="O266" s="1"/>
      <c r="P266" s="1"/>
      <c r="Q266" s="1"/>
      <c r="R266" s="1"/>
      <c r="S266" s="1"/>
      <c r="T266" s="1"/>
      <c r="U266" s="1"/>
      <c r="V266" s="1"/>
      <c r="W266" s="1"/>
    </row>
    <row r="267" spans="2:23">
      <c r="B267" s="1"/>
      <c r="C267" s="1"/>
      <c r="D267" s="1"/>
      <c r="E267" s="1"/>
      <c r="F267" s="1"/>
      <c r="G267" s="1"/>
      <c r="H267" s="1"/>
      <c r="I267" s="1"/>
      <c r="J267" s="1"/>
      <c r="K267" s="1"/>
      <c r="L267" s="1"/>
      <c r="M267" s="1"/>
      <c r="N267" s="1"/>
      <c r="O267" s="1"/>
      <c r="P267" s="1"/>
      <c r="Q267" s="1"/>
      <c r="R267" s="1"/>
      <c r="S267" s="1"/>
      <c r="T267" s="1"/>
      <c r="U267" s="1"/>
      <c r="V267" s="1"/>
      <c r="W267" s="1"/>
    </row>
    <row r="268" spans="2:23">
      <c r="B268" s="1"/>
      <c r="C268" s="1"/>
      <c r="D268" s="1"/>
      <c r="E268" s="1"/>
      <c r="F268" s="1"/>
      <c r="G268" s="1"/>
      <c r="H268" s="1"/>
      <c r="I268" s="1"/>
      <c r="J268" s="1"/>
      <c r="K268" s="1"/>
      <c r="L268" s="1"/>
      <c r="M268" s="1"/>
      <c r="N268" s="1"/>
      <c r="O268" s="1"/>
      <c r="P268" s="1"/>
      <c r="Q268" s="1"/>
      <c r="R268" s="1"/>
      <c r="S268" s="1"/>
      <c r="T268" s="1"/>
      <c r="U268" s="1"/>
      <c r="V268" s="1"/>
      <c r="W268" s="1"/>
    </row>
    <row r="269" spans="2:23">
      <c r="B269" s="1"/>
      <c r="C269" s="1"/>
      <c r="D269" s="1"/>
      <c r="E269" s="1"/>
      <c r="F269" s="1"/>
      <c r="G269" s="1"/>
      <c r="H269" s="1"/>
      <c r="I269" s="1"/>
      <c r="J269" s="1"/>
      <c r="K269" s="1"/>
      <c r="L269" s="1"/>
      <c r="M269" s="1"/>
      <c r="N269" s="1"/>
      <c r="O269" s="1"/>
      <c r="P269" s="1"/>
      <c r="Q269" s="1"/>
      <c r="R269" s="1"/>
      <c r="S269" s="1"/>
      <c r="T269" s="1"/>
      <c r="U269" s="1"/>
      <c r="V269" s="1"/>
      <c r="W269" s="1"/>
    </row>
    <row r="270" spans="2:23">
      <c r="B270" s="1"/>
      <c r="C270" s="1"/>
      <c r="D270" s="1"/>
      <c r="E270" s="1"/>
      <c r="F270" s="1"/>
      <c r="G270" s="1"/>
      <c r="H270" s="1"/>
      <c r="I270" s="1"/>
      <c r="J270" s="1"/>
      <c r="K270" s="1"/>
      <c r="L270" s="1"/>
      <c r="M270" s="1"/>
      <c r="N270" s="1"/>
      <c r="O270" s="1"/>
      <c r="P270" s="1"/>
      <c r="Q270" s="1"/>
      <c r="R270" s="1"/>
      <c r="S270" s="1"/>
      <c r="T270" s="1"/>
      <c r="U270" s="1"/>
      <c r="V270" s="1"/>
      <c r="W270" s="1"/>
    </row>
    <row r="271" spans="2:23">
      <c r="B271" s="1"/>
      <c r="C271" s="1"/>
      <c r="D271" s="1"/>
      <c r="E271" s="1"/>
      <c r="F271" s="1"/>
      <c r="G271" s="1"/>
      <c r="H271" s="1"/>
      <c r="I271" s="1"/>
      <c r="J271" s="1"/>
      <c r="K271" s="1"/>
      <c r="L271" s="1"/>
      <c r="M271" s="1"/>
      <c r="N271" s="1"/>
      <c r="O271" s="1"/>
      <c r="P271" s="1"/>
      <c r="Q271" s="1"/>
      <c r="R271" s="1"/>
      <c r="S271" s="1"/>
      <c r="T271" s="1"/>
      <c r="U271" s="1"/>
      <c r="V271" s="1"/>
      <c r="W271" s="1"/>
    </row>
    <row r="272" spans="2:23">
      <c r="B272" s="1"/>
      <c r="C272" s="1"/>
      <c r="D272" s="1"/>
      <c r="E272" s="1"/>
      <c r="F272" s="1"/>
      <c r="G272" s="1"/>
      <c r="H272" s="1"/>
      <c r="I272" s="1"/>
      <c r="J272" s="1"/>
      <c r="K272" s="1"/>
      <c r="L272" s="1"/>
      <c r="M272" s="1"/>
      <c r="N272" s="1"/>
      <c r="O272" s="1"/>
      <c r="P272" s="1"/>
      <c r="Q272" s="1"/>
      <c r="R272" s="1"/>
      <c r="S272" s="1"/>
      <c r="T272" s="1"/>
      <c r="U272" s="1"/>
      <c r="V272" s="1"/>
      <c r="W272" s="1"/>
    </row>
    <row r="273" spans="2:23">
      <c r="B273" s="1"/>
      <c r="C273" s="1"/>
      <c r="D273" s="1"/>
      <c r="E273" s="1"/>
      <c r="F273" s="1"/>
      <c r="G273" s="1"/>
      <c r="H273" s="1"/>
      <c r="I273" s="1"/>
      <c r="J273" s="1"/>
      <c r="K273" s="1"/>
      <c r="L273" s="1"/>
      <c r="M273" s="1"/>
      <c r="N273" s="1"/>
      <c r="O273" s="1"/>
      <c r="P273" s="1"/>
      <c r="Q273" s="1"/>
      <c r="R273" s="1"/>
      <c r="S273" s="1"/>
      <c r="T273" s="1"/>
      <c r="U273" s="1"/>
      <c r="V273" s="1"/>
      <c r="W273" s="1"/>
    </row>
    <row r="274" spans="2:23">
      <c r="B274" s="1"/>
      <c r="C274" s="1"/>
      <c r="D274" s="1"/>
      <c r="E274" s="1"/>
      <c r="F274" s="1"/>
      <c r="G274" s="1"/>
      <c r="H274" s="1"/>
      <c r="I274" s="1"/>
      <c r="J274" s="1"/>
      <c r="K274" s="1"/>
      <c r="L274" s="1"/>
      <c r="M274" s="1"/>
      <c r="N274" s="1"/>
      <c r="O274" s="1"/>
      <c r="P274" s="1"/>
      <c r="Q274" s="1"/>
      <c r="R274" s="1"/>
      <c r="S274" s="1"/>
      <c r="T274" s="1"/>
      <c r="U274" s="1"/>
      <c r="V274" s="1"/>
      <c r="W274" s="1"/>
    </row>
    <row r="275" spans="2:23">
      <c r="B275" s="1"/>
      <c r="C275" s="1"/>
      <c r="D275" s="1"/>
      <c r="E275" s="1"/>
      <c r="F275" s="1"/>
      <c r="G275" s="1"/>
      <c r="H275" s="1"/>
      <c r="I275" s="1"/>
      <c r="J275" s="1"/>
      <c r="K275" s="1"/>
      <c r="L275" s="1"/>
      <c r="M275" s="1"/>
      <c r="N275" s="1"/>
      <c r="O275" s="1"/>
      <c r="P275" s="1"/>
      <c r="Q275" s="1"/>
      <c r="R275" s="1"/>
      <c r="S275" s="1"/>
      <c r="T275" s="1"/>
      <c r="U275" s="1"/>
      <c r="V275" s="1"/>
      <c r="W275" s="1"/>
    </row>
    <row r="276" spans="2:23">
      <c r="B276" s="1"/>
      <c r="C276" s="1"/>
      <c r="D276" s="1"/>
      <c r="E276" s="1"/>
      <c r="F276" s="1"/>
      <c r="G276" s="1"/>
      <c r="H276" s="1"/>
      <c r="I276" s="1"/>
      <c r="J276" s="1"/>
      <c r="K276" s="1"/>
      <c r="L276" s="1"/>
      <c r="M276" s="1"/>
      <c r="N276" s="1"/>
      <c r="O276" s="1"/>
      <c r="P276" s="1"/>
      <c r="Q276" s="1"/>
      <c r="R276" s="1"/>
      <c r="S276" s="1"/>
      <c r="T276" s="1"/>
      <c r="U276" s="1"/>
      <c r="V276" s="1"/>
      <c r="W276" s="1"/>
    </row>
    <row r="277" spans="2:23">
      <c r="B277" s="1"/>
      <c r="C277" s="1"/>
      <c r="D277" s="1"/>
      <c r="E277" s="1"/>
      <c r="F277" s="1"/>
      <c r="G277" s="1"/>
      <c r="H277" s="1"/>
      <c r="I277" s="1"/>
      <c r="J277" s="1"/>
      <c r="K277" s="1"/>
      <c r="L277" s="1"/>
      <c r="M277" s="1"/>
      <c r="N277" s="1"/>
      <c r="O277" s="1"/>
      <c r="P277" s="1"/>
      <c r="Q277" s="1"/>
      <c r="R277" s="1"/>
      <c r="S277" s="1"/>
      <c r="T277" s="1"/>
      <c r="U277" s="1"/>
      <c r="V277" s="1"/>
      <c r="W277" s="1"/>
    </row>
    <row r="278" spans="2:23">
      <c r="B278" s="1"/>
      <c r="C278" s="1"/>
      <c r="D278" s="1"/>
      <c r="E278" s="1"/>
      <c r="F278" s="1"/>
      <c r="G278" s="1"/>
      <c r="H278" s="1"/>
      <c r="I278" s="1"/>
      <c r="J278" s="1"/>
      <c r="K278" s="1"/>
      <c r="L278" s="1"/>
      <c r="M278" s="1"/>
      <c r="N278" s="1"/>
      <c r="O278" s="1"/>
      <c r="P278" s="1"/>
      <c r="Q278" s="1"/>
      <c r="R278" s="1"/>
      <c r="S278" s="1"/>
      <c r="T278" s="1"/>
      <c r="U278" s="1"/>
      <c r="V278" s="1"/>
      <c r="W278" s="1"/>
    </row>
    <row r="279" spans="2:23">
      <c r="B279" s="1"/>
      <c r="C279" s="1"/>
      <c r="D279" s="1"/>
      <c r="E279" s="1"/>
      <c r="F279" s="1"/>
      <c r="G279" s="1"/>
      <c r="H279" s="1"/>
      <c r="I279" s="1"/>
      <c r="J279" s="1"/>
      <c r="K279" s="1"/>
      <c r="L279" s="1"/>
      <c r="M279" s="1"/>
      <c r="N279" s="1"/>
      <c r="O279" s="1"/>
      <c r="P279" s="1"/>
      <c r="Q279" s="1"/>
      <c r="R279" s="1"/>
      <c r="S279" s="1"/>
      <c r="T279" s="1"/>
      <c r="U279" s="1"/>
      <c r="V279" s="1"/>
      <c r="W279" s="1"/>
    </row>
    <row r="280" spans="2:23">
      <c r="B280" s="1"/>
      <c r="C280" s="1"/>
      <c r="D280" s="1"/>
      <c r="E280" s="1"/>
      <c r="F280" s="1"/>
      <c r="G280" s="1"/>
      <c r="H280" s="1"/>
      <c r="I280" s="1"/>
      <c r="J280" s="1"/>
      <c r="K280" s="1"/>
      <c r="L280" s="1"/>
      <c r="M280" s="1"/>
      <c r="N280" s="1"/>
      <c r="O280" s="1"/>
      <c r="P280" s="1"/>
      <c r="Q280" s="1"/>
      <c r="R280" s="1"/>
      <c r="S280" s="1"/>
      <c r="T280" s="1"/>
      <c r="U280" s="1"/>
      <c r="V280" s="1"/>
      <c r="W280" s="1"/>
    </row>
    <row r="281" spans="2:23">
      <c r="B281" s="1"/>
      <c r="C281" s="1"/>
      <c r="D281" s="1"/>
      <c r="E281" s="1"/>
      <c r="F281" s="1"/>
      <c r="G281" s="1"/>
      <c r="H281" s="1"/>
      <c r="I281" s="1"/>
      <c r="J281" s="1"/>
      <c r="K281" s="1"/>
      <c r="L281" s="1"/>
      <c r="M281" s="1"/>
      <c r="N281" s="1"/>
      <c r="O281" s="1"/>
      <c r="P281" s="1"/>
      <c r="Q281" s="1"/>
      <c r="R281" s="1"/>
      <c r="S281" s="1"/>
      <c r="T281" s="1"/>
      <c r="U281" s="1"/>
      <c r="V281" s="1"/>
      <c r="W281" s="1"/>
    </row>
    <row r="282" spans="2:23">
      <c r="B282" s="1"/>
      <c r="C282" s="1"/>
      <c r="D282" s="1"/>
      <c r="E282" s="1"/>
      <c r="F282" s="1"/>
      <c r="G282" s="1"/>
      <c r="H282" s="1"/>
      <c r="I282" s="1"/>
      <c r="J282" s="1"/>
      <c r="K282" s="1"/>
      <c r="L282" s="1"/>
      <c r="M282" s="1"/>
      <c r="N282" s="1"/>
      <c r="O282" s="1"/>
      <c r="P282" s="1"/>
      <c r="Q282" s="1"/>
      <c r="R282" s="1"/>
      <c r="S282" s="1"/>
      <c r="T282" s="1"/>
      <c r="U282" s="1"/>
      <c r="V282" s="1"/>
      <c r="W282" s="1"/>
    </row>
    <row r="283" spans="2:23">
      <c r="B283" s="1"/>
      <c r="C283" s="1"/>
      <c r="D283" s="1"/>
      <c r="E283" s="1"/>
      <c r="F283" s="1"/>
      <c r="G283" s="1"/>
      <c r="H283" s="1"/>
      <c r="I283" s="1"/>
      <c r="J283" s="1"/>
      <c r="K283" s="1"/>
      <c r="L283" s="1"/>
      <c r="M283" s="1"/>
      <c r="N283" s="1"/>
      <c r="O283" s="1"/>
      <c r="P283" s="1"/>
      <c r="Q283" s="1"/>
      <c r="R283" s="1"/>
      <c r="S283" s="1"/>
      <c r="T283" s="1"/>
      <c r="U283" s="1"/>
      <c r="V283" s="1"/>
      <c r="W283" s="1"/>
    </row>
    <row r="284" spans="2:23">
      <c r="B284" s="1"/>
      <c r="C284" s="1"/>
      <c r="D284" s="1"/>
      <c r="E284" s="1"/>
      <c r="F284" s="1"/>
      <c r="G284" s="1"/>
      <c r="H284" s="1"/>
      <c r="I284" s="1"/>
      <c r="J284" s="1"/>
      <c r="K284" s="1"/>
      <c r="L284" s="1"/>
      <c r="M284" s="1"/>
      <c r="N284" s="1"/>
      <c r="O284" s="1"/>
      <c r="P284" s="1"/>
      <c r="Q284" s="1"/>
      <c r="R284" s="1"/>
      <c r="S284" s="1"/>
      <c r="T284" s="1"/>
      <c r="U284" s="1"/>
      <c r="V284" s="1"/>
      <c r="W284" s="1"/>
    </row>
    <row r="285" spans="2:23">
      <c r="B285" s="1"/>
      <c r="C285" s="1"/>
      <c r="D285" s="1"/>
      <c r="E285" s="1"/>
      <c r="F285" s="1"/>
      <c r="G285" s="1"/>
      <c r="H285" s="1"/>
      <c r="I285" s="1"/>
      <c r="J285" s="1"/>
      <c r="K285" s="1"/>
      <c r="L285" s="1"/>
      <c r="M285" s="1"/>
      <c r="N285" s="1"/>
      <c r="O285" s="1"/>
      <c r="P285" s="1"/>
      <c r="Q285" s="1"/>
      <c r="R285" s="1"/>
      <c r="S285" s="1"/>
      <c r="T285" s="1"/>
      <c r="U285" s="1"/>
      <c r="V285" s="1"/>
      <c r="W285" s="1"/>
    </row>
    <row r="286" spans="2:23">
      <c r="B286" s="1"/>
      <c r="C286" s="1"/>
      <c r="D286" s="1"/>
      <c r="E286" s="1"/>
      <c r="F286" s="1"/>
      <c r="G286" s="1"/>
      <c r="H286" s="1"/>
      <c r="I286" s="1"/>
      <c r="J286" s="1"/>
      <c r="K286" s="1"/>
      <c r="L286" s="1"/>
      <c r="M286" s="1"/>
      <c r="N286" s="1"/>
      <c r="O286" s="1"/>
      <c r="P286" s="1"/>
      <c r="Q286" s="1"/>
      <c r="R286" s="1"/>
      <c r="S286" s="1"/>
      <c r="T286" s="1"/>
      <c r="U286" s="1"/>
      <c r="V286" s="1"/>
      <c r="W286" s="1"/>
    </row>
    <row r="287" spans="2:23">
      <c r="B287" s="1"/>
      <c r="C287" s="1"/>
      <c r="D287" s="1"/>
      <c r="E287" s="1"/>
      <c r="F287" s="1"/>
      <c r="G287" s="1"/>
      <c r="H287" s="1"/>
      <c r="I287" s="1"/>
      <c r="J287" s="1"/>
      <c r="K287" s="1"/>
      <c r="L287" s="1"/>
      <c r="M287" s="1"/>
      <c r="N287" s="1"/>
      <c r="O287" s="1"/>
      <c r="P287" s="1"/>
      <c r="Q287" s="1"/>
      <c r="R287" s="1"/>
      <c r="S287" s="1"/>
      <c r="T287" s="1"/>
      <c r="U287" s="1"/>
      <c r="V287" s="1"/>
      <c r="W287" s="1"/>
    </row>
    <row r="288" spans="2:23">
      <c r="B288" s="1"/>
      <c r="C288" s="1"/>
      <c r="D288" s="1"/>
      <c r="E288" s="1"/>
      <c r="F288" s="1"/>
      <c r="G288" s="1"/>
      <c r="H288" s="1"/>
      <c r="I288" s="1"/>
      <c r="J288" s="1"/>
      <c r="K288" s="1"/>
      <c r="L288" s="1"/>
      <c r="M288" s="1"/>
      <c r="N288" s="1"/>
      <c r="O288" s="1"/>
      <c r="P288" s="1"/>
      <c r="Q288" s="1"/>
      <c r="R288" s="1"/>
      <c r="S288" s="1"/>
      <c r="T288" s="1"/>
      <c r="U288" s="1"/>
      <c r="V288" s="1"/>
      <c r="W288" s="1"/>
    </row>
    <row r="289" spans="2:23">
      <c r="B289" s="1"/>
      <c r="C289" s="1"/>
      <c r="D289" s="1"/>
      <c r="E289" s="1"/>
      <c r="F289" s="1"/>
      <c r="G289" s="1"/>
      <c r="H289" s="1"/>
      <c r="I289" s="1"/>
      <c r="J289" s="1"/>
      <c r="K289" s="1"/>
      <c r="L289" s="1"/>
      <c r="M289" s="1"/>
      <c r="N289" s="1"/>
      <c r="O289" s="1"/>
      <c r="P289" s="1"/>
      <c r="Q289" s="1"/>
      <c r="R289" s="1"/>
      <c r="S289" s="1"/>
      <c r="T289" s="1"/>
      <c r="U289" s="1"/>
      <c r="V289" s="1"/>
      <c r="W289" s="1"/>
    </row>
    <row r="290" spans="2:23">
      <c r="B290" s="1"/>
      <c r="C290" s="1"/>
      <c r="D290" s="1"/>
      <c r="E290" s="1"/>
      <c r="F290" s="1"/>
      <c r="G290" s="1"/>
      <c r="H290" s="1"/>
      <c r="I290" s="1"/>
      <c r="J290" s="1"/>
      <c r="K290" s="1"/>
      <c r="L290" s="1"/>
      <c r="M290" s="1"/>
      <c r="N290" s="1"/>
      <c r="O290" s="1"/>
      <c r="P290" s="1"/>
      <c r="Q290" s="1"/>
      <c r="R290" s="1"/>
      <c r="S290" s="1"/>
      <c r="T290" s="1"/>
      <c r="U290" s="1"/>
      <c r="V290" s="1"/>
      <c r="W290" s="1"/>
    </row>
    <row r="291" spans="2:23">
      <c r="B291" s="1"/>
      <c r="C291" s="1"/>
      <c r="D291" s="1"/>
      <c r="E291" s="1"/>
      <c r="F291" s="1"/>
      <c r="G291" s="1"/>
      <c r="H291" s="1"/>
      <c r="I291" s="1"/>
      <c r="J291" s="1"/>
      <c r="K291" s="1"/>
      <c r="L291" s="1"/>
      <c r="M291" s="1"/>
      <c r="N291" s="1"/>
      <c r="O291" s="1"/>
      <c r="P291" s="1"/>
      <c r="Q291" s="1"/>
      <c r="R291" s="1"/>
      <c r="S291" s="1"/>
      <c r="T291" s="1"/>
      <c r="U291" s="1"/>
      <c r="V291" s="1"/>
      <c r="W291" s="1"/>
    </row>
    <row r="292" spans="2:23">
      <c r="B292" s="1"/>
      <c r="C292" s="1"/>
      <c r="D292" s="1"/>
      <c r="E292" s="1"/>
      <c r="F292" s="1"/>
      <c r="G292" s="1"/>
      <c r="H292" s="1"/>
      <c r="I292" s="1"/>
      <c r="J292" s="1"/>
      <c r="K292" s="1"/>
      <c r="L292" s="1"/>
      <c r="M292" s="1"/>
      <c r="N292" s="1"/>
      <c r="O292" s="1"/>
      <c r="P292" s="1"/>
      <c r="Q292" s="1"/>
      <c r="R292" s="1"/>
      <c r="S292" s="1"/>
      <c r="T292" s="1"/>
      <c r="U292" s="1"/>
      <c r="V292" s="1"/>
      <c r="W292" s="1"/>
    </row>
    <row r="293" spans="2:23">
      <c r="B293" s="1"/>
      <c r="C293" s="1"/>
      <c r="D293" s="1"/>
      <c r="E293" s="1"/>
      <c r="F293" s="1"/>
      <c r="G293" s="1"/>
      <c r="H293" s="1"/>
      <c r="I293" s="1"/>
      <c r="J293" s="1"/>
      <c r="K293" s="1"/>
      <c r="L293" s="1"/>
      <c r="M293" s="1"/>
      <c r="N293" s="1"/>
      <c r="O293" s="1"/>
      <c r="P293" s="1"/>
      <c r="Q293" s="1"/>
      <c r="R293" s="1"/>
      <c r="S293" s="1"/>
      <c r="T293" s="1"/>
      <c r="U293" s="1"/>
      <c r="V293" s="1"/>
      <c r="W293" s="1"/>
    </row>
    <row r="294" spans="2:23">
      <c r="B294" s="1"/>
      <c r="C294" s="1"/>
      <c r="D294" s="1"/>
      <c r="E294" s="1"/>
      <c r="F294" s="1"/>
      <c r="G294" s="1"/>
      <c r="H294" s="1"/>
      <c r="I294" s="1"/>
      <c r="J294" s="1"/>
      <c r="K294" s="1"/>
      <c r="L294" s="1"/>
      <c r="M294" s="1"/>
      <c r="N294" s="1"/>
      <c r="O294" s="1"/>
      <c r="P294" s="1"/>
      <c r="Q294" s="1"/>
      <c r="R294" s="1"/>
      <c r="S294" s="1"/>
      <c r="T294" s="1"/>
      <c r="U294" s="1"/>
      <c r="V294" s="1"/>
      <c r="W294" s="1"/>
    </row>
    <row r="295" spans="2:23">
      <c r="B295" s="1"/>
      <c r="C295" s="1"/>
      <c r="D295" s="1"/>
      <c r="E295" s="1"/>
      <c r="F295" s="1"/>
      <c r="G295" s="1"/>
      <c r="H295" s="1"/>
      <c r="I295" s="1"/>
      <c r="J295" s="1"/>
      <c r="K295" s="1"/>
      <c r="L295" s="1"/>
      <c r="M295" s="1"/>
      <c r="N295" s="1"/>
      <c r="O295" s="1"/>
      <c r="P295" s="1"/>
      <c r="Q295" s="1"/>
      <c r="R295" s="1"/>
      <c r="S295" s="1"/>
      <c r="T295" s="1"/>
      <c r="U295" s="1"/>
      <c r="V295" s="1"/>
      <c r="W295" s="1"/>
    </row>
    <row r="296" spans="2:23">
      <c r="B296" s="1"/>
      <c r="C296" s="1"/>
      <c r="D296" s="1"/>
      <c r="E296" s="1"/>
      <c r="F296" s="1"/>
      <c r="G296" s="1"/>
      <c r="H296" s="1"/>
      <c r="I296" s="1"/>
      <c r="J296" s="1"/>
      <c r="K296" s="1"/>
      <c r="L296" s="1"/>
      <c r="M296" s="1"/>
      <c r="N296" s="1"/>
      <c r="O296" s="1"/>
      <c r="P296" s="1"/>
      <c r="Q296" s="1"/>
      <c r="R296" s="1"/>
      <c r="S296" s="1"/>
      <c r="T296" s="1"/>
      <c r="U296" s="1"/>
      <c r="V296" s="1"/>
      <c r="W296" s="1"/>
    </row>
    <row r="297" spans="2:23">
      <c r="B297" s="1"/>
      <c r="C297" s="1"/>
      <c r="D297" s="1"/>
      <c r="E297" s="1"/>
      <c r="F297" s="1"/>
      <c r="G297" s="1"/>
      <c r="H297" s="1"/>
      <c r="I297" s="1"/>
      <c r="J297" s="1"/>
      <c r="K297" s="1"/>
      <c r="L297" s="1"/>
      <c r="M297" s="1"/>
      <c r="N297" s="1"/>
      <c r="O297" s="1"/>
      <c r="P297" s="1"/>
      <c r="Q297" s="1"/>
      <c r="R297" s="1"/>
      <c r="S297" s="1"/>
      <c r="T297" s="1"/>
      <c r="U297" s="1"/>
      <c r="V297" s="1"/>
      <c r="W297" s="1"/>
    </row>
    <row r="298" spans="2:23">
      <c r="B298" s="1"/>
      <c r="C298" s="1"/>
      <c r="D298" s="1"/>
      <c r="E298" s="1"/>
      <c r="F298" s="1"/>
      <c r="G298" s="1"/>
      <c r="H298" s="1"/>
      <c r="I298" s="1"/>
      <c r="J298" s="1"/>
      <c r="K298" s="1"/>
      <c r="L298" s="1"/>
      <c r="M298" s="1"/>
      <c r="N298" s="1"/>
      <c r="O298" s="1"/>
      <c r="P298" s="1"/>
      <c r="Q298" s="1"/>
      <c r="R298" s="1"/>
      <c r="S298" s="1"/>
      <c r="T298" s="1"/>
      <c r="U298" s="1"/>
      <c r="V298" s="1"/>
      <c r="W298" s="1"/>
    </row>
    <row r="299" spans="2:23">
      <c r="B299" s="1"/>
      <c r="C299" s="1"/>
      <c r="D299" s="1"/>
      <c r="E299" s="1"/>
      <c r="F299" s="1"/>
      <c r="G299" s="1"/>
      <c r="H299" s="1"/>
      <c r="I299" s="1"/>
      <c r="J299" s="1"/>
      <c r="K299" s="1"/>
      <c r="L299" s="1"/>
      <c r="M299" s="1"/>
      <c r="N299" s="1"/>
      <c r="O299" s="1"/>
      <c r="P299" s="1"/>
      <c r="Q299" s="1"/>
      <c r="R299" s="1"/>
      <c r="S299" s="1"/>
      <c r="T299" s="1"/>
      <c r="U299" s="1"/>
      <c r="V299" s="1"/>
      <c r="W299" s="1"/>
    </row>
    <row r="300" spans="2:23">
      <c r="B300" s="1"/>
      <c r="C300" s="1"/>
      <c r="D300" s="1"/>
      <c r="E300" s="1"/>
      <c r="F300" s="1"/>
      <c r="G300" s="1"/>
      <c r="H300" s="1"/>
      <c r="I300" s="1"/>
      <c r="J300" s="1"/>
      <c r="K300" s="1"/>
      <c r="L300" s="1"/>
      <c r="M300" s="1"/>
      <c r="N300" s="1"/>
      <c r="O300" s="1"/>
      <c r="P300" s="1"/>
      <c r="Q300" s="1"/>
      <c r="R300" s="1"/>
      <c r="S300" s="1"/>
      <c r="T300" s="1"/>
      <c r="U300" s="1"/>
      <c r="V300" s="1"/>
      <c r="W300" s="1"/>
    </row>
    <row r="301" spans="2:23">
      <c r="B301" s="1"/>
      <c r="C301" s="1"/>
      <c r="D301" s="1"/>
      <c r="E301" s="1"/>
      <c r="F301" s="1"/>
      <c r="G301" s="1"/>
      <c r="H301" s="1"/>
      <c r="I301" s="1"/>
      <c r="J301" s="1"/>
      <c r="K301" s="1"/>
      <c r="L301" s="1"/>
      <c r="M301" s="1"/>
      <c r="N301" s="1"/>
      <c r="O301" s="1"/>
      <c r="P301" s="1"/>
      <c r="Q301" s="1"/>
      <c r="R301" s="1"/>
      <c r="S301" s="1"/>
      <c r="T301" s="1"/>
      <c r="U301" s="1"/>
      <c r="V301" s="1"/>
      <c r="W301" s="1"/>
    </row>
    <row r="302" spans="2:23">
      <c r="B302" s="1"/>
      <c r="C302" s="1"/>
      <c r="D302" s="1"/>
      <c r="E302" s="1"/>
      <c r="F302" s="1"/>
      <c r="G302" s="1"/>
      <c r="H302" s="1"/>
      <c r="I302" s="1"/>
      <c r="J302" s="1"/>
      <c r="K302" s="1"/>
      <c r="L302" s="1"/>
      <c r="M302" s="1"/>
      <c r="N302" s="1"/>
      <c r="O302" s="1"/>
      <c r="P302" s="1"/>
      <c r="Q302" s="1"/>
      <c r="R302" s="1"/>
      <c r="S302" s="1"/>
      <c r="T302" s="1"/>
      <c r="U302" s="1"/>
      <c r="V302" s="1"/>
      <c r="W302" s="1"/>
    </row>
    <row r="303" spans="2:23">
      <c r="B303" s="1"/>
      <c r="C303" s="1"/>
      <c r="D303" s="1"/>
      <c r="E303" s="1"/>
      <c r="F303" s="1"/>
      <c r="G303" s="1"/>
      <c r="H303" s="1"/>
      <c r="I303" s="1"/>
      <c r="J303" s="1"/>
      <c r="K303" s="1"/>
      <c r="L303" s="1"/>
      <c r="M303" s="1"/>
      <c r="N303" s="1"/>
      <c r="O303" s="1"/>
      <c r="P303" s="1"/>
      <c r="Q303" s="1"/>
      <c r="R303" s="1"/>
      <c r="S303" s="1"/>
      <c r="T303" s="1"/>
      <c r="U303" s="1"/>
      <c r="V303" s="1"/>
      <c r="W303" s="1"/>
    </row>
    <row r="304" spans="2:23">
      <c r="B304" s="1"/>
      <c r="C304" s="1"/>
      <c r="D304" s="1"/>
      <c r="E304" s="1"/>
      <c r="F304" s="1"/>
      <c r="G304" s="1"/>
      <c r="H304" s="1"/>
      <c r="I304" s="1"/>
      <c r="J304" s="1"/>
      <c r="K304" s="1"/>
      <c r="L304" s="1"/>
      <c r="M304" s="1"/>
      <c r="N304" s="1"/>
      <c r="O304" s="1"/>
      <c r="P304" s="1"/>
      <c r="Q304" s="1"/>
      <c r="R304" s="1"/>
      <c r="S304" s="1"/>
      <c r="T304" s="1"/>
      <c r="U304" s="1"/>
      <c r="V304" s="1"/>
      <c r="W304" s="1"/>
    </row>
    <row r="305" spans="2:23">
      <c r="B305" s="1"/>
      <c r="C305" s="1"/>
      <c r="D305" s="1"/>
      <c r="E305" s="1"/>
      <c r="F305" s="1"/>
      <c r="G305" s="1"/>
      <c r="H305" s="1"/>
      <c r="I305" s="1"/>
      <c r="J305" s="1"/>
      <c r="K305" s="1"/>
      <c r="L305" s="1"/>
      <c r="M305" s="1"/>
      <c r="N305" s="1"/>
      <c r="O305" s="1"/>
      <c r="P305" s="1"/>
      <c r="Q305" s="1"/>
      <c r="R305" s="1"/>
      <c r="S305" s="1"/>
      <c r="T305" s="1"/>
      <c r="U305" s="1"/>
      <c r="V305" s="1"/>
      <c r="W305" s="1"/>
    </row>
    <row r="306" spans="2:23">
      <c r="B306" s="1"/>
      <c r="C306" s="1"/>
      <c r="D306" s="1"/>
      <c r="E306" s="1"/>
      <c r="F306" s="1"/>
      <c r="G306" s="1"/>
      <c r="H306" s="1"/>
      <c r="I306" s="1"/>
      <c r="J306" s="1"/>
      <c r="K306" s="1"/>
      <c r="L306" s="1"/>
      <c r="M306" s="1"/>
      <c r="N306" s="1"/>
      <c r="O306" s="1"/>
      <c r="P306" s="1"/>
      <c r="Q306" s="1"/>
      <c r="R306" s="1"/>
      <c r="S306" s="1"/>
      <c r="T306" s="1"/>
      <c r="U306" s="1"/>
      <c r="V306" s="1"/>
      <c r="W306" s="1"/>
    </row>
    <row r="307" spans="2:23">
      <c r="B307" s="1"/>
      <c r="C307" s="1"/>
      <c r="D307" s="1"/>
      <c r="E307" s="1"/>
      <c r="F307" s="1"/>
      <c r="G307" s="1"/>
      <c r="H307" s="1"/>
      <c r="I307" s="1"/>
      <c r="J307" s="1"/>
      <c r="K307" s="1"/>
      <c r="L307" s="1"/>
      <c r="M307" s="1"/>
      <c r="N307" s="1"/>
      <c r="O307" s="1"/>
      <c r="P307" s="1"/>
      <c r="Q307" s="1"/>
      <c r="R307" s="1"/>
      <c r="S307" s="1"/>
      <c r="T307" s="1"/>
      <c r="U307" s="1"/>
      <c r="V307" s="1"/>
      <c r="W307" s="1"/>
    </row>
    <row r="308" spans="2:23">
      <c r="B308" s="1"/>
      <c r="C308" s="1"/>
      <c r="D308" s="1"/>
      <c r="E308" s="1"/>
      <c r="F308" s="1"/>
      <c r="G308" s="1"/>
      <c r="H308" s="1"/>
      <c r="I308" s="1"/>
      <c r="J308" s="1"/>
      <c r="K308" s="1"/>
      <c r="L308" s="1"/>
      <c r="M308" s="1"/>
      <c r="N308" s="1"/>
      <c r="O308" s="1"/>
      <c r="P308" s="1"/>
      <c r="Q308" s="1"/>
      <c r="R308" s="1"/>
      <c r="S308" s="1"/>
      <c r="T308" s="1"/>
      <c r="U308" s="1"/>
      <c r="V308" s="1"/>
      <c r="W308" s="1"/>
    </row>
    <row r="309" spans="2:23">
      <c r="B309" s="1"/>
      <c r="C309" s="1"/>
      <c r="D309" s="1"/>
      <c r="E309" s="1"/>
      <c r="F309" s="1"/>
      <c r="G309" s="1"/>
      <c r="H309" s="1"/>
      <c r="I309" s="1"/>
      <c r="J309" s="1"/>
      <c r="K309" s="1"/>
      <c r="L309" s="1"/>
      <c r="M309" s="1"/>
      <c r="N309" s="1"/>
      <c r="O309" s="1"/>
      <c r="P309" s="1"/>
      <c r="Q309" s="1"/>
      <c r="R309" s="1"/>
      <c r="S309" s="1"/>
      <c r="T309" s="1"/>
      <c r="U309" s="1"/>
      <c r="V309" s="1"/>
      <c r="W309" s="1"/>
    </row>
    <row r="310" spans="2:23">
      <c r="B310" s="1"/>
      <c r="C310" s="1"/>
      <c r="D310" s="1"/>
      <c r="E310" s="1"/>
      <c r="F310" s="1"/>
      <c r="G310" s="1"/>
      <c r="H310" s="1"/>
      <c r="I310" s="1"/>
      <c r="J310" s="1"/>
      <c r="K310" s="1"/>
      <c r="L310" s="1"/>
      <c r="M310" s="1"/>
      <c r="N310" s="1"/>
      <c r="O310" s="1"/>
      <c r="P310" s="1"/>
      <c r="Q310" s="1"/>
      <c r="R310" s="1"/>
      <c r="S310" s="1"/>
      <c r="T310" s="1"/>
      <c r="U310" s="1"/>
      <c r="V310" s="1"/>
      <c r="W310" s="1"/>
    </row>
    <row r="311" spans="2:23">
      <c r="B311" s="1"/>
      <c r="C311" s="1"/>
      <c r="D311" s="1"/>
      <c r="E311" s="1"/>
      <c r="F311" s="1"/>
      <c r="G311" s="1"/>
      <c r="H311" s="1"/>
      <c r="I311" s="1"/>
      <c r="J311" s="1"/>
      <c r="K311" s="1"/>
      <c r="L311" s="1"/>
      <c r="M311" s="1"/>
      <c r="N311" s="1"/>
      <c r="O311" s="1"/>
      <c r="P311" s="1"/>
      <c r="Q311" s="1"/>
      <c r="R311" s="1"/>
      <c r="S311" s="1"/>
      <c r="T311" s="1"/>
      <c r="U311" s="1"/>
      <c r="V311" s="1"/>
      <c r="W311" s="1"/>
    </row>
    <row r="312" spans="2:23">
      <c r="B312" s="1"/>
      <c r="C312" s="1"/>
      <c r="D312" s="1"/>
      <c r="E312" s="1"/>
      <c r="F312" s="1"/>
      <c r="G312" s="1"/>
      <c r="H312" s="1"/>
      <c r="I312" s="1"/>
      <c r="J312" s="1"/>
      <c r="K312" s="1"/>
      <c r="L312" s="1"/>
      <c r="M312" s="1"/>
      <c r="N312" s="1"/>
      <c r="O312" s="1"/>
      <c r="P312" s="1"/>
      <c r="Q312" s="1"/>
      <c r="R312" s="1"/>
      <c r="S312" s="1"/>
      <c r="T312" s="1"/>
      <c r="U312" s="1"/>
      <c r="V312" s="1"/>
      <c r="W312" s="1"/>
    </row>
    <row r="313" spans="2:23">
      <c r="B313" s="1"/>
      <c r="C313" s="1"/>
      <c r="D313" s="1"/>
      <c r="E313" s="1"/>
      <c r="F313" s="1"/>
      <c r="G313" s="1"/>
      <c r="H313" s="1"/>
      <c r="I313" s="1"/>
      <c r="J313" s="1"/>
      <c r="K313" s="1"/>
      <c r="L313" s="1"/>
      <c r="M313" s="1"/>
      <c r="N313" s="1"/>
      <c r="O313" s="1"/>
      <c r="P313" s="1"/>
      <c r="Q313" s="1"/>
      <c r="R313" s="1"/>
      <c r="S313" s="1"/>
      <c r="T313" s="1"/>
      <c r="U313" s="1"/>
      <c r="V313" s="1"/>
      <c r="W313" s="1"/>
    </row>
    <row r="314" spans="2:23">
      <c r="B314" s="1"/>
      <c r="C314" s="1"/>
      <c r="D314" s="1"/>
      <c r="E314" s="1"/>
      <c r="F314" s="1"/>
      <c r="G314" s="1"/>
      <c r="H314" s="1"/>
      <c r="I314" s="1"/>
      <c r="J314" s="1"/>
      <c r="K314" s="1"/>
      <c r="L314" s="1"/>
      <c r="M314" s="1"/>
      <c r="N314" s="1"/>
      <c r="O314" s="1"/>
      <c r="P314" s="1"/>
      <c r="Q314" s="1"/>
      <c r="R314" s="1"/>
      <c r="S314" s="1"/>
      <c r="T314" s="1"/>
      <c r="U314" s="1"/>
      <c r="V314" s="1"/>
      <c r="W314" s="1"/>
    </row>
    <row r="315" spans="2:23">
      <c r="B315" s="1"/>
      <c r="C315" s="1"/>
      <c r="D315" s="1"/>
      <c r="E315" s="1"/>
      <c r="F315" s="1"/>
      <c r="G315" s="1"/>
      <c r="H315" s="1"/>
      <c r="I315" s="1"/>
      <c r="J315" s="1"/>
      <c r="K315" s="1"/>
      <c r="L315" s="1"/>
      <c r="M315" s="1"/>
      <c r="N315" s="1"/>
      <c r="O315" s="1"/>
      <c r="P315" s="1"/>
      <c r="Q315" s="1"/>
      <c r="R315" s="1"/>
      <c r="S315" s="1"/>
      <c r="T315" s="1"/>
      <c r="U315" s="1"/>
      <c r="V315" s="1"/>
      <c r="W315" s="1"/>
    </row>
    <row r="316" spans="2:23">
      <c r="B316" s="1"/>
      <c r="C316" s="1"/>
      <c r="D316" s="1"/>
      <c r="E316" s="1"/>
      <c r="F316" s="1"/>
      <c r="G316" s="1"/>
      <c r="H316" s="1"/>
      <c r="I316" s="1"/>
      <c r="J316" s="1"/>
      <c r="K316" s="1"/>
      <c r="L316" s="1"/>
      <c r="M316" s="1"/>
      <c r="N316" s="1"/>
      <c r="O316" s="1"/>
      <c r="P316" s="1"/>
      <c r="Q316" s="1"/>
      <c r="R316" s="1"/>
      <c r="S316" s="1"/>
      <c r="T316" s="1"/>
      <c r="U316" s="1"/>
      <c r="V316" s="1"/>
      <c r="W316" s="1"/>
    </row>
    <row r="317" spans="2:23">
      <c r="B317" s="1"/>
      <c r="C317" s="1"/>
      <c r="D317" s="1"/>
      <c r="E317" s="1"/>
      <c r="F317" s="1"/>
      <c r="G317" s="1"/>
      <c r="H317" s="1"/>
      <c r="I317" s="1"/>
      <c r="J317" s="1"/>
      <c r="K317" s="1"/>
      <c r="L317" s="1"/>
      <c r="M317" s="1"/>
      <c r="N317" s="1"/>
      <c r="O317" s="1"/>
      <c r="P317" s="1"/>
      <c r="Q317" s="1"/>
      <c r="R317" s="1"/>
      <c r="S317" s="1"/>
      <c r="T317" s="1"/>
      <c r="U317" s="1"/>
      <c r="V317" s="1"/>
      <c r="W317" s="1"/>
    </row>
    <row r="318" spans="2:23">
      <c r="B318" s="1"/>
      <c r="C318" s="1"/>
      <c r="D318" s="1"/>
      <c r="E318" s="1"/>
      <c r="F318" s="1"/>
      <c r="G318" s="1"/>
      <c r="H318" s="1"/>
      <c r="I318" s="1"/>
      <c r="J318" s="1"/>
      <c r="K318" s="1"/>
      <c r="L318" s="1"/>
      <c r="M318" s="1"/>
      <c r="N318" s="1"/>
      <c r="O318" s="1"/>
      <c r="P318" s="1"/>
      <c r="Q318" s="1"/>
      <c r="R318" s="1"/>
      <c r="S318" s="1"/>
      <c r="T318" s="1"/>
      <c r="U318" s="1"/>
      <c r="V318" s="1"/>
      <c r="W318" s="1"/>
    </row>
    <row r="319" spans="2:23">
      <c r="B319" s="1"/>
      <c r="C319" s="1"/>
      <c r="D319" s="1"/>
      <c r="E319" s="1"/>
      <c r="F319" s="1"/>
      <c r="G319" s="1"/>
      <c r="H319" s="1"/>
      <c r="I319" s="1"/>
      <c r="J319" s="1"/>
      <c r="K319" s="1"/>
      <c r="L319" s="1"/>
      <c r="M319" s="1"/>
      <c r="N319" s="1"/>
      <c r="O319" s="1"/>
      <c r="P319" s="1"/>
      <c r="Q319" s="1"/>
      <c r="R319" s="1"/>
      <c r="S319" s="1"/>
      <c r="T319" s="1"/>
      <c r="U319" s="1"/>
      <c r="V319" s="1"/>
      <c r="W319" s="1"/>
    </row>
    <row r="320" spans="2:23">
      <c r="B320" s="1"/>
      <c r="C320" s="1"/>
      <c r="D320" s="1"/>
      <c r="E320" s="1"/>
      <c r="F320" s="1"/>
      <c r="G320" s="1"/>
      <c r="H320" s="1"/>
      <c r="I320" s="1"/>
      <c r="J320" s="1"/>
      <c r="K320" s="1"/>
      <c r="L320" s="1"/>
      <c r="M320" s="1"/>
      <c r="N320" s="1"/>
      <c r="O320" s="1"/>
      <c r="P320" s="1"/>
      <c r="Q320" s="1"/>
      <c r="R320" s="1"/>
      <c r="S320" s="1"/>
      <c r="T320" s="1"/>
      <c r="U320" s="1"/>
      <c r="V320" s="1"/>
      <c r="W320" s="1"/>
    </row>
    <row r="321" spans="2:23">
      <c r="B321" s="1"/>
      <c r="C321" s="1"/>
      <c r="D321" s="1"/>
      <c r="E321" s="1"/>
      <c r="F321" s="1"/>
      <c r="G321" s="1"/>
      <c r="H321" s="1"/>
      <c r="I321" s="1"/>
      <c r="J321" s="1"/>
      <c r="K321" s="1"/>
      <c r="L321" s="1"/>
      <c r="M321" s="1"/>
      <c r="N321" s="1"/>
      <c r="O321" s="1"/>
      <c r="P321" s="1"/>
      <c r="Q321" s="1"/>
      <c r="R321" s="1"/>
      <c r="S321" s="1"/>
      <c r="T321" s="1"/>
      <c r="U321" s="1"/>
      <c r="V321" s="1"/>
      <c r="W321" s="1"/>
    </row>
    <row r="322" spans="2:23">
      <c r="B322" s="1"/>
      <c r="C322" s="1"/>
      <c r="D322" s="1"/>
      <c r="E322" s="1"/>
      <c r="F322" s="1"/>
      <c r="G322" s="1"/>
      <c r="H322" s="1"/>
      <c r="I322" s="1"/>
      <c r="J322" s="1"/>
      <c r="K322" s="1"/>
      <c r="L322" s="1"/>
      <c r="M322" s="1"/>
      <c r="N322" s="1"/>
      <c r="O322" s="1"/>
      <c r="P322" s="1"/>
      <c r="Q322" s="1"/>
      <c r="R322" s="1"/>
      <c r="S322" s="1"/>
      <c r="T322" s="1"/>
      <c r="U322" s="1"/>
      <c r="V322" s="1"/>
      <c r="W322" s="1"/>
    </row>
    <row r="323" spans="2:23">
      <c r="B323" s="1"/>
      <c r="C323" s="1"/>
      <c r="D323" s="1"/>
      <c r="E323" s="1"/>
      <c r="F323" s="1"/>
      <c r="G323" s="1"/>
      <c r="H323" s="1"/>
      <c r="I323" s="1"/>
      <c r="J323" s="1"/>
      <c r="K323" s="1"/>
      <c r="L323" s="1"/>
      <c r="M323" s="1"/>
      <c r="N323" s="1"/>
      <c r="O323" s="1"/>
      <c r="P323" s="1"/>
      <c r="Q323" s="1"/>
      <c r="R323" s="1"/>
      <c r="S323" s="1"/>
      <c r="T323" s="1"/>
      <c r="U323" s="1"/>
      <c r="V323" s="1"/>
      <c r="W323" s="1"/>
    </row>
    <row r="324" spans="2:23">
      <c r="B324" s="1"/>
      <c r="C324" s="1"/>
      <c r="D324" s="1"/>
      <c r="E324" s="1"/>
      <c r="F324" s="1"/>
      <c r="G324" s="1"/>
      <c r="H324" s="1"/>
      <c r="I324" s="1"/>
      <c r="J324" s="1"/>
      <c r="K324" s="1"/>
      <c r="L324" s="1"/>
      <c r="M324" s="1"/>
      <c r="N324" s="1"/>
      <c r="O324" s="1"/>
      <c r="P324" s="1"/>
      <c r="Q324" s="1"/>
      <c r="R324" s="1"/>
      <c r="S324" s="1"/>
      <c r="T324" s="1"/>
      <c r="U324" s="1"/>
      <c r="V324" s="1"/>
      <c r="W324" s="1"/>
    </row>
    <row r="325" spans="2:23">
      <c r="B325" s="1"/>
      <c r="C325" s="1"/>
      <c r="D325" s="1"/>
      <c r="E325" s="1"/>
      <c r="F325" s="1"/>
      <c r="G325" s="1"/>
      <c r="H325" s="1"/>
      <c r="I325" s="1"/>
      <c r="J325" s="1"/>
      <c r="K325" s="1"/>
      <c r="L325" s="1"/>
      <c r="M325" s="1"/>
      <c r="N325" s="1"/>
      <c r="O325" s="1"/>
      <c r="P325" s="1"/>
      <c r="Q325" s="1"/>
      <c r="R325" s="1"/>
      <c r="S325" s="1"/>
      <c r="T325" s="1"/>
      <c r="U325" s="1"/>
      <c r="V325" s="1"/>
      <c r="W325" s="1"/>
    </row>
    <row r="326" spans="2:23">
      <c r="B326" s="1"/>
      <c r="C326" s="1"/>
      <c r="D326" s="1"/>
      <c r="E326" s="1"/>
      <c r="F326" s="1"/>
      <c r="G326" s="1"/>
      <c r="H326" s="1"/>
      <c r="I326" s="1"/>
      <c r="J326" s="1"/>
      <c r="K326" s="1"/>
      <c r="L326" s="1"/>
      <c r="M326" s="1"/>
      <c r="N326" s="1"/>
      <c r="O326" s="1"/>
      <c r="P326" s="1"/>
      <c r="Q326" s="1"/>
      <c r="R326" s="1"/>
      <c r="S326" s="1"/>
      <c r="T326" s="1"/>
      <c r="U326" s="1"/>
      <c r="V326" s="1"/>
      <c r="W326" s="1"/>
    </row>
    <row r="327" spans="2:23">
      <c r="B327" s="1"/>
      <c r="C327" s="1"/>
      <c r="D327" s="1"/>
      <c r="E327" s="1"/>
      <c r="F327" s="1"/>
      <c r="G327" s="1"/>
      <c r="H327" s="1"/>
      <c r="I327" s="1"/>
      <c r="J327" s="1"/>
      <c r="K327" s="1"/>
      <c r="L327" s="1"/>
      <c r="M327" s="1"/>
      <c r="N327" s="1"/>
      <c r="O327" s="1"/>
      <c r="P327" s="1"/>
      <c r="Q327" s="1"/>
      <c r="R327" s="1"/>
      <c r="S327" s="1"/>
      <c r="T327" s="1"/>
      <c r="U327" s="1"/>
      <c r="V327" s="1"/>
      <c r="W327" s="1"/>
    </row>
    <row r="328" spans="2:23">
      <c r="B328" s="1"/>
      <c r="C328" s="1"/>
      <c r="D328" s="1"/>
      <c r="E328" s="1"/>
      <c r="F328" s="1"/>
      <c r="G328" s="1"/>
      <c r="H328" s="1"/>
      <c r="I328" s="1"/>
      <c r="J328" s="1"/>
      <c r="K328" s="1"/>
      <c r="L328" s="1"/>
      <c r="M328" s="1"/>
      <c r="N328" s="1"/>
      <c r="O328" s="1"/>
      <c r="P328" s="1"/>
      <c r="Q328" s="1"/>
      <c r="R328" s="1"/>
      <c r="S328" s="1"/>
      <c r="T328" s="1"/>
      <c r="U328" s="1"/>
      <c r="V328" s="1"/>
      <c r="W328" s="1"/>
    </row>
    <row r="329" spans="2:23">
      <c r="B329" s="1"/>
      <c r="C329" s="1"/>
      <c r="D329" s="1"/>
      <c r="E329" s="1"/>
      <c r="F329" s="1"/>
      <c r="G329" s="1"/>
      <c r="H329" s="1"/>
      <c r="I329" s="1"/>
      <c r="J329" s="1"/>
      <c r="K329" s="1"/>
      <c r="L329" s="1"/>
      <c r="M329" s="1"/>
      <c r="N329" s="1"/>
      <c r="O329" s="1"/>
      <c r="P329" s="1"/>
      <c r="Q329" s="1"/>
      <c r="R329" s="1"/>
      <c r="S329" s="1"/>
      <c r="T329" s="1"/>
      <c r="U329" s="1"/>
      <c r="V329" s="1"/>
      <c r="W329" s="1"/>
    </row>
    <row r="330" spans="2:23">
      <c r="B330" s="1"/>
      <c r="C330" s="1"/>
      <c r="D330" s="1"/>
      <c r="E330" s="1"/>
      <c r="F330" s="1"/>
      <c r="G330" s="1"/>
      <c r="H330" s="1"/>
      <c r="I330" s="1"/>
      <c r="J330" s="1"/>
      <c r="K330" s="1"/>
      <c r="L330" s="1"/>
      <c r="M330" s="1"/>
      <c r="N330" s="1"/>
      <c r="O330" s="1"/>
      <c r="P330" s="1"/>
      <c r="Q330" s="1"/>
      <c r="R330" s="1"/>
      <c r="S330" s="1"/>
      <c r="T330" s="1"/>
      <c r="U330" s="1"/>
      <c r="V330" s="1"/>
      <c r="W330" s="1"/>
    </row>
    <row r="331" spans="2:23">
      <c r="B331" s="1"/>
      <c r="C331" s="1"/>
      <c r="D331" s="1"/>
      <c r="E331" s="1"/>
      <c r="F331" s="1"/>
      <c r="G331" s="1"/>
      <c r="H331" s="1"/>
      <c r="I331" s="1"/>
      <c r="J331" s="1"/>
      <c r="K331" s="1"/>
      <c r="L331" s="1"/>
      <c r="M331" s="1"/>
      <c r="N331" s="1"/>
      <c r="O331" s="1"/>
      <c r="P331" s="1"/>
      <c r="Q331" s="1"/>
      <c r="R331" s="1"/>
      <c r="S331" s="1"/>
      <c r="T331" s="1"/>
      <c r="U331" s="1"/>
      <c r="V331" s="1"/>
      <c r="W331" s="1"/>
    </row>
    <row r="332" spans="2:23">
      <c r="B332" s="1"/>
      <c r="C332" s="1"/>
      <c r="D332" s="1"/>
      <c r="E332" s="1"/>
      <c r="F332" s="1"/>
      <c r="G332" s="1"/>
      <c r="H332" s="1"/>
      <c r="I332" s="1"/>
      <c r="J332" s="1"/>
      <c r="K332" s="1"/>
      <c r="L332" s="1"/>
      <c r="M332" s="1"/>
      <c r="N332" s="1"/>
      <c r="O332" s="1"/>
      <c r="P332" s="1"/>
      <c r="Q332" s="1"/>
      <c r="R332" s="1"/>
      <c r="S332" s="1"/>
      <c r="T332" s="1"/>
      <c r="U332" s="1"/>
      <c r="V332" s="1"/>
      <c r="W332" s="1"/>
    </row>
    <row r="333" spans="2:23">
      <c r="B333" s="1"/>
      <c r="C333" s="1"/>
      <c r="D333" s="1"/>
      <c r="E333" s="1"/>
      <c r="F333" s="1"/>
      <c r="G333" s="1"/>
      <c r="H333" s="1"/>
      <c r="I333" s="1"/>
      <c r="J333" s="1"/>
      <c r="K333" s="1"/>
      <c r="L333" s="1"/>
      <c r="M333" s="1"/>
      <c r="N333" s="1"/>
      <c r="O333" s="1"/>
      <c r="P333" s="1"/>
      <c r="Q333" s="1"/>
      <c r="R333" s="1"/>
      <c r="S333" s="1"/>
      <c r="T333" s="1"/>
      <c r="U333" s="1"/>
      <c r="V333" s="1"/>
      <c r="W333" s="1"/>
    </row>
    <row r="334" spans="2:23">
      <c r="B334" s="1"/>
      <c r="C334" s="1"/>
      <c r="D334" s="1"/>
      <c r="E334" s="1"/>
      <c r="F334" s="1"/>
      <c r="G334" s="1"/>
      <c r="H334" s="1"/>
      <c r="I334" s="1"/>
      <c r="J334" s="1"/>
      <c r="K334" s="1"/>
      <c r="L334" s="1"/>
      <c r="M334" s="1"/>
      <c r="N334" s="1"/>
      <c r="O334" s="1"/>
      <c r="P334" s="1"/>
      <c r="Q334" s="1"/>
      <c r="R334" s="1"/>
      <c r="S334" s="1"/>
      <c r="T334" s="1"/>
      <c r="U334" s="1"/>
      <c r="V334" s="1"/>
      <c r="W334" s="1"/>
    </row>
    <row r="335" spans="2:23">
      <c r="B335" s="1"/>
      <c r="C335" s="1"/>
      <c r="D335" s="1"/>
      <c r="E335" s="1"/>
      <c r="F335" s="1"/>
      <c r="G335" s="1"/>
      <c r="H335" s="1"/>
      <c r="I335" s="1"/>
      <c r="J335" s="1"/>
      <c r="K335" s="1"/>
      <c r="L335" s="1"/>
      <c r="M335" s="1"/>
      <c r="N335" s="1"/>
      <c r="O335" s="1"/>
      <c r="P335" s="1"/>
      <c r="Q335" s="1"/>
      <c r="R335" s="1"/>
      <c r="S335" s="1"/>
      <c r="T335" s="1"/>
      <c r="U335" s="1"/>
      <c r="V335" s="1"/>
      <c r="W335" s="1"/>
    </row>
    <row r="336" spans="2:23">
      <c r="B336" s="1"/>
      <c r="C336" s="1"/>
      <c r="D336" s="1"/>
      <c r="E336" s="1"/>
      <c r="F336" s="1"/>
      <c r="G336" s="1"/>
      <c r="H336" s="1"/>
      <c r="I336" s="1"/>
      <c r="J336" s="1"/>
      <c r="K336" s="1"/>
      <c r="L336" s="1"/>
      <c r="M336" s="1"/>
      <c r="N336" s="1"/>
      <c r="O336" s="1"/>
      <c r="P336" s="1"/>
      <c r="Q336" s="1"/>
      <c r="R336" s="1"/>
      <c r="S336" s="1"/>
      <c r="T336" s="1"/>
      <c r="U336" s="1"/>
      <c r="V336" s="1"/>
      <c r="W336" s="1"/>
    </row>
    <row r="337" spans="2:23">
      <c r="B337" s="1"/>
      <c r="C337" s="1"/>
      <c r="D337" s="1"/>
      <c r="E337" s="1"/>
      <c r="F337" s="1"/>
      <c r="G337" s="1"/>
      <c r="H337" s="1"/>
      <c r="I337" s="1"/>
      <c r="J337" s="1"/>
      <c r="K337" s="1"/>
      <c r="L337" s="1"/>
      <c r="M337" s="1"/>
      <c r="N337" s="1"/>
      <c r="O337" s="1"/>
      <c r="P337" s="1"/>
      <c r="Q337" s="1"/>
      <c r="R337" s="1"/>
      <c r="S337" s="1"/>
      <c r="T337" s="1"/>
      <c r="U337" s="1"/>
      <c r="V337" s="1"/>
      <c r="W337" s="1"/>
    </row>
    <row r="338" spans="2:23">
      <c r="B338" s="1"/>
      <c r="C338" s="1"/>
      <c r="D338" s="1"/>
      <c r="E338" s="1"/>
      <c r="F338" s="1"/>
      <c r="G338" s="1"/>
      <c r="H338" s="1"/>
      <c r="I338" s="1"/>
      <c r="J338" s="1"/>
      <c r="K338" s="1"/>
      <c r="L338" s="1"/>
      <c r="M338" s="1"/>
      <c r="N338" s="1"/>
      <c r="O338" s="1"/>
      <c r="P338" s="1"/>
      <c r="Q338" s="1"/>
      <c r="R338" s="1"/>
      <c r="S338" s="1"/>
      <c r="T338" s="1"/>
      <c r="U338" s="1"/>
      <c r="V338" s="1"/>
      <c r="W338" s="1"/>
    </row>
    <row r="339" spans="2:23">
      <c r="B339" s="1"/>
      <c r="C339" s="1"/>
      <c r="D339" s="1"/>
      <c r="E339" s="1"/>
      <c r="F339" s="1"/>
      <c r="G339" s="1"/>
      <c r="H339" s="1"/>
      <c r="I339" s="1"/>
      <c r="J339" s="1"/>
      <c r="K339" s="1"/>
      <c r="L339" s="1"/>
      <c r="M339" s="1"/>
      <c r="N339" s="1"/>
      <c r="O339" s="1"/>
      <c r="P339" s="1"/>
      <c r="Q339" s="1"/>
      <c r="R339" s="1"/>
      <c r="S339" s="1"/>
      <c r="T339" s="1"/>
      <c r="U339" s="1"/>
      <c r="V339" s="1"/>
      <c r="W339" s="1"/>
    </row>
    <row r="340" spans="2:23">
      <c r="B340" s="1"/>
      <c r="C340" s="1"/>
      <c r="D340" s="1"/>
      <c r="E340" s="1"/>
      <c r="F340" s="1"/>
      <c r="G340" s="1"/>
      <c r="H340" s="1"/>
      <c r="I340" s="1"/>
      <c r="J340" s="1"/>
      <c r="K340" s="1"/>
      <c r="L340" s="1"/>
      <c r="M340" s="1"/>
      <c r="N340" s="1"/>
      <c r="O340" s="1"/>
      <c r="P340" s="1"/>
      <c r="Q340" s="1"/>
      <c r="R340" s="1"/>
      <c r="S340" s="1"/>
      <c r="T340" s="1"/>
      <c r="U340" s="1"/>
      <c r="V340" s="1"/>
      <c r="W340" s="1"/>
    </row>
    <row r="341" spans="2:23">
      <c r="B341" s="1"/>
      <c r="C341" s="1"/>
      <c r="D341" s="1"/>
      <c r="E341" s="1"/>
      <c r="F341" s="1"/>
      <c r="G341" s="1"/>
      <c r="H341" s="1"/>
      <c r="I341" s="1"/>
      <c r="J341" s="1"/>
      <c r="K341" s="1"/>
      <c r="L341" s="1"/>
      <c r="M341" s="1"/>
      <c r="N341" s="1"/>
      <c r="O341" s="1"/>
      <c r="P341" s="1"/>
      <c r="Q341" s="1"/>
      <c r="R341" s="1"/>
      <c r="S341" s="1"/>
      <c r="T341" s="1"/>
      <c r="U341" s="1"/>
      <c r="V341" s="1"/>
      <c r="W341" s="1"/>
    </row>
    <row r="342" spans="2:23">
      <c r="B342" s="1"/>
      <c r="C342" s="1"/>
      <c r="D342" s="1"/>
      <c r="E342" s="1"/>
      <c r="F342" s="1"/>
      <c r="G342" s="1"/>
      <c r="H342" s="1"/>
      <c r="I342" s="1"/>
      <c r="J342" s="1"/>
      <c r="K342" s="1"/>
      <c r="L342" s="1"/>
      <c r="M342" s="1"/>
      <c r="N342" s="1"/>
      <c r="O342" s="1"/>
      <c r="P342" s="1"/>
      <c r="Q342" s="1"/>
      <c r="R342" s="1"/>
      <c r="S342" s="1"/>
      <c r="T342" s="1"/>
      <c r="U342" s="1"/>
      <c r="V342" s="1"/>
      <c r="W342" s="1"/>
    </row>
    <row r="343" spans="2:23">
      <c r="B343" s="1"/>
      <c r="C343" s="1"/>
      <c r="D343" s="1"/>
      <c r="E343" s="1"/>
      <c r="F343" s="1"/>
      <c r="G343" s="1"/>
      <c r="H343" s="1"/>
      <c r="I343" s="1"/>
      <c r="J343" s="1"/>
      <c r="K343" s="1"/>
      <c r="L343" s="1"/>
      <c r="M343" s="1"/>
      <c r="N343" s="1"/>
      <c r="O343" s="1"/>
      <c r="P343" s="1"/>
      <c r="Q343" s="1"/>
      <c r="R343" s="1"/>
      <c r="S343" s="1"/>
      <c r="T343" s="1"/>
      <c r="U343" s="1"/>
      <c r="V343" s="1"/>
      <c r="W343" s="1"/>
    </row>
    <row r="344" spans="2:23">
      <c r="B344" s="1"/>
      <c r="C344" s="1"/>
      <c r="D344" s="1"/>
      <c r="E344" s="1"/>
      <c r="F344" s="1"/>
      <c r="G344" s="1"/>
      <c r="H344" s="1"/>
      <c r="I344" s="1"/>
      <c r="J344" s="1"/>
      <c r="K344" s="1"/>
      <c r="L344" s="1"/>
      <c r="M344" s="1"/>
      <c r="N344" s="1"/>
      <c r="O344" s="1"/>
      <c r="P344" s="1"/>
      <c r="Q344" s="1"/>
      <c r="R344" s="1"/>
      <c r="S344" s="1"/>
      <c r="T344" s="1"/>
      <c r="U344" s="1"/>
      <c r="V344" s="1"/>
      <c r="W344" s="1"/>
    </row>
    <row r="345" spans="2:23">
      <c r="B345" s="1"/>
      <c r="C345" s="1"/>
      <c r="D345" s="1"/>
      <c r="E345" s="1"/>
      <c r="F345" s="1"/>
      <c r="G345" s="1"/>
      <c r="H345" s="1"/>
      <c r="I345" s="1"/>
      <c r="J345" s="1"/>
      <c r="K345" s="1"/>
      <c r="L345" s="1"/>
      <c r="M345" s="1"/>
      <c r="N345" s="1"/>
      <c r="O345" s="1"/>
      <c r="P345" s="1"/>
      <c r="Q345" s="1"/>
      <c r="R345" s="1"/>
      <c r="S345" s="1"/>
      <c r="T345" s="1"/>
      <c r="U345" s="1"/>
      <c r="V345" s="1"/>
      <c r="W345" s="1"/>
    </row>
    <row r="346" spans="2:23">
      <c r="B346" s="1"/>
      <c r="C346" s="1"/>
      <c r="D346" s="1"/>
      <c r="E346" s="1"/>
      <c r="F346" s="1"/>
      <c r="G346" s="1"/>
      <c r="H346" s="1"/>
      <c r="I346" s="1"/>
      <c r="J346" s="1"/>
      <c r="K346" s="1"/>
      <c r="L346" s="1"/>
      <c r="M346" s="1"/>
      <c r="N346" s="1"/>
      <c r="O346" s="1"/>
      <c r="P346" s="1"/>
      <c r="Q346" s="1"/>
      <c r="R346" s="1"/>
      <c r="S346" s="1"/>
      <c r="T346" s="1"/>
      <c r="U346" s="1"/>
      <c r="V346" s="1"/>
      <c r="W346" s="1"/>
    </row>
    <row r="347" spans="2:23">
      <c r="B347" s="1"/>
      <c r="C347" s="1"/>
      <c r="D347" s="1"/>
      <c r="E347" s="1"/>
      <c r="F347" s="1"/>
      <c r="G347" s="1"/>
      <c r="H347" s="1"/>
      <c r="I347" s="1"/>
      <c r="J347" s="1"/>
      <c r="K347" s="1"/>
      <c r="L347" s="1"/>
      <c r="M347" s="1"/>
      <c r="N347" s="1"/>
      <c r="O347" s="1"/>
      <c r="P347" s="1"/>
      <c r="Q347" s="1"/>
      <c r="R347" s="1"/>
      <c r="S347" s="1"/>
      <c r="T347" s="1"/>
      <c r="U347" s="1"/>
      <c r="V347" s="1"/>
      <c r="W347" s="1"/>
    </row>
    <row r="348" spans="2:23">
      <c r="B348" s="1"/>
      <c r="C348" s="1"/>
      <c r="D348" s="1"/>
      <c r="E348" s="1"/>
      <c r="F348" s="1"/>
      <c r="G348" s="1"/>
      <c r="H348" s="1"/>
      <c r="I348" s="1"/>
      <c r="J348" s="1"/>
      <c r="K348" s="1"/>
      <c r="L348" s="1"/>
      <c r="M348" s="1"/>
      <c r="N348" s="1"/>
      <c r="O348" s="1"/>
      <c r="P348" s="1"/>
      <c r="Q348" s="1"/>
      <c r="R348" s="1"/>
      <c r="S348" s="1"/>
      <c r="T348" s="1"/>
      <c r="U348" s="1"/>
      <c r="V348" s="1"/>
      <c r="W348" s="1"/>
    </row>
    <row r="349" spans="2:23">
      <c r="B349" s="1"/>
      <c r="C349" s="1"/>
      <c r="D349" s="1"/>
      <c r="E349" s="1"/>
      <c r="F349" s="1"/>
      <c r="G349" s="1"/>
      <c r="H349" s="1"/>
      <c r="I349" s="1"/>
      <c r="J349" s="1"/>
      <c r="K349" s="1"/>
      <c r="L349" s="1"/>
      <c r="M349" s="1"/>
      <c r="N349" s="1"/>
      <c r="O349" s="1"/>
      <c r="P349" s="1"/>
      <c r="Q349" s="1"/>
      <c r="R349" s="1"/>
      <c r="S349" s="1"/>
      <c r="T349" s="1"/>
      <c r="U349" s="1"/>
      <c r="V349" s="1"/>
      <c r="W349" s="1"/>
    </row>
    <row r="350" spans="2:23">
      <c r="B350" s="1"/>
      <c r="C350" s="1"/>
      <c r="D350" s="1"/>
      <c r="E350" s="1"/>
      <c r="F350" s="1"/>
      <c r="G350" s="1"/>
      <c r="H350" s="1"/>
      <c r="I350" s="1"/>
      <c r="J350" s="1"/>
      <c r="K350" s="1"/>
      <c r="L350" s="1"/>
      <c r="M350" s="1"/>
      <c r="N350" s="1"/>
      <c r="O350" s="1"/>
      <c r="P350" s="1"/>
      <c r="Q350" s="1"/>
      <c r="R350" s="1"/>
      <c r="S350" s="1"/>
      <c r="T350" s="1"/>
      <c r="U350" s="1"/>
      <c r="V350" s="1"/>
      <c r="W350" s="1"/>
    </row>
    <row r="351" spans="2:23">
      <c r="B351" s="1"/>
      <c r="C351" s="1"/>
      <c r="D351" s="1"/>
      <c r="E351" s="1"/>
      <c r="F351" s="1"/>
      <c r="G351" s="1"/>
      <c r="H351" s="1"/>
      <c r="I351" s="1"/>
      <c r="J351" s="1"/>
      <c r="K351" s="1"/>
      <c r="L351" s="1"/>
      <c r="M351" s="1"/>
      <c r="N351" s="1"/>
      <c r="O351" s="1"/>
      <c r="P351" s="1"/>
      <c r="Q351" s="1"/>
      <c r="R351" s="1"/>
      <c r="S351" s="1"/>
      <c r="T351" s="1"/>
      <c r="U351" s="1"/>
      <c r="V351" s="1"/>
      <c r="W351" s="1"/>
    </row>
    <row r="352" spans="2:23">
      <c r="B352" s="1"/>
      <c r="C352" s="1"/>
      <c r="D352" s="1"/>
      <c r="E352" s="1"/>
      <c r="F352" s="1"/>
      <c r="G352" s="1"/>
      <c r="H352" s="1"/>
      <c r="I352" s="1"/>
      <c r="J352" s="1"/>
      <c r="K352" s="1"/>
      <c r="L352" s="1"/>
      <c r="M352" s="1"/>
      <c r="N352" s="1"/>
      <c r="O352" s="1"/>
      <c r="P352" s="1"/>
      <c r="Q352" s="1"/>
      <c r="R352" s="1"/>
      <c r="S352" s="1"/>
      <c r="T352" s="1"/>
      <c r="U352" s="1"/>
      <c r="V352" s="1"/>
      <c r="W352" s="1"/>
    </row>
    <row r="353" spans="2:23">
      <c r="B353" s="1"/>
      <c r="C353" s="1"/>
      <c r="D353" s="1"/>
      <c r="E353" s="1"/>
      <c r="F353" s="1"/>
      <c r="G353" s="1"/>
      <c r="H353" s="1"/>
      <c r="I353" s="1"/>
      <c r="J353" s="1"/>
      <c r="K353" s="1"/>
      <c r="L353" s="1"/>
      <c r="M353" s="1"/>
      <c r="N353" s="1"/>
      <c r="O353" s="1"/>
      <c r="P353" s="1"/>
      <c r="Q353" s="1"/>
      <c r="R353" s="1"/>
      <c r="S353" s="1"/>
      <c r="T353" s="1"/>
      <c r="U353" s="1"/>
      <c r="V353" s="1"/>
      <c r="W353" s="1"/>
    </row>
    <row r="354" spans="2:23">
      <c r="B354" s="1"/>
      <c r="C354" s="1"/>
      <c r="D354" s="1"/>
      <c r="E354" s="1"/>
      <c r="F354" s="1"/>
      <c r="G354" s="1"/>
      <c r="H354" s="1"/>
      <c r="I354" s="1"/>
      <c r="J354" s="1"/>
      <c r="K354" s="1"/>
      <c r="L354" s="1"/>
      <c r="M354" s="1"/>
      <c r="N354" s="1"/>
      <c r="O354" s="1"/>
      <c r="P354" s="1"/>
      <c r="Q354" s="1"/>
      <c r="R354" s="1"/>
      <c r="S354" s="1"/>
      <c r="T354" s="1"/>
      <c r="U354" s="1"/>
      <c r="V354" s="1"/>
      <c r="W354" s="1"/>
    </row>
    <row r="355" spans="2:23">
      <c r="B355" s="1"/>
      <c r="C355" s="1"/>
      <c r="D355" s="1"/>
      <c r="E355" s="1"/>
      <c r="F355" s="1"/>
      <c r="G355" s="1"/>
      <c r="H355" s="1"/>
      <c r="I355" s="1"/>
      <c r="J355" s="1"/>
      <c r="K355" s="1"/>
      <c r="L355" s="1"/>
      <c r="M355" s="1"/>
      <c r="N355" s="1"/>
      <c r="O355" s="1"/>
      <c r="P355" s="1"/>
      <c r="Q355" s="1"/>
      <c r="R355" s="1"/>
      <c r="S355" s="1"/>
      <c r="T355" s="1"/>
      <c r="U355" s="1"/>
      <c r="V355" s="1"/>
      <c r="W355" s="1"/>
    </row>
    <row r="356" spans="2:23">
      <c r="B356" s="1"/>
      <c r="C356" s="1"/>
      <c r="D356" s="1"/>
      <c r="E356" s="1"/>
      <c r="F356" s="1"/>
      <c r="G356" s="1"/>
      <c r="H356" s="1"/>
      <c r="I356" s="1"/>
      <c r="J356" s="1"/>
      <c r="K356" s="1"/>
      <c r="L356" s="1"/>
      <c r="M356" s="1"/>
      <c r="N356" s="1"/>
      <c r="O356" s="1"/>
      <c r="P356" s="1"/>
      <c r="Q356" s="1"/>
      <c r="R356" s="1"/>
      <c r="S356" s="1"/>
      <c r="T356" s="1"/>
      <c r="U356" s="1"/>
      <c r="V356" s="1"/>
      <c r="W356" s="1"/>
    </row>
    <row r="357" spans="2:23">
      <c r="B357" s="1"/>
      <c r="C357" s="1"/>
      <c r="D357" s="1"/>
      <c r="E357" s="1"/>
      <c r="F357" s="1"/>
      <c r="G357" s="1"/>
      <c r="H357" s="1"/>
      <c r="I357" s="1"/>
      <c r="J357" s="1"/>
      <c r="K357" s="1"/>
      <c r="L357" s="1"/>
      <c r="M357" s="1"/>
      <c r="N357" s="1"/>
      <c r="O357" s="1"/>
      <c r="P357" s="1"/>
      <c r="Q357" s="1"/>
      <c r="R357" s="1"/>
      <c r="S357" s="1"/>
      <c r="T357" s="1"/>
      <c r="U357" s="1"/>
      <c r="V357" s="1"/>
      <c r="W357" s="1"/>
    </row>
    <row r="358" spans="2:23">
      <c r="B358" s="1"/>
      <c r="C358" s="1"/>
      <c r="D358" s="1"/>
      <c r="E358" s="1"/>
      <c r="F358" s="1"/>
      <c r="G358" s="1"/>
      <c r="H358" s="1"/>
      <c r="I358" s="1"/>
      <c r="J358" s="1"/>
      <c r="K358" s="1"/>
      <c r="L358" s="1"/>
      <c r="M358" s="1"/>
      <c r="N358" s="1"/>
      <c r="O358" s="1"/>
      <c r="P358" s="1"/>
      <c r="Q358" s="1"/>
      <c r="R358" s="1"/>
      <c r="S358" s="1"/>
      <c r="T358" s="1"/>
      <c r="U358" s="1"/>
      <c r="V358" s="1"/>
      <c r="W358" s="1"/>
    </row>
    <row r="359" spans="2:23">
      <c r="B359" s="1"/>
      <c r="C359" s="1"/>
      <c r="D359" s="1"/>
      <c r="E359" s="1"/>
      <c r="F359" s="1"/>
      <c r="G359" s="1"/>
      <c r="H359" s="1"/>
      <c r="I359" s="1"/>
      <c r="J359" s="1"/>
      <c r="K359" s="1"/>
      <c r="L359" s="1"/>
      <c r="M359" s="1"/>
      <c r="N359" s="1"/>
      <c r="O359" s="1"/>
      <c r="P359" s="1"/>
      <c r="Q359" s="1"/>
      <c r="R359" s="1"/>
      <c r="S359" s="1"/>
      <c r="T359" s="1"/>
      <c r="U359" s="1"/>
      <c r="V359" s="1"/>
      <c r="W359" s="1"/>
    </row>
    <row r="360" spans="2:23">
      <c r="B360" s="1"/>
      <c r="C360" s="1"/>
      <c r="D360" s="1"/>
      <c r="E360" s="1"/>
      <c r="F360" s="1"/>
      <c r="G360" s="1"/>
      <c r="H360" s="1"/>
      <c r="I360" s="1"/>
      <c r="J360" s="1"/>
      <c r="K360" s="1"/>
      <c r="L360" s="1"/>
      <c r="M360" s="1"/>
      <c r="N360" s="1"/>
      <c r="O360" s="1"/>
      <c r="P360" s="1"/>
      <c r="Q360" s="1"/>
      <c r="R360" s="1"/>
      <c r="S360" s="1"/>
      <c r="T360" s="1"/>
      <c r="U360" s="1"/>
      <c r="V360" s="1"/>
      <c r="W360" s="1"/>
    </row>
    <row r="361" spans="2:23">
      <c r="B361" s="1"/>
      <c r="C361" s="1"/>
      <c r="D361" s="1"/>
      <c r="E361" s="1"/>
      <c r="F361" s="1"/>
      <c r="G361" s="1"/>
      <c r="H361" s="1"/>
      <c r="I361" s="1"/>
      <c r="J361" s="1"/>
      <c r="K361" s="1"/>
      <c r="L361" s="1"/>
      <c r="M361" s="1"/>
      <c r="N361" s="1"/>
      <c r="O361" s="1"/>
      <c r="P361" s="1"/>
      <c r="Q361" s="1"/>
      <c r="R361" s="1"/>
      <c r="S361" s="1"/>
      <c r="T361" s="1"/>
      <c r="U361" s="1"/>
      <c r="V361" s="1"/>
      <c r="W361" s="1"/>
    </row>
    <row r="362" spans="2:23">
      <c r="B362" s="1"/>
      <c r="C362" s="1"/>
      <c r="D362" s="1"/>
      <c r="E362" s="1"/>
      <c r="F362" s="1"/>
      <c r="G362" s="1"/>
      <c r="H362" s="1"/>
      <c r="I362" s="1"/>
      <c r="J362" s="1"/>
      <c r="K362" s="1"/>
      <c r="L362" s="1"/>
      <c r="M362" s="1"/>
      <c r="N362" s="1"/>
      <c r="O362" s="1"/>
      <c r="P362" s="1"/>
      <c r="Q362" s="1"/>
      <c r="R362" s="1"/>
      <c r="S362" s="1"/>
      <c r="T362" s="1"/>
      <c r="U362" s="1"/>
      <c r="V362" s="1"/>
      <c r="W362" s="1"/>
    </row>
    <row r="363" spans="2:23">
      <c r="B363" s="1"/>
      <c r="C363" s="1"/>
      <c r="D363" s="1"/>
      <c r="E363" s="1"/>
      <c r="F363" s="1"/>
      <c r="G363" s="1"/>
      <c r="H363" s="1"/>
      <c r="I363" s="1"/>
      <c r="J363" s="1"/>
      <c r="K363" s="1"/>
      <c r="L363" s="1"/>
      <c r="M363" s="1"/>
      <c r="N363" s="1"/>
      <c r="O363" s="1"/>
      <c r="P363" s="1"/>
      <c r="Q363" s="1"/>
      <c r="R363" s="1"/>
      <c r="S363" s="1"/>
      <c r="T363" s="1"/>
      <c r="U363" s="1"/>
      <c r="V363" s="1"/>
      <c r="W363" s="1"/>
    </row>
    <row r="364" spans="2:23">
      <c r="B364" s="1"/>
      <c r="C364" s="1"/>
      <c r="D364" s="1"/>
      <c r="E364" s="1"/>
      <c r="F364" s="1"/>
      <c r="G364" s="1"/>
      <c r="H364" s="1"/>
      <c r="I364" s="1"/>
      <c r="J364" s="1"/>
      <c r="K364" s="1"/>
      <c r="L364" s="1"/>
      <c r="M364" s="1"/>
      <c r="N364" s="1"/>
      <c r="O364" s="1"/>
      <c r="P364" s="1"/>
      <c r="Q364" s="1"/>
      <c r="R364" s="1"/>
      <c r="S364" s="1"/>
      <c r="T364" s="1"/>
      <c r="U364" s="1"/>
      <c r="V364" s="1"/>
      <c r="W364" s="1"/>
    </row>
    <row r="365" spans="2:23">
      <c r="B365" s="1"/>
      <c r="C365" s="1"/>
      <c r="D365" s="1"/>
      <c r="E365" s="1"/>
      <c r="F365" s="1"/>
      <c r="G365" s="1"/>
      <c r="H365" s="1"/>
      <c r="I365" s="1"/>
      <c r="J365" s="1"/>
      <c r="K365" s="1"/>
      <c r="L365" s="1"/>
      <c r="M365" s="1"/>
      <c r="N365" s="1"/>
      <c r="O365" s="1"/>
      <c r="P365" s="1"/>
      <c r="Q365" s="1"/>
      <c r="R365" s="1"/>
      <c r="S365" s="1"/>
      <c r="T365" s="1"/>
      <c r="U365" s="1"/>
      <c r="V365" s="1"/>
      <c r="W365" s="1"/>
    </row>
    <row r="366" spans="2:23">
      <c r="B366" s="1"/>
      <c r="C366" s="1"/>
      <c r="D366" s="1"/>
      <c r="E366" s="1"/>
      <c r="F366" s="1"/>
      <c r="G366" s="1"/>
      <c r="H366" s="1"/>
      <c r="I366" s="1"/>
      <c r="J366" s="1"/>
      <c r="K366" s="1"/>
      <c r="L366" s="1"/>
      <c r="M366" s="1"/>
      <c r="N366" s="1"/>
      <c r="O366" s="1"/>
      <c r="P366" s="1"/>
      <c r="Q366" s="1"/>
      <c r="R366" s="1"/>
      <c r="S366" s="1"/>
      <c r="T366" s="1"/>
      <c r="U366" s="1"/>
      <c r="V366" s="1"/>
      <c r="W366" s="1"/>
    </row>
    <row r="367" spans="2:23">
      <c r="B367" s="1"/>
      <c r="C367" s="1"/>
      <c r="D367" s="1"/>
      <c r="E367" s="1"/>
      <c r="F367" s="1"/>
      <c r="G367" s="1"/>
      <c r="H367" s="1"/>
      <c r="I367" s="1"/>
      <c r="J367" s="1"/>
      <c r="K367" s="1"/>
      <c r="L367" s="1"/>
      <c r="M367" s="1"/>
      <c r="N367" s="1"/>
      <c r="O367" s="1"/>
      <c r="P367" s="1"/>
      <c r="Q367" s="1"/>
      <c r="R367" s="1"/>
      <c r="S367" s="1"/>
      <c r="T367" s="1"/>
      <c r="U367" s="1"/>
      <c r="V367" s="1"/>
      <c r="W367" s="1"/>
    </row>
    <row r="368" spans="2:23">
      <c r="B368" s="1"/>
      <c r="C368" s="1"/>
      <c r="D368" s="1"/>
      <c r="E368" s="1"/>
      <c r="F368" s="1"/>
      <c r="G368" s="1"/>
      <c r="H368" s="1"/>
      <c r="I368" s="1"/>
      <c r="J368" s="1"/>
      <c r="K368" s="1"/>
      <c r="L368" s="1"/>
      <c r="M368" s="1"/>
      <c r="N368" s="1"/>
      <c r="O368" s="1"/>
      <c r="P368" s="1"/>
      <c r="Q368" s="1"/>
      <c r="R368" s="1"/>
      <c r="S368" s="1"/>
      <c r="T368" s="1"/>
      <c r="U368" s="1"/>
      <c r="V368" s="1"/>
      <c r="W368" s="1"/>
    </row>
    <row r="369" spans="2:23">
      <c r="B369" s="1"/>
      <c r="C369" s="1"/>
      <c r="D369" s="1"/>
      <c r="E369" s="1"/>
      <c r="F369" s="1"/>
      <c r="G369" s="1"/>
      <c r="H369" s="1"/>
      <c r="I369" s="1"/>
      <c r="J369" s="1"/>
      <c r="K369" s="1"/>
      <c r="L369" s="1"/>
      <c r="M369" s="1"/>
      <c r="N369" s="1"/>
      <c r="O369" s="1"/>
      <c r="P369" s="1"/>
      <c r="Q369" s="1"/>
      <c r="R369" s="1"/>
      <c r="S369" s="1"/>
      <c r="T369" s="1"/>
      <c r="U369" s="1"/>
      <c r="V369" s="1"/>
      <c r="W369" s="1"/>
    </row>
    <row r="370" spans="2:23">
      <c r="B370" s="1"/>
      <c r="C370" s="1"/>
      <c r="D370" s="1"/>
      <c r="E370" s="1"/>
      <c r="F370" s="1"/>
      <c r="G370" s="1"/>
      <c r="H370" s="1"/>
      <c r="I370" s="1"/>
      <c r="J370" s="1"/>
      <c r="K370" s="1"/>
      <c r="L370" s="1"/>
      <c r="M370" s="1"/>
      <c r="N370" s="1"/>
      <c r="O370" s="1"/>
      <c r="P370" s="1"/>
      <c r="Q370" s="1"/>
      <c r="R370" s="1"/>
      <c r="S370" s="1"/>
      <c r="T370" s="1"/>
      <c r="U370" s="1"/>
      <c r="V370" s="1"/>
      <c r="W370" s="1"/>
    </row>
    <row r="371" spans="2:23">
      <c r="B371" s="1"/>
      <c r="C371" s="1"/>
      <c r="D371" s="1"/>
      <c r="E371" s="1"/>
      <c r="F371" s="1"/>
      <c r="G371" s="1"/>
      <c r="H371" s="1"/>
      <c r="I371" s="1"/>
      <c r="J371" s="1"/>
      <c r="K371" s="1"/>
      <c r="L371" s="1"/>
      <c r="M371" s="1"/>
      <c r="N371" s="1"/>
      <c r="O371" s="1"/>
      <c r="P371" s="1"/>
      <c r="Q371" s="1"/>
      <c r="R371" s="1"/>
      <c r="S371" s="1"/>
      <c r="T371" s="1"/>
      <c r="U371" s="1"/>
      <c r="V371" s="1"/>
      <c r="W371" s="1"/>
    </row>
    <row r="372" spans="2:23">
      <c r="B372" s="1"/>
      <c r="C372" s="1"/>
      <c r="D372" s="1"/>
      <c r="E372" s="1"/>
      <c r="F372" s="1"/>
      <c r="G372" s="1"/>
      <c r="H372" s="1"/>
      <c r="I372" s="1"/>
      <c r="J372" s="1"/>
      <c r="K372" s="1"/>
      <c r="L372" s="1"/>
      <c r="M372" s="1"/>
      <c r="N372" s="1"/>
      <c r="O372" s="1"/>
      <c r="P372" s="1"/>
      <c r="Q372" s="1"/>
      <c r="R372" s="1"/>
      <c r="S372" s="1"/>
      <c r="T372" s="1"/>
      <c r="U372" s="1"/>
      <c r="V372" s="1"/>
      <c r="W372" s="1"/>
    </row>
    <row r="373" spans="2:23">
      <c r="B373" s="1"/>
      <c r="C373" s="1"/>
      <c r="D373" s="1"/>
      <c r="E373" s="1"/>
      <c r="F373" s="1"/>
      <c r="G373" s="1"/>
      <c r="H373" s="1"/>
      <c r="I373" s="1"/>
      <c r="J373" s="1"/>
      <c r="K373" s="1"/>
      <c r="L373" s="1"/>
      <c r="M373" s="1"/>
      <c r="N373" s="1"/>
      <c r="O373" s="1"/>
      <c r="P373" s="1"/>
      <c r="Q373" s="1"/>
      <c r="R373" s="1"/>
      <c r="S373" s="1"/>
      <c r="T373" s="1"/>
      <c r="U373" s="1"/>
      <c r="V373" s="1"/>
      <c r="W373" s="1"/>
    </row>
    <row r="374" spans="2:23">
      <c r="B374" s="1"/>
      <c r="C374" s="1"/>
      <c r="D374" s="1"/>
      <c r="E374" s="1"/>
      <c r="F374" s="1"/>
      <c r="G374" s="1"/>
      <c r="H374" s="1"/>
      <c r="I374" s="1"/>
      <c r="J374" s="1"/>
      <c r="K374" s="1"/>
      <c r="L374" s="1"/>
      <c r="M374" s="1"/>
      <c r="N374" s="1"/>
      <c r="O374" s="1"/>
      <c r="P374" s="1"/>
      <c r="Q374" s="1"/>
      <c r="R374" s="1"/>
      <c r="S374" s="1"/>
      <c r="T374" s="1"/>
      <c r="U374" s="1"/>
      <c r="V374" s="1"/>
      <c r="W374" s="1"/>
    </row>
    <row r="375" spans="2:23">
      <c r="B375" s="1"/>
      <c r="C375" s="1"/>
      <c r="D375" s="1"/>
      <c r="E375" s="1"/>
      <c r="F375" s="1"/>
      <c r="G375" s="1"/>
      <c r="H375" s="1"/>
      <c r="I375" s="1"/>
      <c r="J375" s="1"/>
      <c r="K375" s="1"/>
      <c r="L375" s="1"/>
      <c r="M375" s="1"/>
      <c r="N375" s="1"/>
      <c r="O375" s="1"/>
      <c r="P375" s="1"/>
      <c r="Q375" s="1"/>
      <c r="R375" s="1"/>
      <c r="S375" s="1"/>
      <c r="T375" s="1"/>
      <c r="U375" s="1"/>
      <c r="V375" s="1"/>
      <c r="W375" s="1"/>
    </row>
    <row r="376" spans="2:23">
      <c r="B376" s="1"/>
      <c r="C376" s="1"/>
      <c r="D376" s="1"/>
      <c r="E376" s="1"/>
      <c r="F376" s="1"/>
      <c r="G376" s="1"/>
      <c r="H376" s="1"/>
      <c r="I376" s="1"/>
      <c r="J376" s="1"/>
      <c r="K376" s="1"/>
      <c r="L376" s="1"/>
      <c r="M376" s="1"/>
      <c r="N376" s="1"/>
      <c r="O376" s="1"/>
      <c r="P376" s="1"/>
      <c r="Q376" s="1"/>
      <c r="R376" s="1"/>
      <c r="S376" s="1"/>
      <c r="T376" s="1"/>
      <c r="U376" s="1"/>
      <c r="V376" s="1"/>
      <c r="W376" s="1"/>
    </row>
    <row r="377" spans="2:23">
      <c r="B377" s="1"/>
      <c r="C377" s="1"/>
      <c r="D377" s="1"/>
      <c r="E377" s="1"/>
      <c r="F377" s="1"/>
      <c r="G377" s="1"/>
      <c r="H377" s="1"/>
      <c r="I377" s="1"/>
      <c r="J377" s="1"/>
      <c r="K377" s="1"/>
      <c r="L377" s="1"/>
      <c r="M377" s="1"/>
      <c r="N377" s="1"/>
      <c r="O377" s="1"/>
      <c r="P377" s="1"/>
      <c r="Q377" s="1"/>
      <c r="R377" s="1"/>
      <c r="S377" s="1"/>
      <c r="T377" s="1"/>
      <c r="U377" s="1"/>
      <c r="V377" s="1"/>
      <c r="W377" s="1"/>
    </row>
    <row r="378" spans="2:23">
      <c r="B378" s="1"/>
      <c r="C378" s="1"/>
      <c r="D378" s="1"/>
      <c r="E378" s="1"/>
      <c r="F378" s="1"/>
      <c r="G378" s="1"/>
      <c r="H378" s="1"/>
      <c r="I378" s="1"/>
      <c r="J378" s="1"/>
      <c r="K378" s="1"/>
      <c r="L378" s="1"/>
      <c r="M378" s="1"/>
      <c r="N378" s="1"/>
      <c r="O378" s="1"/>
      <c r="P378" s="1"/>
      <c r="Q378" s="1"/>
      <c r="R378" s="1"/>
      <c r="S378" s="1"/>
      <c r="T378" s="1"/>
      <c r="U378" s="1"/>
      <c r="V378" s="1"/>
      <c r="W378" s="1"/>
    </row>
    <row r="379" spans="2:23">
      <c r="B379" s="1"/>
      <c r="C379" s="1"/>
      <c r="D379" s="1"/>
      <c r="E379" s="1"/>
      <c r="F379" s="1"/>
      <c r="G379" s="1"/>
      <c r="H379" s="1"/>
      <c r="I379" s="1"/>
      <c r="J379" s="1"/>
      <c r="K379" s="1"/>
      <c r="L379" s="1"/>
      <c r="M379" s="1"/>
      <c r="N379" s="1"/>
      <c r="O379" s="1"/>
      <c r="P379" s="1"/>
      <c r="Q379" s="1"/>
      <c r="R379" s="1"/>
      <c r="S379" s="1"/>
      <c r="T379" s="1"/>
      <c r="U379" s="1"/>
      <c r="V379" s="1"/>
      <c r="W379" s="1"/>
    </row>
    <row r="380" spans="2:23">
      <c r="B380" s="1"/>
      <c r="C380" s="1"/>
      <c r="D380" s="1"/>
      <c r="E380" s="1"/>
      <c r="F380" s="1"/>
      <c r="G380" s="1"/>
      <c r="H380" s="1"/>
      <c r="I380" s="1"/>
      <c r="J380" s="1"/>
      <c r="K380" s="1"/>
      <c r="L380" s="1"/>
      <c r="M380" s="1"/>
      <c r="N380" s="1"/>
      <c r="O380" s="1"/>
      <c r="P380" s="1"/>
      <c r="Q380" s="1"/>
      <c r="R380" s="1"/>
      <c r="S380" s="1"/>
      <c r="T380" s="1"/>
      <c r="U380" s="1"/>
      <c r="V380" s="1"/>
      <c r="W380" s="1"/>
    </row>
    <row r="381" spans="2:23">
      <c r="B381" s="1"/>
      <c r="C381" s="1"/>
      <c r="D381" s="1"/>
      <c r="E381" s="1"/>
      <c r="F381" s="1"/>
      <c r="G381" s="1"/>
      <c r="H381" s="1"/>
      <c r="I381" s="1"/>
      <c r="J381" s="1"/>
      <c r="K381" s="1"/>
      <c r="L381" s="1"/>
      <c r="M381" s="1"/>
      <c r="N381" s="1"/>
      <c r="O381" s="1"/>
      <c r="P381" s="1"/>
      <c r="Q381" s="1"/>
      <c r="R381" s="1"/>
      <c r="S381" s="1"/>
      <c r="T381" s="1"/>
      <c r="U381" s="1"/>
      <c r="V381" s="1"/>
      <c r="W381" s="1"/>
    </row>
    <row r="382" spans="2:23">
      <c r="B382" s="1"/>
      <c r="C382" s="1"/>
      <c r="D382" s="1"/>
      <c r="E382" s="1"/>
      <c r="F382" s="1"/>
      <c r="G382" s="1"/>
      <c r="H382" s="1"/>
      <c r="I382" s="1"/>
      <c r="J382" s="1"/>
      <c r="K382" s="1"/>
      <c r="L382" s="1"/>
      <c r="M382" s="1"/>
      <c r="N382" s="1"/>
      <c r="O382" s="1"/>
      <c r="P382" s="1"/>
      <c r="Q382" s="1"/>
      <c r="R382" s="1"/>
      <c r="S382" s="1"/>
      <c r="T382" s="1"/>
      <c r="U382" s="1"/>
      <c r="V382" s="1"/>
      <c r="W382" s="1"/>
    </row>
    <row r="383" spans="2:23">
      <c r="B383" s="1"/>
      <c r="C383" s="1"/>
      <c r="D383" s="1"/>
      <c r="E383" s="1"/>
      <c r="F383" s="1"/>
      <c r="G383" s="1"/>
      <c r="H383" s="1"/>
      <c r="I383" s="1"/>
      <c r="J383" s="1"/>
      <c r="K383" s="1"/>
      <c r="L383" s="1"/>
      <c r="M383" s="1"/>
      <c r="N383" s="1"/>
      <c r="O383" s="1"/>
      <c r="P383" s="1"/>
      <c r="Q383" s="1"/>
      <c r="R383" s="1"/>
      <c r="S383" s="1"/>
      <c r="T383" s="1"/>
      <c r="U383" s="1"/>
      <c r="V383" s="1"/>
      <c r="W383" s="1"/>
    </row>
    <row r="384" spans="2:23">
      <c r="B384" s="1"/>
      <c r="C384" s="1"/>
      <c r="D384" s="1"/>
      <c r="E384" s="1"/>
      <c r="F384" s="1"/>
      <c r="G384" s="1"/>
      <c r="H384" s="1"/>
      <c r="I384" s="1"/>
      <c r="J384" s="1"/>
      <c r="K384" s="1"/>
      <c r="L384" s="1"/>
      <c r="M384" s="1"/>
      <c r="N384" s="1"/>
      <c r="O384" s="1"/>
      <c r="P384" s="1"/>
      <c r="Q384" s="1"/>
      <c r="R384" s="1"/>
      <c r="S384" s="1"/>
      <c r="T384" s="1"/>
      <c r="U384" s="1"/>
      <c r="V384" s="1"/>
      <c r="W384" s="1"/>
    </row>
    <row r="385" spans="2:23">
      <c r="B385" s="1"/>
      <c r="C385" s="1"/>
      <c r="D385" s="1"/>
      <c r="E385" s="1"/>
      <c r="F385" s="1"/>
      <c r="G385" s="1"/>
      <c r="H385" s="1"/>
      <c r="I385" s="1"/>
      <c r="J385" s="1"/>
      <c r="K385" s="1"/>
      <c r="L385" s="1"/>
      <c r="M385" s="1"/>
      <c r="N385" s="1"/>
      <c r="O385" s="1"/>
      <c r="P385" s="1"/>
      <c r="Q385" s="1"/>
      <c r="R385" s="1"/>
      <c r="S385" s="1"/>
      <c r="T385" s="1"/>
      <c r="U385" s="1"/>
      <c r="V385" s="1"/>
      <c r="W385" s="1"/>
    </row>
    <row r="386" spans="2:23">
      <c r="B386" s="1"/>
      <c r="C386" s="1"/>
      <c r="D386" s="1"/>
      <c r="E386" s="1"/>
      <c r="F386" s="1"/>
      <c r="G386" s="1"/>
      <c r="H386" s="1"/>
      <c r="I386" s="1"/>
      <c r="J386" s="1"/>
      <c r="K386" s="1"/>
      <c r="L386" s="1"/>
      <c r="M386" s="1"/>
      <c r="N386" s="1"/>
      <c r="O386" s="1"/>
      <c r="P386" s="1"/>
      <c r="Q386" s="1"/>
      <c r="R386" s="1"/>
      <c r="S386" s="1"/>
      <c r="T386" s="1"/>
      <c r="U386" s="1"/>
      <c r="V386" s="1"/>
      <c r="W386" s="1"/>
    </row>
    <row r="387" spans="2:23">
      <c r="B387" s="1"/>
      <c r="C387" s="1"/>
      <c r="D387" s="1"/>
      <c r="E387" s="1"/>
      <c r="F387" s="1"/>
      <c r="G387" s="1"/>
      <c r="H387" s="1"/>
      <c r="I387" s="1"/>
      <c r="J387" s="1"/>
      <c r="K387" s="1"/>
      <c r="L387" s="1"/>
      <c r="M387" s="1"/>
      <c r="N387" s="1"/>
      <c r="O387" s="1"/>
      <c r="P387" s="1"/>
      <c r="Q387" s="1"/>
      <c r="R387" s="1"/>
      <c r="S387" s="1"/>
      <c r="T387" s="1"/>
      <c r="U387" s="1"/>
      <c r="V387" s="1"/>
      <c r="W387" s="1"/>
    </row>
    <row r="388" spans="2:23">
      <c r="B388" s="1"/>
      <c r="C388" s="1"/>
      <c r="D388" s="1"/>
      <c r="E388" s="1"/>
      <c r="F388" s="1"/>
      <c r="G388" s="1"/>
      <c r="H388" s="1"/>
      <c r="I388" s="1"/>
      <c r="J388" s="1"/>
      <c r="K388" s="1"/>
      <c r="L388" s="1"/>
      <c r="M388" s="1"/>
      <c r="N388" s="1"/>
      <c r="O388" s="1"/>
      <c r="P388" s="1"/>
      <c r="Q388" s="1"/>
      <c r="R388" s="1"/>
      <c r="S388" s="1"/>
      <c r="T388" s="1"/>
      <c r="U388" s="1"/>
      <c r="V388" s="1"/>
      <c r="W388" s="1"/>
    </row>
    <row r="389" spans="2:23">
      <c r="B389" s="1"/>
      <c r="C389" s="1"/>
      <c r="D389" s="1"/>
      <c r="E389" s="1"/>
      <c r="F389" s="1"/>
      <c r="G389" s="1"/>
      <c r="H389" s="1"/>
      <c r="I389" s="1"/>
      <c r="J389" s="1"/>
      <c r="K389" s="1"/>
      <c r="L389" s="1"/>
      <c r="M389" s="1"/>
      <c r="N389" s="1"/>
      <c r="O389" s="1"/>
      <c r="P389" s="1"/>
      <c r="Q389" s="1"/>
      <c r="R389" s="1"/>
      <c r="S389" s="1"/>
      <c r="T389" s="1"/>
      <c r="U389" s="1"/>
      <c r="V389" s="1"/>
      <c r="W389" s="1"/>
    </row>
    <row r="390" spans="2:23">
      <c r="B390" s="1"/>
      <c r="C390" s="1"/>
      <c r="D390" s="1"/>
      <c r="E390" s="1"/>
      <c r="F390" s="1"/>
      <c r="G390" s="1"/>
      <c r="H390" s="1"/>
      <c r="I390" s="1"/>
      <c r="J390" s="1"/>
      <c r="K390" s="1"/>
      <c r="L390" s="1"/>
      <c r="M390" s="1"/>
      <c r="N390" s="1"/>
      <c r="O390" s="1"/>
      <c r="P390" s="1"/>
      <c r="Q390" s="1"/>
      <c r="R390" s="1"/>
      <c r="S390" s="1"/>
      <c r="T390" s="1"/>
      <c r="U390" s="1"/>
      <c r="V390" s="1"/>
      <c r="W390" s="1"/>
    </row>
    <row r="391" spans="2:23">
      <c r="B391" s="1"/>
      <c r="C391" s="1"/>
      <c r="D391" s="1"/>
      <c r="E391" s="1"/>
      <c r="F391" s="1"/>
      <c r="G391" s="1"/>
      <c r="H391" s="1"/>
      <c r="I391" s="1"/>
      <c r="J391" s="1"/>
      <c r="K391" s="1"/>
      <c r="L391" s="1"/>
      <c r="M391" s="1"/>
      <c r="N391" s="1"/>
      <c r="O391" s="1"/>
      <c r="P391" s="1"/>
      <c r="Q391" s="1"/>
      <c r="R391" s="1"/>
      <c r="S391" s="1"/>
      <c r="T391" s="1"/>
      <c r="U391" s="1"/>
      <c r="V391" s="1"/>
      <c r="W391" s="1"/>
    </row>
    <row r="392" spans="2:23">
      <c r="B392" s="1"/>
      <c r="C392" s="1"/>
      <c r="D392" s="1"/>
      <c r="E392" s="1"/>
      <c r="F392" s="1"/>
      <c r="G392" s="1"/>
      <c r="H392" s="1"/>
      <c r="I392" s="1"/>
      <c r="J392" s="1"/>
      <c r="K392" s="1"/>
      <c r="L392" s="1"/>
      <c r="M392" s="1"/>
      <c r="N392" s="1"/>
      <c r="O392" s="1"/>
      <c r="P392" s="1"/>
      <c r="Q392" s="1"/>
      <c r="R392" s="1"/>
      <c r="S392" s="1"/>
      <c r="T392" s="1"/>
      <c r="U392" s="1"/>
      <c r="V392" s="1"/>
      <c r="W392" s="1"/>
    </row>
    <row r="393" spans="2:23">
      <c r="B393" s="1"/>
      <c r="C393" s="1"/>
      <c r="D393" s="1"/>
      <c r="E393" s="1"/>
      <c r="F393" s="1"/>
      <c r="G393" s="1"/>
      <c r="H393" s="1"/>
      <c r="I393" s="1"/>
      <c r="J393" s="1"/>
      <c r="K393" s="1"/>
      <c r="L393" s="1"/>
      <c r="M393" s="1"/>
      <c r="N393" s="1"/>
      <c r="O393" s="1"/>
      <c r="P393" s="1"/>
      <c r="Q393" s="1"/>
      <c r="R393" s="1"/>
      <c r="S393" s="1"/>
      <c r="T393" s="1"/>
      <c r="U393" s="1"/>
      <c r="V393" s="1"/>
      <c r="W393" s="1"/>
    </row>
    <row r="394" spans="2:23">
      <c r="B394" s="1"/>
      <c r="C394" s="1"/>
      <c r="D394" s="1"/>
      <c r="E394" s="1"/>
      <c r="F394" s="1"/>
      <c r="G394" s="1"/>
      <c r="H394" s="1"/>
      <c r="I394" s="1"/>
      <c r="J394" s="1"/>
      <c r="K394" s="1"/>
      <c r="L394" s="1"/>
      <c r="M394" s="1"/>
      <c r="N394" s="1"/>
      <c r="O394" s="1"/>
      <c r="P394" s="1"/>
      <c r="Q394" s="1"/>
      <c r="R394" s="1"/>
      <c r="S394" s="1"/>
      <c r="T394" s="1"/>
      <c r="U394" s="1"/>
      <c r="V394" s="1"/>
      <c r="W394" s="1"/>
    </row>
    <row r="395" spans="2:23">
      <c r="B395" s="1"/>
      <c r="C395" s="1"/>
      <c r="D395" s="1"/>
      <c r="E395" s="1"/>
      <c r="F395" s="1"/>
      <c r="G395" s="1"/>
      <c r="H395" s="1"/>
      <c r="I395" s="1"/>
      <c r="J395" s="1"/>
      <c r="K395" s="1"/>
      <c r="L395" s="1"/>
      <c r="M395" s="1"/>
      <c r="N395" s="1"/>
      <c r="O395" s="1"/>
      <c r="P395" s="1"/>
      <c r="Q395" s="1"/>
      <c r="R395" s="1"/>
      <c r="S395" s="1"/>
      <c r="T395" s="1"/>
      <c r="U395" s="1"/>
      <c r="V395" s="1"/>
      <c r="W395" s="1"/>
    </row>
    <row r="396" spans="2:23">
      <c r="B396" s="1"/>
      <c r="C396" s="1"/>
      <c r="D396" s="1"/>
      <c r="E396" s="1"/>
      <c r="F396" s="1"/>
      <c r="G396" s="1"/>
      <c r="H396" s="1"/>
      <c r="I396" s="1"/>
      <c r="J396" s="1"/>
      <c r="K396" s="1"/>
      <c r="L396" s="1"/>
      <c r="M396" s="1"/>
      <c r="N396" s="1"/>
      <c r="O396" s="1"/>
      <c r="P396" s="1"/>
      <c r="Q396" s="1"/>
      <c r="R396" s="1"/>
      <c r="S396" s="1"/>
      <c r="T396" s="1"/>
      <c r="U396" s="1"/>
      <c r="V396" s="1"/>
      <c r="W396" s="1"/>
    </row>
    <row r="397" spans="2:23">
      <c r="B397" s="1"/>
      <c r="C397" s="1"/>
      <c r="D397" s="1"/>
      <c r="E397" s="1"/>
      <c r="F397" s="1"/>
      <c r="G397" s="1"/>
      <c r="H397" s="1"/>
      <c r="I397" s="1"/>
      <c r="J397" s="1"/>
      <c r="K397" s="1"/>
      <c r="L397" s="1"/>
      <c r="M397" s="1"/>
      <c r="N397" s="1"/>
      <c r="O397" s="1"/>
      <c r="P397" s="1"/>
      <c r="Q397" s="1"/>
      <c r="R397" s="1"/>
      <c r="S397" s="1"/>
      <c r="T397" s="1"/>
      <c r="U397" s="1"/>
      <c r="V397" s="1"/>
      <c r="W397" s="1"/>
    </row>
    <row r="398" spans="2:23">
      <c r="B398" s="1"/>
      <c r="C398" s="1"/>
      <c r="D398" s="1"/>
      <c r="E398" s="1"/>
      <c r="F398" s="1"/>
      <c r="G398" s="1"/>
      <c r="H398" s="1"/>
      <c r="I398" s="1"/>
      <c r="J398" s="1"/>
      <c r="K398" s="1"/>
      <c r="L398" s="1"/>
      <c r="M398" s="1"/>
      <c r="N398" s="1"/>
      <c r="O398" s="1"/>
      <c r="P398" s="1"/>
      <c r="Q398" s="1"/>
      <c r="R398" s="1"/>
      <c r="S398" s="1"/>
      <c r="T398" s="1"/>
      <c r="U398" s="1"/>
      <c r="V398" s="1"/>
      <c r="W398" s="1"/>
    </row>
    <row r="399" spans="2:23">
      <c r="B399" s="1"/>
      <c r="C399" s="1"/>
      <c r="D399" s="1"/>
      <c r="E399" s="1"/>
      <c r="F399" s="1"/>
      <c r="G399" s="1"/>
      <c r="H399" s="1"/>
      <c r="I399" s="1"/>
      <c r="J399" s="1"/>
      <c r="K399" s="1"/>
      <c r="L399" s="1"/>
      <c r="M399" s="1"/>
      <c r="N399" s="1"/>
      <c r="O399" s="1"/>
      <c r="P399" s="1"/>
      <c r="Q399" s="1"/>
      <c r="R399" s="1"/>
      <c r="S399" s="1"/>
      <c r="T399" s="1"/>
      <c r="U399" s="1"/>
      <c r="V399" s="1"/>
      <c r="W399" s="1"/>
    </row>
    <row r="400" spans="2:23">
      <c r="B400" s="1"/>
      <c r="C400" s="1"/>
      <c r="D400" s="1"/>
      <c r="E400" s="1"/>
      <c r="F400" s="1"/>
      <c r="G400" s="1"/>
      <c r="H400" s="1"/>
      <c r="I400" s="1"/>
      <c r="J400" s="1"/>
      <c r="K400" s="1"/>
      <c r="L400" s="1"/>
      <c r="M400" s="1"/>
      <c r="N400" s="1"/>
      <c r="O400" s="1"/>
      <c r="P400" s="1"/>
      <c r="Q400" s="1"/>
      <c r="R400" s="1"/>
      <c r="S400" s="1"/>
      <c r="T400" s="1"/>
      <c r="U400" s="1"/>
      <c r="V400" s="1"/>
      <c r="W400" s="1"/>
    </row>
    <row r="401" spans="2:23">
      <c r="B401" s="1"/>
      <c r="C401" s="1"/>
      <c r="D401" s="1"/>
      <c r="E401" s="1"/>
      <c r="F401" s="1"/>
      <c r="G401" s="1"/>
      <c r="H401" s="1"/>
      <c r="I401" s="1"/>
      <c r="J401" s="1"/>
      <c r="K401" s="1"/>
      <c r="L401" s="1"/>
      <c r="M401" s="1"/>
      <c r="N401" s="1"/>
      <c r="O401" s="1"/>
      <c r="P401" s="1"/>
      <c r="Q401" s="1"/>
      <c r="R401" s="1"/>
      <c r="S401" s="1"/>
      <c r="T401" s="1"/>
      <c r="U401" s="1"/>
      <c r="V401" s="1"/>
      <c r="W401" s="1"/>
    </row>
    <row r="402" spans="2:23">
      <c r="B402" s="1"/>
      <c r="C402" s="1"/>
      <c r="D402" s="1"/>
      <c r="E402" s="1"/>
      <c r="F402" s="1"/>
      <c r="G402" s="1"/>
      <c r="H402" s="1"/>
      <c r="I402" s="1"/>
      <c r="J402" s="1"/>
      <c r="K402" s="1"/>
      <c r="L402" s="1"/>
      <c r="M402" s="1"/>
      <c r="N402" s="1"/>
      <c r="O402" s="1"/>
      <c r="P402" s="1"/>
      <c r="Q402" s="1"/>
      <c r="R402" s="1"/>
      <c r="S402" s="1"/>
      <c r="T402" s="1"/>
      <c r="U402" s="1"/>
      <c r="V402" s="1"/>
      <c r="W402" s="1"/>
    </row>
    <row r="403" spans="2:23">
      <c r="B403" s="1"/>
      <c r="C403" s="1"/>
      <c r="D403" s="1"/>
      <c r="E403" s="1"/>
      <c r="F403" s="1"/>
      <c r="G403" s="1"/>
      <c r="H403" s="1"/>
      <c r="I403" s="1"/>
      <c r="J403" s="1"/>
      <c r="K403" s="1"/>
      <c r="L403" s="1"/>
      <c r="M403" s="1"/>
      <c r="N403" s="1"/>
      <c r="O403" s="1"/>
      <c r="P403" s="1"/>
      <c r="Q403" s="1"/>
      <c r="R403" s="1"/>
      <c r="S403" s="1"/>
      <c r="T403" s="1"/>
      <c r="U403" s="1"/>
      <c r="V403" s="1"/>
      <c r="W403" s="1"/>
    </row>
    <row r="404" spans="2:23">
      <c r="B404" s="1"/>
      <c r="C404" s="1"/>
      <c r="D404" s="1"/>
      <c r="E404" s="1"/>
      <c r="F404" s="1"/>
      <c r="G404" s="1"/>
      <c r="H404" s="1"/>
      <c r="I404" s="1"/>
      <c r="J404" s="1"/>
      <c r="K404" s="1"/>
      <c r="L404" s="1"/>
      <c r="M404" s="1"/>
      <c r="N404" s="1"/>
      <c r="O404" s="1"/>
      <c r="P404" s="1"/>
      <c r="Q404" s="1"/>
      <c r="R404" s="1"/>
      <c r="S404" s="1"/>
      <c r="T404" s="1"/>
      <c r="U404" s="1"/>
      <c r="V404" s="1"/>
      <c r="W404" s="1"/>
    </row>
    <row r="405" spans="2:23">
      <c r="B405" s="1"/>
      <c r="C405" s="1"/>
      <c r="D405" s="1"/>
      <c r="E405" s="1"/>
      <c r="F405" s="1"/>
      <c r="G405" s="1"/>
      <c r="H405" s="1"/>
      <c r="I405" s="1"/>
      <c r="J405" s="1"/>
      <c r="K405" s="1"/>
      <c r="L405" s="1"/>
      <c r="M405" s="1"/>
      <c r="N405" s="1"/>
      <c r="O405" s="1"/>
      <c r="P405" s="1"/>
      <c r="Q405" s="1"/>
      <c r="R405" s="1"/>
      <c r="S405" s="1"/>
      <c r="T405" s="1"/>
      <c r="U405" s="1"/>
      <c r="V405" s="1"/>
      <c r="W405" s="1"/>
    </row>
    <row r="406" spans="2:23">
      <c r="B406" s="1"/>
      <c r="C406" s="1"/>
      <c r="D406" s="1"/>
      <c r="E406" s="1"/>
      <c r="F406" s="1"/>
      <c r="G406" s="1"/>
      <c r="H406" s="1"/>
      <c r="I406" s="1"/>
      <c r="J406" s="1"/>
      <c r="K406" s="1"/>
      <c r="L406" s="1"/>
      <c r="M406" s="1"/>
      <c r="N406" s="1"/>
      <c r="O406" s="1"/>
      <c r="P406" s="1"/>
      <c r="Q406" s="1"/>
      <c r="R406" s="1"/>
      <c r="S406" s="1"/>
      <c r="T406" s="1"/>
      <c r="U406" s="1"/>
      <c r="V406" s="1"/>
      <c r="W406" s="1"/>
    </row>
    <row r="407" spans="2:23">
      <c r="B407" s="1"/>
      <c r="C407" s="1"/>
      <c r="D407" s="1"/>
      <c r="E407" s="1"/>
      <c r="F407" s="1"/>
      <c r="G407" s="1"/>
      <c r="H407" s="1"/>
      <c r="I407" s="1"/>
      <c r="J407" s="1"/>
      <c r="K407" s="1"/>
      <c r="L407" s="1"/>
      <c r="M407" s="1"/>
      <c r="N407" s="1"/>
      <c r="O407" s="1"/>
      <c r="P407" s="1"/>
      <c r="Q407" s="1"/>
      <c r="R407" s="1"/>
      <c r="S407" s="1"/>
      <c r="T407" s="1"/>
      <c r="U407" s="1"/>
      <c r="V407" s="1"/>
      <c r="W407" s="1"/>
    </row>
    <row r="408" spans="2:23">
      <c r="B408" s="1"/>
      <c r="C408" s="1"/>
      <c r="D408" s="1"/>
      <c r="E408" s="1"/>
      <c r="F408" s="1"/>
      <c r="G408" s="1"/>
      <c r="H408" s="1"/>
      <c r="I408" s="1"/>
      <c r="J408" s="1"/>
      <c r="K408" s="1"/>
      <c r="L408" s="1"/>
      <c r="M408" s="1"/>
      <c r="N408" s="1"/>
      <c r="O408" s="1"/>
      <c r="P408" s="1"/>
      <c r="Q408" s="1"/>
      <c r="R408" s="1"/>
      <c r="S408" s="1"/>
      <c r="T408" s="1"/>
      <c r="U408" s="1"/>
      <c r="V408" s="1"/>
      <c r="W408" s="1"/>
    </row>
    <row r="409" spans="2:23">
      <c r="B409" s="1"/>
      <c r="C409" s="1"/>
      <c r="D409" s="1"/>
      <c r="E409" s="1"/>
      <c r="F409" s="1"/>
      <c r="G409" s="1"/>
      <c r="H409" s="1"/>
      <c r="I409" s="1"/>
      <c r="J409" s="1"/>
      <c r="K409" s="1"/>
      <c r="L409" s="1"/>
      <c r="M409" s="1"/>
      <c r="N409" s="1"/>
      <c r="O409" s="1"/>
      <c r="P409" s="1"/>
      <c r="Q409" s="1"/>
      <c r="R409" s="1"/>
      <c r="S409" s="1"/>
      <c r="T409" s="1"/>
      <c r="U409" s="1"/>
      <c r="V409" s="1"/>
      <c r="W409" s="1"/>
    </row>
    <row r="410" spans="2:23">
      <c r="B410" s="1"/>
      <c r="C410" s="1"/>
      <c r="D410" s="1"/>
      <c r="E410" s="1"/>
      <c r="F410" s="1"/>
      <c r="G410" s="1"/>
      <c r="H410" s="1"/>
      <c r="I410" s="1"/>
      <c r="J410" s="1"/>
      <c r="K410" s="1"/>
      <c r="L410" s="1"/>
      <c r="M410" s="1"/>
      <c r="N410" s="1"/>
      <c r="O410" s="1"/>
      <c r="P410" s="1"/>
      <c r="Q410" s="1"/>
      <c r="R410" s="1"/>
      <c r="S410" s="1"/>
      <c r="T410" s="1"/>
      <c r="U410" s="1"/>
      <c r="V410" s="1"/>
      <c r="W410" s="1"/>
    </row>
    <row r="411" spans="2:23">
      <c r="B411" s="1"/>
      <c r="C411" s="1"/>
      <c r="D411" s="1"/>
      <c r="E411" s="1"/>
      <c r="F411" s="1"/>
      <c r="G411" s="1"/>
      <c r="H411" s="1"/>
      <c r="I411" s="1"/>
      <c r="J411" s="1"/>
      <c r="K411" s="1"/>
      <c r="L411" s="1"/>
      <c r="M411" s="1"/>
      <c r="N411" s="1"/>
      <c r="O411" s="1"/>
      <c r="P411" s="1"/>
      <c r="Q411" s="1"/>
      <c r="R411" s="1"/>
      <c r="S411" s="1"/>
      <c r="T411" s="1"/>
      <c r="U411" s="1"/>
      <c r="V411" s="1"/>
      <c r="W411" s="1"/>
    </row>
    <row r="412" spans="2:23">
      <c r="B412" s="1"/>
      <c r="C412" s="1"/>
      <c r="D412" s="1"/>
      <c r="E412" s="1"/>
      <c r="F412" s="1"/>
      <c r="G412" s="1"/>
      <c r="H412" s="1"/>
      <c r="I412" s="1"/>
      <c r="J412" s="1"/>
      <c r="K412" s="1"/>
      <c r="L412" s="1"/>
      <c r="M412" s="1"/>
      <c r="N412" s="1"/>
      <c r="O412" s="1"/>
      <c r="P412" s="1"/>
      <c r="Q412" s="1"/>
      <c r="R412" s="1"/>
      <c r="S412" s="1"/>
      <c r="T412" s="1"/>
      <c r="U412" s="1"/>
      <c r="V412" s="1"/>
      <c r="W412" s="1"/>
    </row>
    <row r="413" spans="2:23">
      <c r="B413" s="1"/>
      <c r="C413" s="1"/>
      <c r="D413" s="1"/>
      <c r="E413" s="1"/>
      <c r="F413" s="1"/>
      <c r="G413" s="1"/>
      <c r="H413" s="1"/>
      <c r="I413" s="1"/>
      <c r="J413" s="1"/>
      <c r="K413" s="1"/>
      <c r="L413" s="1"/>
      <c r="M413" s="1"/>
      <c r="N413" s="1"/>
      <c r="O413" s="1"/>
      <c r="P413" s="1"/>
      <c r="Q413" s="1"/>
      <c r="R413" s="1"/>
      <c r="S413" s="1"/>
      <c r="T413" s="1"/>
      <c r="U413" s="1"/>
      <c r="V413" s="1"/>
      <c r="W413" s="1"/>
    </row>
    <row r="414" spans="2:23">
      <c r="B414" s="1"/>
      <c r="C414" s="1"/>
      <c r="D414" s="1"/>
      <c r="E414" s="1"/>
      <c r="F414" s="1"/>
      <c r="G414" s="1"/>
      <c r="H414" s="1"/>
      <c r="I414" s="1"/>
      <c r="J414" s="1"/>
      <c r="K414" s="1"/>
      <c r="L414" s="1"/>
      <c r="M414" s="1"/>
      <c r="N414" s="1"/>
      <c r="O414" s="1"/>
      <c r="P414" s="1"/>
      <c r="Q414" s="1"/>
      <c r="R414" s="1"/>
      <c r="S414" s="1"/>
      <c r="T414" s="1"/>
      <c r="U414" s="1"/>
      <c r="V414" s="1"/>
      <c r="W414" s="1"/>
    </row>
    <row r="415" spans="2:23">
      <c r="B415" s="1"/>
      <c r="C415" s="1"/>
      <c r="D415" s="1"/>
      <c r="E415" s="1"/>
      <c r="F415" s="1"/>
      <c r="G415" s="1"/>
      <c r="H415" s="1"/>
      <c r="I415" s="1"/>
      <c r="J415" s="1"/>
      <c r="K415" s="1"/>
      <c r="L415" s="1"/>
      <c r="M415" s="1"/>
      <c r="N415" s="1"/>
      <c r="O415" s="1"/>
      <c r="P415" s="1"/>
      <c r="Q415" s="1"/>
      <c r="R415" s="1"/>
      <c r="S415" s="1"/>
      <c r="T415" s="1"/>
      <c r="U415" s="1"/>
      <c r="V415" s="1"/>
      <c r="W415" s="1"/>
    </row>
    <row r="416" spans="2:23">
      <c r="B416" s="1"/>
      <c r="C416" s="1"/>
      <c r="D416" s="1"/>
      <c r="E416" s="1"/>
      <c r="F416" s="1"/>
      <c r="G416" s="1"/>
      <c r="H416" s="1"/>
      <c r="I416" s="1"/>
      <c r="J416" s="1"/>
      <c r="K416" s="1"/>
      <c r="L416" s="1"/>
      <c r="M416" s="1"/>
      <c r="N416" s="1"/>
      <c r="O416" s="1"/>
      <c r="P416" s="1"/>
      <c r="Q416" s="1"/>
      <c r="R416" s="1"/>
      <c r="S416" s="1"/>
      <c r="T416" s="1"/>
      <c r="U416" s="1"/>
      <c r="V416" s="1"/>
      <c r="W416" s="1"/>
    </row>
    <row r="417" spans="2:23">
      <c r="B417" s="1"/>
      <c r="C417" s="1"/>
      <c r="D417" s="1"/>
      <c r="E417" s="1"/>
      <c r="F417" s="1"/>
      <c r="G417" s="1"/>
      <c r="H417" s="1"/>
      <c r="I417" s="1"/>
      <c r="J417" s="1"/>
      <c r="K417" s="1"/>
      <c r="L417" s="1"/>
      <c r="M417" s="1"/>
      <c r="N417" s="1"/>
      <c r="O417" s="1"/>
      <c r="P417" s="1"/>
      <c r="Q417" s="1"/>
      <c r="R417" s="1"/>
      <c r="S417" s="1"/>
      <c r="T417" s="1"/>
      <c r="U417" s="1"/>
      <c r="V417" s="1"/>
      <c r="W417" s="1"/>
    </row>
    <row r="418" spans="2:23">
      <c r="B418" s="1"/>
      <c r="C418" s="1"/>
      <c r="D418" s="1"/>
      <c r="E418" s="1"/>
      <c r="F418" s="1"/>
      <c r="G418" s="1"/>
      <c r="H418" s="1"/>
      <c r="I418" s="1"/>
      <c r="J418" s="1"/>
      <c r="K418" s="1"/>
      <c r="L418" s="1"/>
      <c r="M418" s="1"/>
      <c r="N418" s="1"/>
      <c r="O418" s="1"/>
      <c r="P418" s="1"/>
      <c r="Q418" s="1"/>
      <c r="R418" s="1"/>
      <c r="S418" s="1"/>
      <c r="T418" s="1"/>
      <c r="U418" s="1"/>
      <c r="V418" s="1"/>
      <c r="W418" s="1"/>
    </row>
    <row r="419" spans="2:23">
      <c r="B419" s="1"/>
      <c r="C419" s="1"/>
      <c r="D419" s="1"/>
      <c r="E419" s="1"/>
      <c r="F419" s="1"/>
      <c r="G419" s="1"/>
      <c r="H419" s="1"/>
      <c r="I419" s="1"/>
      <c r="J419" s="1"/>
      <c r="K419" s="1"/>
      <c r="L419" s="1"/>
      <c r="M419" s="1"/>
      <c r="N419" s="1"/>
      <c r="O419" s="1"/>
      <c r="P419" s="1"/>
      <c r="Q419" s="1"/>
      <c r="R419" s="1"/>
      <c r="S419" s="1"/>
      <c r="T419" s="1"/>
      <c r="U419" s="1"/>
      <c r="V419" s="1"/>
      <c r="W419" s="1"/>
    </row>
    <row r="420" spans="2:23">
      <c r="B420" s="1"/>
      <c r="C420" s="1"/>
      <c r="D420" s="1"/>
      <c r="E420" s="1"/>
      <c r="F420" s="1"/>
      <c r="G420" s="1"/>
      <c r="H420" s="1"/>
      <c r="I420" s="1"/>
      <c r="J420" s="1"/>
      <c r="K420" s="1"/>
      <c r="L420" s="1"/>
      <c r="M420" s="1"/>
      <c r="N420" s="1"/>
      <c r="O420" s="1"/>
      <c r="P420" s="1"/>
      <c r="Q420" s="1"/>
      <c r="R420" s="1"/>
      <c r="S420" s="1"/>
      <c r="T420" s="1"/>
      <c r="U420" s="1"/>
      <c r="V420" s="1"/>
      <c r="W420" s="1"/>
    </row>
    <row r="421" spans="2:23">
      <c r="B421" s="1"/>
      <c r="C421" s="1"/>
      <c r="D421" s="1"/>
      <c r="E421" s="1"/>
      <c r="F421" s="1"/>
      <c r="G421" s="1"/>
      <c r="H421" s="1"/>
      <c r="I421" s="1"/>
      <c r="J421" s="1"/>
      <c r="K421" s="1"/>
      <c r="L421" s="1"/>
      <c r="M421" s="1"/>
      <c r="N421" s="1"/>
      <c r="O421" s="1"/>
      <c r="P421" s="1"/>
      <c r="Q421" s="1"/>
      <c r="R421" s="1"/>
      <c r="S421" s="1"/>
      <c r="T421" s="1"/>
      <c r="U421" s="1"/>
      <c r="V421" s="1"/>
      <c r="W421" s="1"/>
    </row>
    <row r="422" spans="2:23">
      <c r="B422" s="1"/>
      <c r="C422" s="1"/>
      <c r="D422" s="1"/>
      <c r="E422" s="1"/>
      <c r="F422" s="1"/>
      <c r="G422" s="1"/>
      <c r="H422" s="1"/>
      <c r="I422" s="1"/>
      <c r="J422" s="1"/>
      <c r="K422" s="1"/>
      <c r="L422" s="1"/>
      <c r="M422" s="1"/>
      <c r="N422" s="1"/>
      <c r="O422" s="1"/>
      <c r="P422" s="1"/>
      <c r="Q422" s="1"/>
      <c r="R422" s="1"/>
      <c r="S422" s="1"/>
      <c r="T422" s="1"/>
      <c r="U422" s="1"/>
      <c r="V422" s="1"/>
      <c r="W422" s="1"/>
    </row>
    <row r="423" spans="2:23">
      <c r="B423" s="1"/>
      <c r="C423" s="1"/>
      <c r="D423" s="1"/>
      <c r="E423" s="1"/>
      <c r="F423" s="1"/>
      <c r="G423" s="1"/>
      <c r="H423" s="1"/>
      <c r="I423" s="1"/>
      <c r="J423" s="1"/>
      <c r="K423" s="1"/>
      <c r="L423" s="1"/>
      <c r="M423" s="1"/>
      <c r="N423" s="1"/>
      <c r="O423" s="1"/>
      <c r="P423" s="1"/>
      <c r="Q423" s="1"/>
      <c r="R423" s="1"/>
      <c r="S423" s="1"/>
      <c r="T423" s="1"/>
      <c r="U423" s="1"/>
      <c r="V423" s="1"/>
      <c r="W423" s="1"/>
    </row>
    <row r="424" spans="2:23">
      <c r="B424" s="1"/>
      <c r="C424" s="1"/>
      <c r="D424" s="1"/>
      <c r="E424" s="1"/>
      <c r="F424" s="1"/>
      <c r="G424" s="1"/>
      <c r="H424" s="1"/>
      <c r="I424" s="1"/>
      <c r="J424" s="1"/>
      <c r="K424" s="1"/>
      <c r="L424" s="1"/>
      <c r="M424" s="1"/>
      <c r="N424" s="1"/>
      <c r="O424" s="1"/>
      <c r="P424" s="1"/>
      <c r="Q424" s="1"/>
      <c r="R424" s="1"/>
      <c r="S424" s="1"/>
      <c r="T424" s="1"/>
      <c r="U424" s="1"/>
      <c r="V424" s="1"/>
      <c r="W424" s="1"/>
    </row>
    <row r="425" spans="2:23">
      <c r="B425" s="1"/>
      <c r="C425" s="1"/>
      <c r="D425" s="1"/>
      <c r="E425" s="1"/>
      <c r="F425" s="1"/>
      <c r="G425" s="1"/>
      <c r="H425" s="1"/>
      <c r="I425" s="1"/>
      <c r="J425" s="1"/>
      <c r="K425" s="1"/>
      <c r="L425" s="1"/>
      <c r="M425" s="1"/>
      <c r="N425" s="1"/>
      <c r="O425" s="1"/>
      <c r="P425" s="1"/>
      <c r="Q425" s="1"/>
      <c r="R425" s="1"/>
      <c r="S425" s="1"/>
      <c r="T425" s="1"/>
      <c r="U425" s="1"/>
      <c r="V425" s="1"/>
      <c r="W425" s="1"/>
    </row>
    <row r="426" spans="2:23">
      <c r="B426" s="1"/>
      <c r="C426" s="1"/>
      <c r="D426" s="1"/>
      <c r="E426" s="1"/>
      <c r="F426" s="1"/>
      <c r="G426" s="1"/>
      <c r="H426" s="1"/>
      <c r="I426" s="1"/>
      <c r="J426" s="1"/>
      <c r="K426" s="1"/>
      <c r="L426" s="1"/>
      <c r="M426" s="1"/>
      <c r="N426" s="1"/>
      <c r="O426" s="1"/>
      <c r="P426" s="1"/>
      <c r="Q426" s="1"/>
      <c r="R426" s="1"/>
      <c r="S426" s="1"/>
      <c r="T426" s="1"/>
      <c r="U426" s="1"/>
      <c r="V426" s="1"/>
      <c r="W426" s="1"/>
    </row>
    <row r="427" spans="2:23">
      <c r="B427" s="1"/>
      <c r="C427" s="1"/>
      <c r="D427" s="1"/>
      <c r="E427" s="1"/>
      <c r="F427" s="1"/>
      <c r="G427" s="1"/>
      <c r="H427" s="1"/>
      <c r="I427" s="1"/>
      <c r="J427" s="1"/>
      <c r="K427" s="1"/>
      <c r="L427" s="1"/>
      <c r="M427" s="1"/>
      <c r="N427" s="1"/>
      <c r="O427" s="1"/>
      <c r="P427" s="1"/>
      <c r="Q427" s="1"/>
      <c r="R427" s="1"/>
      <c r="S427" s="1"/>
      <c r="T427" s="1"/>
      <c r="U427" s="1"/>
      <c r="V427" s="1"/>
      <c r="W427" s="1"/>
    </row>
    <row r="428" spans="2:23">
      <c r="B428" s="1"/>
      <c r="C428" s="1"/>
      <c r="D428" s="1"/>
      <c r="E428" s="1"/>
      <c r="F428" s="1"/>
      <c r="G428" s="1"/>
      <c r="H428" s="1"/>
      <c r="I428" s="1"/>
      <c r="J428" s="1"/>
      <c r="K428" s="1"/>
      <c r="L428" s="1"/>
      <c r="M428" s="1"/>
      <c r="N428" s="1"/>
      <c r="O428" s="1"/>
      <c r="P428" s="1"/>
      <c r="Q428" s="1"/>
      <c r="R428" s="1"/>
      <c r="S428" s="1"/>
      <c r="T428" s="1"/>
      <c r="U428" s="1"/>
      <c r="V428" s="1"/>
      <c r="W428" s="1"/>
    </row>
    <row r="429" spans="2:23">
      <c r="B429" s="1"/>
      <c r="C429" s="1"/>
      <c r="D429" s="1"/>
      <c r="E429" s="1"/>
      <c r="F429" s="1"/>
      <c r="G429" s="1"/>
      <c r="H429" s="1"/>
      <c r="I429" s="1"/>
      <c r="J429" s="1"/>
      <c r="K429" s="1"/>
      <c r="L429" s="1"/>
      <c r="M429" s="1"/>
      <c r="N429" s="1"/>
      <c r="O429" s="1"/>
      <c r="P429" s="1"/>
      <c r="Q429" s="1"/>
      <c r="R429" s="1"/>
      <c r="S429" s="1"/>
      <c r="T429" s="1"/>
      <c r="U429" s="1"/>
      <c r="V429" s="1"/>
      <c r="W429" s="1"/>
    </row>
    <row r="430" spans="2:23">
      <c r="B430" s="1"/>
      <c r="C430" s="1"/>
      <c r="D430" s="1"/>
      <c r="E430" s="1"/>
      <c r="F430" s="1"/>
      <c r="G430" s="1"/>
      <c r="H430" s="1"/>
      <c r="I430" s="1"/>
      <c r="J430" s="1"/>
      <c r="K430" s="1"/>
      <c r="L430" s="1"/>
      <c r="M430" s="1"/>
      <c r="N430" s="1"/>
      <c r="O430" s="1"/>
      <c r="P430" s="1"/>
      <c r="Q430" s="1"/>
      <c r="R430" s="1"/>
      <c r="S430" s="1"/>
      <c r="T430" s="1"/>
      <c r="U430" s="1"/>
      <c r="V430" s="1"/>
      <c r="W430" s="1"/>
    </row>
    <row r="431" spans="2:23">
      <c r="B431" s="1"/>
      <c r="C431" s="1"/>
      <c r="D431" s="1"/>
      <c r="E431" s="1"/>
      <c r="F431" s="1"/>
      <c r="G431" s="1"/>
      <c r="H431" s="1"/>
      <c r="I431" s="1"/>
      <c r="J431" s="1"/>
      <c r="K431" s="1"/>
      <c r="L431" s="1"/>
      <c r="M431" s="1"/>
      <c r="N431" s="1"/>
      <c r="O431" s="1"/>
      <c r="P431" s="1"/>
      <c r="Q431" s="1"/>
      <c r="R431" s="1"/>
      <c r="S431" s="1"/>
      <c r="T431" s="1"/>
      <c r="U431" s="1"/>
      <c r="V431" s="1"/>
      <c r="W431" s="1"/>
    </row>
    <row r="432" spans="2:23">
      <c r="B432" s="1"/>
      <c r="C432" s="1"/>
      <c r="D432" s="1"/>
      <c r="E432" s="1"/>
      <c r="F432" s="1"/>
      <c r="G432" s="1"/>
      <c r="H432" s="1"/>
      <c r="I432" s="1"/>
      <c r="J432" s="1"/>
      <c r="K432" s="1"/>
      <c r="L432" s="1"/>
      <c r="M432" s="1"/>
      <c r="N432" s="1"/>
      <c r="O432" s="1"/>
      <c r="P432" s="1"/>
      <c r="Q432" s="1"/>
      <c r="R432" s="1"/>
      <c r="S432" s="1"/>
      <c r="T432" s="1"/>
      <c r="U432" s="1"/>
      <c r="V432" s="1"/>
      <c r="W432" s="1"/>
    </row>
    <row r="433" spans="2:23">
      <c r="B433" s="1"/>
      <c r="C433" s="1"/>
      <c r="D433" s="1"/>
      <c r="E433" s="1"/>
      <c r="F433" s="1"/>
      <c r="G433" s="1"/>
      <c r="H433" s="1"/>
      <c r="I433" s="1"/>
      <c r="J433" s="1"/>
      <c r="K433" s="1"/>
      <c r="L433" s="1"/>
      <c r="M433" s="1"/>
      <c r="N433" s="1"/>
      <c r="O433" s="1"/>
      <c r="P433" s="1"/>
      <c r="Q433" s="1"/>
      <c r="R433" s="1"/>
      <c r="S433" s="1"/>
      <c r="T433" s="1"/>
      <c r="U433" s="1"/>
      <c r="V433" s="1"/>
      <c r="W433" s="1"/>
    </row>
    <row r="434" spans="2:23">
      <c r="B434" s="1"/>
      <c r="C434" s="1"/>
      <c r="D434" s="1"/>
      <c r="E434" s="1"/>
      <c r="F434" s="1"/>
      <c r="G434" s="1"/>
      <c r="H434" s="1"/>
      <c r="I434" s="1"/>
      <c r="J434" s="1"/>
      <c r="K434" s="1"/>
      <c r="L434" s="1"/>
      <c r="M434" s="1"/>
      <c r="N434" s="1"/>
      <c r="O434" s="1"/>
      <c r="P434" s="1"/>
      <c r="Q434" s="1"/>
      <c r="R434" s="1"/>
      <c r="S434" s="1"/>
      <c r="T434" s="1"/>
      <c r="U434" s="1"/>
      <c r="V434" s="1"/>
      <c r="W434" s="1"/>
    </row>
    <row r="435" spans="2:23">
      <c r="B435" s="1"/>
      <c r="C435" s="1"/>
      <c r="D435" s="1"/>
      <c r="E435" s="1"/>
      <c r="F435" s="1"/>
      <c r="G435" s="1"/>
      <c r="H435" s="1"/>
      <c r="I435" s="1"/>
      <c r="J435" s="1"/>
      <c r="K435" s="1"/>
      <c r="L435" s="1"/>
      <c r="M435" s="1"/>
      <c r="N435" s="1"/>
      <c r="O435" s="1"/>
      <c r="P435" s="1"/>
      <c r="Q435" s="1"/>
      <c r="R435" s="1"/>
      <c r="S435" s="1"/>
      <c r="T435" s="1"/>
      <c r="U435" s="1"/>
      <c r="V435" s="1"/>
      <c r="W435" s="1"/>
    </row>
    <row r="436" spans="2:23">
      <c r="B436" s="1"/>
      <c r="C436" s="1"/>
      <c r="D436" s="1"/>
      <c r="E436" s="1"/>
      <c r="F436" s="1"/>
      <c r="G436" s="1"/>
      <c r="H436" s="1"/>
      <c r="I436" s="1"/>
      <c r="J436" s="1"/>
      <c r="K436" s="1"/>
      <c r="L436" s="1"/>
      <c r="M436" s="1"/>
      <c r="N436" s="1"/>
      <c r="O436" s="1"/>
      <c r="P436" s="1"/>
      <c r="Q436" s="1"/>
      <c r="R436" s="1"/>
      <c r="S436" s="1"/>
      <c r="T436" s="1"/>
      <c r="U436" s="1"/>
      <c r="V436" s="1"/>
      <c r="W436" s="1"/>
    </row>
  </sheetData>
  <phoneticPr fontId="499" type="noConversion"/>
  <hyperlinks>
    <hyperlink ref="C17" r:id="rId1" xr:uid="{D99CA090-3131-4B27-B861-6841964B51A7}"/>
    <hyperlink ref="C90" location="'Table S9.2'!A1" display="Table S9.2" xr:uid="{53CC862D-F7F2-41BA-99EF-CF80E5BE0AEA}"/>
    <hyperlink ref="C70" location="'Figure 3.13'!A1" display="Figure 3.13" xr:uid="{A703B21B-9563-4908-BDCB-FF30A8DE2157}"/>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2E814-4085-441A-A706-C697698143EB}">
  <dimension ref="A1:AA31"/>
  <sheetViews>
    <sheetView showGridLines="0" workbookViewId="0"/>
  </sheetViews>
  <sheetFormatPr defaultRowHeight="14.5"/>
  <sheetData>
    <row r="1" spans="1:1">
      <c r="A1" s="87" t="s">
        <v>746</v>
      </c>
    </row>
    <row r="2" spans="1:1">
      <c r="A2" s="133" t="s">
        <v>745</v>
      </c>
    </row>
    <row r="3" spans="1:1">
      <c r="A3" s="95"/>
    </row>
    <row r="18" spans="1:27">
      <c r="A18" s="89" t="s">
        <v>688</v>
      </c>
    </row>
    <row r="20" spans="1:27">
      <c r="B20">
        <v>2000</v>
      </c>
      <c r="C20">
        <f t="shared" ref="C20:AA20" si="0">B20+1</f>
        <v>2001</v>
      </c>
      <c r="D20">
        <f t="shared" si="0"/>
        <v>2002</v>
      </c>
      <c r="E20">
        <f t="shared" si="0"/>
        <v>2003</v>
      </c>
      <c r="F20">
        <f t="shared" si="0"/>
        <v>2004</v>
      </c>
      <c r="G20">
        <f t="shared" si="0"/>
        <v>2005</v>
      </c>
      <c r="H20">
        <f t="shared" si="0"/>
        <v>2006</v>
      </c>
      <c r="I20">
        <f t="shared" si="0"/>
        <v>2007</v>
      </c>
      <c r="J20">
        <f t="shared" si="0"/>
        <v>2008</v>
      </c>
      <c r="K20">
        <f t="shared" si="0"/>
        <v>2009</v>
      </c>
      <c r="L20">
        <f t="shared" si="0"/>
        <v>2010</v>
      </c>
      <c r="M20">
        <f t="shared" si="0"/>
        <v>2011</v>
      </c>
      <c r="N20">
        <f t="shared" si="0"/>
        <v>2012</v>
      </c>
      <c r="O20">
        <f t="shared" si="0"/>
        <v>2013</v>
      </c>
      <c r="P20">
        <f t="shared" si="0"/>
        <v>2014</v>
      </c>
      <c r="Q20">
        <f t="shared" si="0"/>
        <v>2015</v>
      </c>
      <c r="R20">
        <f t="shared" si="0"/>
        <v>2016</v>
      </c>
      <c r="S20">
        <f t="shared" si="0"/>
        <v>2017</v>
      </c>
      <c r="T20">
        <f t="shared" si="0"/>
        <v>2018</v>
      </c>
      <c r="U20">
        <f t="shared" si="0"/>
        <v>2019</v>
      </c>
      <c r="V20">
        <f t="shared" si="0"/>
        <v>2020</v>
      </c>
      <c r="W20">
        <f t="shared" si="0"/>
        <v>2021</v>
      </c>
      <c r="X20">
        <f t="shared" si="0"/>
        <v>2022</v>
      </c>
      <c r="Y20">
        <f t="shared" si="0"/>
        <v>2023</v>
      </c>
      <c r="Z20">
        <f t="shared" si="0"/>
        <v>2024</v>
      </c>
      <c r="AA20">
        <f t="shared" si="0"/>
        <v>2025</v>
      </c>
    </row>
    <row r="21" spans="1:27">
      <c r="A21" t="s">
        <v>356</v>
      </c>
      <c r="B21">
        <v>4.271363</v>
      </c>
      <c r="C21">
        <v>3.6565660000000002</v>
      </c>
      <c r="D21">
        <v>2.9784079999999999</v>
      </c>
      <c r="E21">
        <v>2.968143</v>
      </c>
      <c r="F21">
        <v>4.2013670000000003</v>
      </c>
      <c r="G21">
        <v>5.4584979999999996</v>
      </c>
      <c r="H21">
        <v>6.1535460000000004</v>
      </c>
      <c r="I21">
        <v>10.162839999999999</v>
      </c>
      <c r="J21">
        <v>6.818111</v>
      </c>
      <c r="K21">
        <v>-1.270084</v>
      </c>
      <c r="L21">
        <v>-3.610973</v>
      </c>
      <c r="M21">
        <v>-4.3407819999999999</v>
      </c>
      <c r="N21">
        <v>-7.1745020000000004</v>
      </c>
      <c r="O21">
        <v>-7.2812349999999997</v>
      </c>
      <c r="P21">
        <v>-5.1076040000000003</v>
      </c>
      <c r="Q21">
        <v>-2.8302489999999998</v>
      </c>
      <c r="R21">
        <v>-2.845669</v>
      </c>
      <c r="S21">
        <v>-1.131351</v>
      </c>
      <c r="T21">
        <v>1.8576079999999999</v>
      </c>
      <c r="U21">
        <v>3.3143470000000002</v>
      </c>
      <c r="V21">
        <v>-2.7347959999999998</v>
      </c>
      <c r="W21">
        <v>-1.6190850000000001</v>
      </c>
      <c r="X21">
        <v>0.26940900000000001</v>
      </c>
      <c r="Y21">
        <v>-0.38089499999999998</v>
      </c>
      <c r="Z21">
        <v>-0.12299599999999999</v>
      </c>
      <c r="AA21">
        <v>5.2301E-2</v>
      </c>
    </row>
    <row r="22" spans="1:27">
      <c r="X22">
        <v>1000</v>
      </c>
      <c r="Y22">
        <v>1000</v>
      </c>
      <c r="Z22">
        <v>1000</v>
      </c>
      <c r="AA22">
        <v>1000</v>
      </c>
    </row>
    <row r="23" spans="1:27">
      <c r="A23" t="s">
        <v>743</v>
      </c>
      <c r="B23">
        <v>147595.89322940001</v>
      </c>
      <c r="C23">
        <v>149642.12447040001</v>
      </c>
      <c r="D23">
        <v>152838.59212710001</v>
      </c>
      <c r="E23">
        <v>159152.2628006</v>
      </c>
      <c r="F23">
        <v>169654.81560050001</v>
      </c>
      <c r="G23">
        <v>178167.42616929999</v>
      </c>
      <c r="H23">
        <v>186544.7876095</v>
      </c>
      <c r="I23">
        <v>192925.40862040001</v>
      </c>
      <c r="J23">
        <v>184646.53220350001</v>
      </c>
      <c r="K23">
        <v>166739.3636781</v>
      </c>
      <c r="L23">
        <v>167116.86711779999</v>
      </c>
      <c r="M23">
        <v>160904.58601500001</v>
      </c>
      <c r="N23">
        <v>157646.43805619999</v>
      </c>
      <c r="O23">
        <v>166971.00431300001</v>
      </c>
      <c r="P23">
        <v>181519.0088592</v>
      </c>
      <c r="Q23">
        <v>178167.56554760001</v>
      </c>
      <c r="R23">
        <v>186649.05376790001</v>
      </c>
      <c r="S23">
        <v>195329.5490345</v>
      </c>
      <c r="T23">
        <v>204015.8448467</v>
      </c>
      <c r="U23">
        <v>209698.7304108</v>
      </c>
      <c r="V23">
        <v>199995.6439919</v>
      </c>
      <c r="W23">
        <v>230712.73535589999</v>
      </c>
      <c r="X23">
        <v>242479.08485905087</v>
      </c>
      <c r="Y23">
        <v>243449.00119848707</v>
      </c>
      <c r="Z23">
        <v>250022.12423084618</v>
      </c>
      <c r="AA23">
        <v>257772.8100820024</v>
      </c>
    </row>
    <row r="24" spans="1:27">
      <c r="A24" t="s">
        <v>681</v>
      </c>
      <c r="B24">
        <v>128553.6868220937</v>
      </c>
      <c r="C24">
        <v>134857.22886949391</v>
      </c>
      <c r="D24">
        <v>139937.20095966908</v>
      </c>
      <c r="E24">
        <v>145815.26769734631</v>
      </c>
      <c r="F24">
        <v>152744.9830820481</v>
      </c>
      <c r="G24">
        <v>166105.5065057131</v>
      </c>
      <c r="H24">
        <v>175360.34993263631</v>
      </c>
      <c r="I24">
        <v>183593.0678078194</v>
      </c>
      <c r="J24">
        <v>178608.035667908</v>
      </c>
      <c r="K24">
        <v>159085.1113382155</v>
      </c>
      <c r="L24">
        <v>150782.27069018909</v>
      </c>
      <c r="M24">
        <v>145043.11496261531</v>
      </c>
      <c r="N24">
        <v>145670.81054554592</v>
      </c>
      <c r="O24">
        <v>149199.7739059641</v>
      </c>
      <c r="P24">
        <v>155595.32268688199</v>
      </c>
      <c r="Q24">
        <v>162699.42207392739</v>
      </c>
      <c r="R24">
        <v>171266.02007789278</v>
      </c>
      <c r="S24">
        <v>177562.83184637545</v>
      </c>
      <c r="T24">
        <v>186574.04004478452</v>
      </c>
      <c r="U24">
        <v>191116.9477803926</v>
      </c>
      <c r="V24">
        <v>179523.3635770074</v>
      </c>
      <c r="W24">
        <v>189948.8618257718</v>
      </c>
      <c r="X24">
        <v>204428.55580644225</v>
      </c>
      <c r="Y24">
        <v>206828.96103481314</v>
      </c>
      <c r="Z24">
        <v>213465.25718805226</v>
      </c>
      <c r="AA24">
        <v>221178.32963887698</v>
      </c>
    </row>
    <row r="25" spans="1:27">
      <c r="A25" t="s">
        <v>744</v>
      </c>
      <c r="B25">
        <v>116610.46990115866</v>
      </c>
      <c r="C25">
        <v>120229.33516680977</v>
      </c>
      <c r="D25">
        <v>123404.10095154602</v>
      </c>
      <c r="E25">
        <v>127727.06361901318</v>
      </c>
      <c r="F25">
        <v>135252.29058973092</v>
      </c>
      <c r="G25">
        <v>142126.48371072052</v>
      </c>
      <c r="H25">
        <v>148364.73682458483</v>
      </c>
      <c r="I25">
        <v>158811.6628602717</v>
      </c>
      <c r="J25">
        <v>155732.62718169682</v>
      </c>
      <c r="K25">
        <v>142057.50576717983</v>
      </c>
      <c r="L25">
        <v>142641.30008669381</v>
      </c>
      <c r="M25">
        <v>145396.99752322907</v>
      </c>
      <c r="N25">
        <v>141122.09456322578</v>
      </c>
      <c r="O25">
        <v>144274.2748983159</v>
      </c>
      <c r="P25">
        <v>152956.80558419426</v>
      </c>
      <c r="Q25">
        <v>161904.63557302926</v>
      </c>
      <c r="R25">
        <v>165239.98475741365</v>
      </c>
      <c r="S25">
        <v>172669.16743506494</v>
      </c>
      <c r="T25">
        <v>183078.06542292907</v>
      </c>
      <c r="U25">
        <v>190825.80731919041</v>
      </c>
      <c r="V25">
        <v>177898.98231347228</v>
      </c>
      <c r="W25">
        <v>186357.17746605992</v>
      </c>
      <c r="X25">
        <v>194398.25462053993</v>
      </c>
      <c r="Y25">
        <v>195604.68805229358</v>
      </c>
      <c r="Z25">
        <v>200363.66894232691</v>
      </c>
      <c r="AA25">
        <v>205868.19830493655</v>
      </c>
    </row>
    <row r="26" spans="1:27">
      <c r="A26" t="s">
        <v>743</v>
      </c>
      <c r="B26">
        <f t="shared" ref="B26:AA28" si="1">B23/$U23%</f>
        <v>70.384733822784483</v>
      </c>
      <c r="C26">
        <f t="shared" si="1"/>
        <v>71.360529545053012</v>
      </c>
      <c r="D26">
        <f t="shared" si="1"/>
        <v>72.884843807918656</v>
      </c>
      <c r="E26">
        <f t="shared" si="1"/>
        <v>75.89567303951749</v>
      </c>
      <c r="F26">
        <f t="shared" si="1"/>
        <v>80.904073795843246</v>
      </c>
      <c r="G26">
        <f t="shared" si="1"/>
        <v>84.963521629468062</v>
      </c>
      <c r="H26">
        <f t="shared" si="1"/>
        <v>88.958472587820907</v>
      </c>
      <c r="I26">
        <f t="shared" si="1"/>
        <v>92.001228735366666</v>
      </c>
      <c r="J26">
        <f t="shared" si="1"/>
        <v>88.053242783958339</v>
      </c>
      <c r="K26">
        <f t="shared" si="1"/>
        <v>79.513768801297672</v>
      </c>
      <c r="L26">
        <f t="shared" si="1"/>
        <v>79.693790606370342</v>
      </c>
      <c r="M26">
        <f t="shared" si="1"/>
        <v>76.731311486620726</v>
      </c>
      <c r="N26">
        <f t="shared" si="1"/>
        <v>75.177583453829442</v>
      </c>
      <c r="O26">
        <f t="shared" si="1"/>
        <v>79.624232338414103</v>
      </c>
      <c r="P26">
        <f t="shared" si="1"/>
        <v>86.561806313087402</v>
      </c>
      <c r="Q26">
        <f t="shared" si="1"/>
        <v>84.963588095440343</v>
      </c>
      <c r="R26">
        <f t="shared" si="1"/>
        <v>89.008194471303838</v>
      </c>
      <c r="S26">
        <f t="shared" si="1"/>
        <v>93.147702254491122</v>
      </c>
      <c r="T26">
        <f t="shared" si="1"/>
        <v>97.289976170591387</v>
      </c>
      <c r="U26">
        <f>U23/$U23%</f>
        <v>100</v>
      </c>
      <c r="V26">
        <f t="shared" ref="V26:Z26" si="2">V23/$U23%</f>
        <v>95.372844461246075</v>
      </c>
      <c r="W26">
        <f t="shared" si="2"/>
        <v>110.02104538445872</v>
      </c>
      <c r="X26">
        <f t="shared" si="2"/>
        <v>115.6321186990661</v>
      </c>
      <c r="Y26">
        <f t="shared" si="2"/>
        <v>116.09464717386236</v>
      </c>
      <c r="Z26">
        <f t="shared" si="2"/>
        <v>119.22920264755662</v>
      </c>
      <c r="AA26">
        <f>AA23/$U23%</f>
        <v>122.92530792963088</v>
      </c>
    </row>
    <row r="27" spans="1:27">
      <c r="A27" t="s">
        <v>681</v>
      </c>
      <c r="B27">
        <f t="shared" si="1"/>
        <v>67.264409731894276</v>
      </c>
      <c r="C27">
        <f t="shared" si="1"/>
        <v>70.562674025358945</v>
      </c>
      <c r="D27">
        <f t="shared" si="1"/>
        <v>73.220717777717539</v>
      </c>
      <c r="E27">
        <f t="shared" si="1"/>
        <v>76.296356440821128</v>
      </c>
      <c r="F27">
        <f t="shared" si="1"/>
        <v>79.922259567248474</v>
      </c>
      <c r="G27">
        <f t="shared" si="1"/>
        <v>86.913017623418995</v>
      </c>
      <c r="H27">
        <f t="shared" si="1"/>
        <v>91.755520360307457</v>
      </c>
      <c r="I27">
        <f t="shared" si="1"/>
        <v>96.063206293343129</v>
      </c>
      <c r="J27">
        <f t="shared" si="1"/>
        <v>93.454838904785021</v>
      </c>
      <c r="K27">
        <f t="shared" si="1"/>
        <v>83.239667222509212</v>
      </c>
      <c r="L27">
        <f t="shared" si="1"/>
        <v>78.895290261462833</v>
      </c>
      <c r="M27">
        <f t="shared" si="1"/>
        <v>75.892335372203874</v>
      </c>
      <c r="N27">
        <f t="shared" si="1"/>
        <v>76.220770704716557</v>
      </c>
      <c r="O27">
        <f t="shared" si="1"/>
        <v>78.067264907037753</v>
      </c>
      <c r="P27">
        <f t="shared" si="1"/>
        <v>81.413670788460081</v>
      </c>
      <c r="Q27">
        <f t="shared" si="1"/>
        <v>85.130818571297496</v>
      </c>
      <c r="R27">
        <f t="shared" si="1"/>
        <v>89.613203887438601</v>
      </c>
      <c r="S27">
        <f t="shared" si="1"/>
        <v>92.907946630880787</v>
      </c>
      <c r="T27">
        <f t="shared" si="1"/>
        <v>97.622969711284725</v>
      </c>
      <c r="U27">
        <f t="shared" si="1"/>
        <v>100</v>
      </c>
      <c r="V27">
        <f t="shared" si="1"/>
        <v>93.933774927848333</v>
      </c>
      <c r="W27">
        <f t="shared" si="1"/>
        <v>99.388810899197168</v>
      </c>
      <c r="X27">
        <f t="shared" si="1"/>
        <v>106.96516357165021</v>
      </c>
      <c r="Y27">
        <f t="shared" si="1"/>
        <v>108.22115120448386</v>
      </c>
      <c r="Z27">
        <f t="shared" si="1"/>
        <v>111.69352570099619</v>
      </c>
      <c r="AA27">
        <f t="shared" si="1"/>
        <v>115.72931244853655</v>
      </c>
    </row>
    <row r="28" spans="1:27">
      <c r="A28" t="s">
        <v>744</v>
      </c>
      <c r="B28">
        <f t="shared" si="1"/>
        <v>61.108333060059707</v>
      </c>
      <c r="C28">
        <f t="shared" si="1"/>
        <v>63.004756461323197</v>
      </c>
      <c r="D28">
        <f t="shared" si="1"/>
        <v>64.668454799266499</v>
      </c>
      <c r="E28">
        <f t="shared" si="1"/>
        <v>66.933852089181386</v>
      </c>
      <c r="F28">
        <f t="shared" si="1"/>
        <v>70.877357989371532</v>
      </c>
      <c r="G28">
        <f t="shared" si="1"/>
        <v>74.479697325733554</v>
      </c>
      <c r="H28">
        <f t="shared" si="1"/>
        <v>77.748779847381016</v>
      </c>
      <c r="I28">
        <f t="shared" si="1"/>
        <v>83.223367473892409</v>
      </c>
      <c r="J28">
        <f t="shared" si="1"/>
        <v>81.609835362156261</v>
      </c>
      <c r="K28">
        <f t="shared" si="1"/>
        <v>74.44355025290848</v>
      </c>
      <c r="L28">
        <f t="shared" si="1"/>
        <v>74.749480738787412</v>
      </c>
      <c r="M28">
        <f t="shared" si="1"/>
        <v>76.193571281491558</v>
      </c>
      <c r="N28">
        <f t="shared" si="1"/>
        <v>73.953359110999983</v>
      </c>
      <c r="O28">
        <f t="shared" si="1"/>
        <v>75.605221812053585</v>
      </c>
      <c r="P28">
        <f t="shared" si="1"/>
        <v>80.155198991689076</v>
      </c>
      <c r="Q28">
        <f t="shared" si="1"/>
        <v>84.844203123016115</v>
      </c>
      <c r="R28">
        <f t="shared" si="1"/>
        <v>86.592053286073678</v>
      </c>
      <c r="S28">
        <f t="shared" si="1"/>
        <v>90.485228314137188</v>
      </c>
      <c r="T28">
        <f t="shared" si="1"/>
        <v>95.939887793425214</v>
      </c>
      <c r="U28">
        <f t="shared" si="1"/>
        <v>100</v>
      </c>
      <c r="V28">
        <f t="shared" si="1"/>
        <v>93.225850744550669</v>
      </c>
      <c r="W28">
        <f t="shared" si="1"/>
        <v>97.658267549914825</v>
      </c>
      <c r="X28">
        <f t="shared" si="1"/>
        <v>101.87209861786354</v>
      </c>
      <c r="Y28">
        <f t="shared" si="1"/>
        <v>102.50431574231972</v>
      </c>
      <c r="Z28">
        <f t="shared" si="1"/>
        <v>104.99820320800882</v>
      </c>
      <c r="AA28">
        <f t="shared" si="1"/>
        <v>107.88278650412575</v>
      </c>
    </row>
    <row r="29" spans="1:27">
      <c r="A29" t="s">
        <v>743</v>
      </c>
      <c r="B29">
        <f t="shared" ref="B29:Z30" si="3">B23/$U23%</f>
        <v>70.384733822784483</v>
      </c>
      <c r="C29">
        <f t="shared" si="3"/>
        <v>71.360529545053012</v>
      </c>
      <c r="D29">
        <f t="shared" si="3"/>
        <v>72.884843807918656</v>
      </c>
      <c r="E29">
        <f t="shared" si="3"/>
        <v>75.89567303951749</v>
      </c>
      <c r="F29">
        <f t="shared" si="3"/>
        <v>80.904073795843246</v>
      </c>
      <c r="G29">
        <f t="shared" si="3"/>
        <v>84.963521629468062</v>
      </c>
      <c r="H29">
        <f t="shared" si="3"/>
        <v>88.958472587820907</v>
      </c>
      <c r="I29">
        <f t="shared" si="3"/>
        <v>92.001228735366666</v>
      </c>
      <c r="J29">
        <f t="shared" si="3"/>
        <v>88.053242783958339</v>
      </c>
      <c r="K29">
        <f t="shared" si="3"/>
        <v>79.513768801297672</v>
      </c>
      <c r="L29">
        <f t="shared" si="3"/>
        <v>79.693790606370342</v>
      </c>
      <c r="M29">
        <f t="shared" si="3"/>
        <v>76.731311486620726</v>
      </c>
      <c r="N29">
        <f t="shared" si="3"/>
        <v>75.177583453829442</v>
      </c>
      <c r="O29">
        <f t="shared" si="3"/>
        <v>79.624232338414103</v>
      </c>
      <c r="P29">
        <f t="shared" si="3"/>
        <v>86.561806313087402</v>
      </c>
      <c r="Q29">
        <f t="shared" si="3"/>
        <v>84.963588095440343</v>
      </c>
      <c r="R29">
        <f t="shared" si="3"/>
        <v>89.008194471303838</v>
      </c>
      <c r="S29">
        <f t="shared" si="3"/>
        <v>93.147702254491122</v>
      </c>
      <c r="T29">
        <f t="shared" si="3"/>
        <v>97.289976170591387</v>
      </c>
      <c r="U29">
        <f t="shared" si="3"/>
        <v>100</v>
      </c>
      <c r="V29">
        <f t="shared" si="3"/>
        <v>95.372844461246075</v>
      </c>
      <c r="W29">
        <f t="shared" si="3"/>
        <v>110.02104538445872</v>
      </c>
      <c r="X29">
        <f t="shared" si="3"/>
        <v>115.6321186990661</v>
      </c>
      <c r="Y29">
        <f t="shared" si="3"/>
        <v>116.09464717386236</v>
      </c>
      <c r="Z29">
        <f t="shared" si="3"/>
        <v>119.22920264755662</v>
      </c>
      <c r="AA29">
        <f>AA23/$U23%</f>
        <v>122.92530792963088</v>
      </c>
    </row>
    <row r="30" spans="1:27">
      <c r="A30" t="s">
        <v>681</v>
      </c>
      <c r="B30">
        <f t="shared" si="3"/>
        <v>67.264409731894276</v>
      </c>
      <c r="C30">
        <f t="shared" si="3"/>
        <v>70.562674025358945</v>
      </c>
      <c r="D30">
        <f t="shared" si="3"/>
        <v>73.220717777717539</v>
      </c>
      <c r="E30">
        <f t="shared" si="3"/>
        <v>76.296356440821128</v>
      </c>
      <c r="F30">
        <f t="shared" si="3"/>
        <v>79.922259567248474</v>
      </c>
      <c r="G30">
        <f t="shared" si="3"/>
        <v>86.913017623418995</v>
      </c>
      <c r="H30">
        <f t="shared" si="3"/>
        <v>91.755520360307457</v>
      </c>
      <c r="I30">
        <f t="shared" si="3"/>
        <v>96.063206293343129</v>
      </c>
      <c r="J30">
        <f t="shared" si="3"/>
        <v>93.454838904785021</v>
      </c>
      <c r="K30">
        <f t="shared" si="3"/>
        <v>83.239667222509212</v>
      </c>
      <c r="L30">
        <f t="shared" si="3"/>
        <v>78.895290261462833</v>
      </c>
      <c r="M30">
        <f t="shared" si="3"/>
        <v>75.892335372203874</v>
      </c>
      <c r="N30">
        <f t="shared" si="3"/>
        <v>76.220770704716557</v>
      </c>
      <c r="O30">
        <f t="shared" si="3"/>
        <v>78.067264907037753</v>
      </c>
      <c r="P30">
        <f t="shared" si="3"/>
        <v>81.413670788460081</v>
      </c>
      <c r="Q30">
        <f t="shared" si="3"/>
        <v>85.130818571297496</v>
      </c>
      <c r="R30">
        <f t="shared" si="3"/>
        <v>89.613203887438601</v>
      </c>
      <c r="S30">
        <f t="shared" si="3"/>
        <v>92.907946630880787</v>
      </c>
      <c r="T30">
        <f t="shared" si="3"/>
        <v>97.622969711284725</v>
      </c>
      <c r="U30">
        <f t="shared" si="3"/>
        <v>100</v>
      </c>
      <c r="V30">
        <f t="shared" si="3"/>
        <v>93.933774927848333</v>
      </c>
      <c r="W30">
        <f t="shared" si="3"/>
        <v>99.388810899197168</v>
      </c>
      <c r="X30">
        <f t="shared" si="3"/>
        <v>106.96516357165021</v>
      </c>
      <c r="Y30">
        <f t="shared" si="3"/>
        <v>108.22115120448386</v>
      </c>
      <c r="Z30">
        <f t="shared" si="3"/>
        <v>111.69352570099619</v>
      </c>
      <c r="AA30">
        <f>AA24/$U24%</f>
        <v>115.72931244853655</v>
      </c>
    </row>
    <row r="31" spans="1:27">
      <c r="X31">
        <v>1000</v>
      </c>
      <c r="Y31">
        <v>1000</v>
      </c>
      <c r="Z31">
        <v>1000</v>
      </c>
      <c r="AA31">
        <v>1000</v>
      </c>
    </row>
  </sheetData>
  <hyperlinks>
    <hyperlink ref="A18" r:id="rId1" display="https://www.fiscalcouncil.ie/wp-content/uploads/2021/11/Data-Pack-December-2021-FAR.xlsx" xr:uid="{DF8E9D6A-A930-4EF1-AAF5-945D8EB435FD}"/>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09CD7-322D-4F32-9EF1-450D48C6417A}">
  <dimension ref="A1:K29"/>
  <sheetViews>
    <sheetView showGridLines="0" workbookViewId="0"/>
  </sheetViews>
  <sheetFormatPr defaultRowHeight="14.5"/>
  <sheetData>
    <row r="1" spans="1:1">
      <c r="A1" s="87" t="s">
        <v>756</v>
      </c>
    </row>
    <row r="2" spans="1:1" ht="15.5">
      <c r="A2" s="250" t="s">
        <v>757</v>
      </c>
    </row>
    <row r="15" spans="1:1">
      <c r="A15" s="89" t="s">
        <v>758</v>
      </c>
    </row>
    <row r="16" spans="1:1">
      <c r="A16" s="89" t="s">
        <v>759</v>
      </c>
    </row>
    <row r="20" spans="1:11">
      <c r="B20">
        <v>2012</v>
      </c>
      <c r="C20">
        <f t="shared" ref="C20:K20" si="0">+B20+1</f>
        <v>2013</v>
      </c>
      <c r="D20">
        <f t="shared" si="0"/>
        <v>2014</v>
      </c>
      <c r="E20">
        <f t="shared" si="0"/>
        <v>2015</v>
      </c>
      <c r="F20">
        <f t="shared" si="0"/>
        <v>2016</v>
      </c>
      <c r="G20">
        <f t="shared" si="0"/>
        <v>2017</v>
      </c>
      <c r="H20">
        <f t="shared" si="0"/>
        <v>2018</v>
      </c>
      <c r="I20">
        <f t="shared" si="0"/>
        <v>2019</v>
      </c>
      <c r="J20">
        <f t="shared" si="0"/>
        <v>2020</v>
      </c>
      <c r="K20">
        <f t="shared" si="0"/>
        <v>2021</v>
      </c>
    </row>
    <row r="21" spans="1:11">
      <c r="A21" t="s">
        <v>410</v>
      </c>
      <c r="B21" s="78">
        <v>2.823179791976226</v>
      </c>
      <c r="C21" s="78">
        <v>2.6960926193921853</v>
      </c>
      <c r="D21" s="78">
        <v>2.73109243697479</v>
      </c>
      <c r="E21" s="78">
        <v>2.8301886792452828</v>
      </c>
      <c r="F21" s="78">
        <v>3.0417754569190603</v>
      </c>
      <c r="G21" s="78">
        <v>3.3290978398983482</v>
      </c>
      <c r="H21" s="78">
        <v>3.4739454094292803</v>
      </c>
      <c r="I21" s="78">
        <v>3.5582822085889569</v>
      </c>
      <c r="J21" s="78">
        <v>3.4876905041031652</v>
      </c>
      <c r="K21" s="78">
        <v>3.6031927023945269</v>
      </c>
    </row>
    <row r="22" spans="1:11">
      <c r="A22" t="s">
        <v>755</v>
      </c>
      <c r="B22" s="78">
        <v>2.1804511278195489</v>
      </c>
      <c r="C22" s="78">
        <v>2.0833333333333335</v>
      </c>
      <c r="D22" s="78">
        <v>1.9528301886792452</v>
      </c>
      <c r="E22" s="78">
        <v>1.896551724137931</v>
      </c>
      <c r="F22" s="78">
        <v>2.2018348623853212</v>
      </c>
      <c r="G22" s="78">
        <v>2.3026315789473686</v>
      </c>
      <c r="H22" s="78">
        <v>2.4166666666666665</v>
      </c>
      <c r="I22" s="78">
        <v>2.3700305810397553</v>
      </c>
      <c r="J22" s="78">
        <v>2.3963133640552994</v>
      </c>
      <c r="K22" s="78">
        <v>2.521613832853026</v>
      </c>
    </row>
    <row r="23" spans="1:11">
      <c r="A23" t="s">
        <v>754</v>
      </c>
      <c r="B23" s="78">
        <v>2.337386018237082</v>
      </c>
      <c r="C23" s="78">
        <v>2.2082018927444795</v>
      </c>
      <c r="D23" s="78">
        <v>2.1150855365474337</v>
      </c>
      <c r="E23" s="78">
        <v>2.3089171974522293</v>
      </c>
      <c r="F23" s="78">
        <v>2.4691358024691357</v>
      </c>
      <c r="G23" s="78">
        <v>2.5870503597122303</v>
      </c>
      <c r="H23" s="78">
        <v>2.7234636871508382</v>
      </c>
      <c r="I23" s="78">
        <v>2.8638239339752407</v>
      </c>
      <c r="J23" s="78">
        <v>2.8645833333333335</v>
      </c>
      <c r="K23" s="78">
        <v>2.9545454545454546</v>
      </c>
    </row>
    <row r="24" spans="1:11">
      <c r="A24" t="s">
        <v>753</v>
      </c>
      <c r="B24" s="78">
        <v>2.4115755627009645</v>
      </c>
      <c r="C24" s="78">
        <v>2.1630615640599</v>
      </c>
      <c r="D24" s="78">
        <v>2.0424836601307188</v>
      </c>
      <c r="E24" s="78">
        <v>2.0118343195266273</v>
      </c>
      <c r="F24" s="78">
        <v>2.1398002853067046</v>
      </c>
      <c r="G24" s="78">
        <v>2.358356940509915</v>
      </c>
      <c r="H24" s="78">
        <v>2.6573426573426575</v>
      </c>
      <c r="I24" s="78">
        <v>2.7586206896551726</v>
      </c>
      <c r="J24" s="78">
        <v>2.8</v>
      </c>
      <c r="K24" s="78">
        <v>2.9815303430079156</v>
      </c>
    </row>
    <row r="25" spans="1:11">
      <c r="A25" t="s">
        <v>752</v>
      </c>
      <c r="B25" s="78">
        <v>2.458256029684601</v>
      </c>
      <c r="C25" s="78">
        <v>2.2351885098743267</v>
      </c>
      <c r="D25" s="78">
        <v>2.1594684385382061</v>
      </c>
      <c r="E25" s="78">
        <v>2.2727272727272729</v>
      </c>
      <c r="F25" s="78">
        <v>2.4447949526813879</v>
      </c>
      <c r="G25" s="78">
        <v>2.8</v>
      </c>
      <c r="H25" s="78">
        <v>2.8425655976676385</v>
      </c>
      <c r="I25" s="78">
        <v>2.9694767441860463</v>
      </c>
      <c r="J25" s="78">
        <v>3.133903133903134</v>
      </c>
      <c r="K25" s="78">
        <v>3.2171581769436997</v>
      </c>
    </row>
    <row r="26" spans="1:11">
      <c r="A26" t="s">
        <v>751</v>
      </c>
      <c r="B26" s="78">
        <v>2.6745913818722138</v>
      </c>
      <c r="C26" s="78">
        <v>2.6033690658499236</v>
      </c>
      <c r="D26" s="78">
        <v>2.4817518248175183</v>
      </c>
      <c r="E26" s="78">
        <v>2.5377229080932784</v>
      </c>
      <c r="F26" s="78">
        <v>2.6973684210526314</v>
      </c>
      <c r="G26" s="78">
        <v>2.9761904761904763</v>
      </c>
      <c r="H26" s="78">
        <v>3.1094527363184081</v>
      </c>
      <c r="I26" s="78">
        <v>3.2298136645962732</v>
      </c>
      <c r="J26" s="78">
        <v>3.2418224299065419</v>
      </c>
      <c r="K26" s="78">
        <v>3.3067274800456099</v>
      </c>
    </row>
    <row r="27" spans="1:11">
      <c r="A27" t="s">
        <v>750</v>
      </c>
      <c r="B27" s="78">
        <v>3.5019455252918288</v>
      </c>
      <c r="C27" s="78">
        <v>3.4254807692307692</v>
      </c>
      <c r="D27" s="78">
        <v>3.5836177474402731</v>
      </c>
      <c r="E27" s="78">
        <v>3.6871508379888267</v>
      </c>
      <c r="F27" s="78">
        <v>3.7837837837837838</v>
      </c>
      <c r="G27" s="78">
        <v>4</v>
      </c>
      <c r="H27" s="78">
        <v>4.0144478844169242</v>
      </c>
      <c r="I27" s="78">
        <v>4.080578512396694</v>
      </c>
      <c r="J27" s="78">
        <v>3.9244186046511627</v>
      </c>
      <c r="K27" s="78">
        <v>4.1044776119402986</v>
      </c>
    </row>
    <row r="28" spans="1:11">
      <c r="A28" t="s">
        <v>749</v>
      </c>
      <c r="B28" s="78">
        <v>3.1441717791411041</v>
      </c>
      <c r="C28" s="78">
        <v>2.9895366218236172</v>
      </c>
      <c r="D28" s="78">
        <v>3.1869688385269122</v>
      </c>
      <c r="E28" s="78">
        <v>3.3333333333333335</v>
      </c>
      <c r="F28" s="78">
        <v>3.4242021276595747</v>
      </c>
      <c r="G28" s="78">
        <v>3.6363636363636362</v>
      </c>
      <c r="H28" s="78">
        <v>3.806451612903226</v>
      </c>
      <c r="I28" s="78">
        <v>3.917617237008872</v>
      </c>
      <c r="J28" s="78">
        <v>3.8186157517899759</v>
      </c>
      <c r="K28" s="78">
        <v>3.9289871944121071</v>
      </c>
    </row>
    <row r="29" spans="1:11">
      <c r="A29" t="s">
        <v>748</v>
      </c>
      <c r="B29" s="78">
        <v>2.1577946768060836</v>
      </c>
      <c r="C29" s="78">
        <v>1.9678714859437751</v>
      </c>
      <c r="D29" s="78">
        <v>1.8259325044404973</v>
      </c>
      <c r="E29" s="78">
        <v>1.9230769230769231</v>
      </c>
      <c r="F29" s="78">
        <v>2.2441077441077439</v>
      </c>
      <c r="G29" s="78">
        <v>2.5368248772504089</v>
      </c>
      <c r="H29" s="78">
        <v>2.808988764044944</v>
      </c>
      <c r="I29" s="78">
        <v>2.8417818740399388</v>
      </c>
      <c r="J29" s="78">
        <v>2.8156748911465894</v>
      </c>
      <c r="K29" s="78">
        <v>3.1410071942446045</v>
      </c>
    </row>
  </sheetData>
  <hyperlinks>
    <hyperlink ref="A16" r:id="rId1" display="https://www.fiscalcouncil.ie/wp-content/uploads/2021/11/Data-Pack-December-2021-FAR.xlsx" xr:uid="{2FD9FCD3-9E5D-4DF9-B5F4-B1E2C144BE95}"/>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32A76-3565-45C2-99D5-1910FDD75325}">
  <dimension ref="A1:E26"/>
  <sheetViews>
    <sheetView showGridLines="0" workbookViewId="0"/>
  </sheetViews>
  <sheetFormatPr defaultRowHeight="14.5"/>
  <sheetData>
    <row r="1" spans="1:1">
      <c r="A1" s="87" t="s">
        <v>764</v>
      </c>
    </row>
    <row r="2" spans="1:1">
      <c r="A2" s="88" t="s">
        <v>765</v>
      </c>
    </row>
    <row r="15" spans="1:1">
      <c r="A15" s="89" t="s">
        <v>766</v>
      </c>
    </row>
    <row r="20" spans="1:5">
      <c r="C20" t="s">
        <v>760</v>
      </c>
      <c r="D20" t="s">
        <v>761</v>
      </c>
      <c r="E20" t="s">
        <v>762</v>
      </c>
    </row>
    <row r="21" spans="1:5">
      <c r="A21" t="s">
        <v>763</v>
      </c>
      <c r="B21">
        <v>2022</v>
      </c>
      <c r="C21">
        <v>4.3484714422996174</v>
      </c>
      <c r="D21">
        <v>2.8073423225074334</v>
      </c>
      <c r="E21">
        <v>3.0582514847677045</v>
      </c>
    </row>
    <row r="22" spans="1:5">
      <c r="B22">
        <f>B21+1</f>
        <v>2023</v>
      </c>
      <c r="C22">
        <v>1.9773298842206133</v>
      </c>
      <c r="D22">
        <v>2.3161931980923534</v>
      </c>
      <c r="E22">
        <v>0.50108263781178941</v>
      </c>
    </row>
    <row r="23" spans="1:5">
      <c r="A23" t="s">
        <v>408</v>
      </c>
      <c r="B23">
        <v>2022</v>
      </c>
      <c r="C23">
        <v>5.1975444244476421</v>
      </c>
      <c r="D23">
        <v>3.7079770137883328</v>
      </c>
      <c r="E23">
        <v>1.6407540952273258</v>
      </c>
    </row>
    <row r="24" spans="1:5">
      <c r="B24">
        <f>B23+1</f>
        <v>2023</v>
      </c>
      <c r="C24">
        <v>2.1746977764369957</v>
      </c>
      <c r="D24">
        <v>2.2500520765849519</v>
      </c>
      <c r="E24">
        <v>0.99530321071354955</v>
      </c>
    </row>
    <row r="25" spans="1:5">
      <c r="A25" t="s">
        <v>409</v>
      </c>
      <c r="B25">
        <v>2022</v>
      </c>
      <c r="C25">
        <v>5.013442225110265</v>
      </c>
      <c r="D25">
        <v>3.7487345874518407</v>
      </c>
      <c r="E25">
        <v>3.6047033902927295</v>
      </c>
    </row>
    <row r="26" spans="1:5">
      <c r="B26">
        <f>B25+1</f>
        <v>2023</v>
      </c>
      <c r="C26">
        <v>1.9213521294545233</v>
      </c>
      <c r="D26">
        <v>1.1966619937446632</v>
      </c>
      <c r="E26">
        <v>0.31463812052252571</v>
      </c>
    </row>
  </sheetData>
  <hyperlinks>
    <hyperlink ref="A15" r:id="rId1" display="https://www.fiscalcouncil.ie/wp-content/uploads/2021/11/Data-Pack-December-2021-FAR.xlsx" xr:uid="{C080EF49-1ECB-42BA-B980-07AAC0B5A48D}"/>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DBF7B-0807-4891-B7D8-EDE42898A081}">
  <dimension ref="A1:AF27"/>
  <sheetViews>
    <sheetView showGridLines="0" workbookViewId="0"/>
  </sheetViews>
  <sheetFormatPr defaultRowHeight="14.5"/>
  <sheetData>
    <row r="1" spans="1:1">
      <c r="A1" s="87" t="s">
        <v>771</v>
      </c>
    </row>
    <row r="2" spans="1:1">
      <c r="A2" s="95"/>
    </row>
    <row r="3" spans="1:1">
      <c r="A3" s="95"/>
    </row>
    <row r="18" spans="1:32">
      <c r="A18" s="89" t="s">
        <v>694</v>
      </c>
    </row>
    <row r="20" spans="1:32">
      <c r="B20">
        <v>1995</v>
      </c>
      <c r="C20">
        <f>+B20+1</f>
        <v>1996</v>
      </c>
      <c r="D20">
        <f t="shared" ref="D20:AF20" si="0">+C20+1</f>
        <v>1997</v>
      </c>
      <c r="E20">
        <f t="shared" si="0"/>
        <v>1998</v>
      </c>
      <c r="F20">
        <f t="shared" si="0"/>
        <v>1999</v>
      </c>
      <c r="G20">
        <f t="shared" si="0"/>
        <v>2000</v>
      </c>
      <c r="H20">
        <f t="shared" si="0"/>
        <v>2001</v>
      </c>
      <c r="I20">
        <f t="shared" si="0"/>
        <v>2002</v>
      </c>
      <c r="J20">
        <f t="shared" si="0"/>
        <v>2003</v>
      </c>
      <c r="K20">
        <f t="shared" si="0"/>
        <v>2004</v>
      </c>
      <c r="L20">
        <f t="shared" si="0"/>
        <v>2005</v>
      </c>
      <c r="M20">
        <f t="shared" si="0"/>
        <v>2006</v>
      </c>
      <c r="N20">
        <f t="shared" si="0"/>
        <v>2007</v>
      </c>
      <c r="O20">
        <f t="shared" si="0"/>
        <v>2008</v>
      </c>
      <c r="P20">
        <f t="shared" si="0"/>
        <v>2009</v>
      </c>
      <c r="Q20">
        <f t="shared" si="0"/>
        <v>2010</v>
      </c>
      <c r="R20">
        <f t="shared" si="0"/>
        <v>2011</v>
      </c>
      <c r="S20">
        <f t="shared" si="0"/>
        <v>2012</v>
      </c>
      <c r="T20">
        <f t="shared" si="0"/>
        <v>2013</v>
      </c>
      <c r="U20">
        <f t="shared" si="0"/>
        <v>2014</v>
      </c>
      <c r="V20">
        <f t="shared" si="0"/>
        <v>2015</v>
      </c>
      <c r="W20">
        <f t="shared" si="0"/>
        <v>2016</v>
      </c>
      <c r="X20">
        <f t="shared" si="0"/>
        <v>2017</v>
      </c>
      <c r="Y20">
        <f t="shared" si="0"/>
        <v>2018</v>
      </c>
      <c r="Z20">
        <f t="shared" si="0"/>
        <v>2019</v>
      </c>
      <c r="AA20">
        <f t="shared" si="0"/>
        <v>2020</v>
      </c>
      <c r="AB20">
        <f t="shared" si="0"/>
        <v>2021</v>
      </c>
      <c r="AC20">
        <f t="shared" si="0"/>
        <v>2022</v>
      </c>
      <c r="AD20">
        <f t="shared" si="0"/>
        <v>2023</v>
      </c>
      <c r="AE20">
        <f t="shared" si="0"/>
        <v>2024</v>
      </c>
      <c r="AF20">
        <f t="shared" si="0"/>
        <v>2025</v>
      </c>
    </row>
    <row r="21" spans="1:32">
      <c r="A21" t="s">
        <v>729</v>
      </c>
      <c r="B21">
        <v>100184.3551075</v>
      </c>
      <c r="C21">
        <v>107841.9451675</v>
      </c>
      <c r="D21">
        <v>117409.84896839999</v>
      </c>
      <c r="E21">
        <v>125945.0765289</v>
      </c>
      <c r="F21">
        <v>135630.49943590001</v>
      </c>
      <c r="G21">
        <v>147595.89322940001</v>
      </c>
      <c r="H21">
        <v>149642.12447040001</v>
      </c>
      <c r="I21">
        <v>152838.59212710001</v>
      </c>
      <c r="J21">
        <v>159152.2628006</v>
      </c>
      <c r="K21">
        <v>169654.81560050001</v>
      </c>
      <c r="L21">
        <v>178167.42616929999</v>
      </c>
      <c r="M21">
        <v>186544.7876095</v>
      </c>
      <c r="N21">
        <v>192925.40862040001</v>
      </c>
      <c r="O21">
        <v>184646.53220350001</v>
      </c>
      <c r="P21">
        <v>166739.3636781</v>
      </c>
      <c r="Q21">
        <v>167116.86711779999</v>
      </c>
      <c r="R21">
        <v>160904.58601500001</v>
      </c>
      <c r="S21">
        <v>157646.43805619999</v>
      </c>
      <c r="T21">
        <v>166971.00431300001</v>
      </c>
      <c r="U21">
        <v>181519.0088592</v>
      </c>
      <c r="V21">
        <v>178167.56554760001</v>
      </c>
      <c r="W21">
        <v>186649.05376790001</v>
      </c>
      <c r="X21">
        <v>195329.5490345</v>
      </c>
      <c r="Y21">
        <v>204015.8448467</v>
      </c>
      <c r="Z21">
        <v>209698.7304108</v>
      </c>
      <c r="AA21">
        <v>199995.6439919</v>
      </c>
      <c r="AB21">
        <v>230712.73535589999</v>
      </c>
      <c r="AC21">
        <v>242479.08485905087</v>
      </c>
      <c r="AD21">
        <v>243449.00119848707</v>
      </c>
      <c r="AE21">
        <v>250022.12423084618</v>
      </c>
      <c r="AF21">
        <v>257772.8100820024</v>
      </c>
    </row>
    <row r="22" spans="1:32">
      <c r="A22" t="s">
        <v>767</v>
      </c>
      <c r="B22">
        <v>84238.925714074314</v>
      </c>
      <c r="C22">
        <v>91124.819448283597</v>
      </c>
      <c r="D22">
        <v>99669.411880237705</v>
      </c>
      <c r="E22">
        <v>109109.01872178451</v>
      </c>
      <c r="F22">
        <v>118897.4771217942</v>
      </c>
      <c r="G22">
        <v>129498.30880147491</v>
      </c>
      <c r="H22">
        <v>135227.3849211403</v>
      </c>
      <c r="I22">
        <v>140473.06707879019</v>
      </c>
      <c r="J22">
        <v>146791.7217171927</v>
      </c>
      <c r="K22">
        <v>153090.62253617839</v>
      </c>
      <c r="L22">
        <v>166822.65234538799</v>
      </c>
      <c r="M22">
        <v>176807.4204638201</v>
      </c>
      <c r="N22">
        <v>184463.95937861039</v>
      </c>
      <c r="O22">
        <v>178433.3674683104</v>
      </c>
      <c r="P22">
        <v>158315.34461362031</v>
      </c>
      <c r="Q22">
        <v>150471.41995809099</v>
      </c>
      <c r="R22">
        <v>145543.4976966329</v>
      </c>
      <c r="S22">
        <v>146347.23645892442</v>
      </c>
      <c r="T22">
        <v>149451.33817239021</v>
      </c>
      <c r="U22">
        <v>157953.30964854668</v>
      </c>
      <c r="V22">
        <v>166108.765233677</v>
      </c>
      <c r="W22">
        <v>175106.21727164209</v>
      </c>
      <c r="X22">
        <v>180941.01392108356</v>
      </c>
      <c r="Y22">
        <v>187056.11403429322</v>
      </c>
      <c r="Z22">
        <v>193341.999298368</v>
      </c>
      <c r="AA22">
        <v>184194.95044379222</v>
      </c>
      <c r="AB22">
        <v>195595.70641176059</v>
      </c>
      <c r="AC22">
        <v>212159.55580644225</v>
      </c>
      <c r="AD22">
        <v>214559.96103481314</v>
      </c>
      <c r="AE22">
        <v>221196.25718805226</v>
      </c>
      <c r="AF22">
        <v>228909.32963887698</v>
      </c>
    </row>
    <row r="23" spans="1:32">
      <c r="A23" t="s">
        <v>768</v>
      </c>
      <c r="B23">
        <v>15945.429393425686</v>
      </c>
      <c r="C23">
        <v>16717.125719216405</v>
      </c>
      <c r="D23">
        <v>17740.437088162289</v>
      </c>
      <c r="E23">
        <v>16836.057807115489</v>
      </c>
      <c r="F23">
        <v>16733.022314105809</v>
      </c>
      <c r="G23">
        <v>18097.584427925103</v>
      </c>
      <c r="H23">
        <v>14414.739549259713</v>
      </c>
      <c r="I23">
        <v>12365.525048309821</v>
      </c>
      <c r="J23">
        <v>12360.541083407297</v>
      </c>
      <c r="K23">
        <v>16564.193064321618</v>
      </c>
      <c r="L23">
        <v>11344.773823911994</v>
      </c>
      <c r="M23">
        <v>9737.3671456798911</v>
      </c>
      <c r="N23">
        <v>8461.4492417896108</v>
      </c>
      <c r="O23">
        <v>6213.1647351896099</v>
      </c>
      <c r="P23">
        <v>8424.0190644796821</v>
      </c>
      <c r="Q23">
        <v>16645.447159709001</v>
      </c>
      <c r="R23">
        <v>15361.08831836711</v>
      </c>
      <c r="S23">
        <v>11299.201597275562</v>
      </c>
      <c r="T23">
        <v>17519.666140609799</v>
      </c>
      <c r="U23">
        <v>23565.699210653314</v>
      </c>
      <c r="V23">
        <v>12058.800313923013</v>
      </c>
      <c r="W23">
        <v>11542.836496257922</v>
      </c>
      <c r="X23">
        <v>14388.535113416438</v>
      </c>
      <c r="Y23">
        <v>16959.730812406779</v>
      </c>
      <c r="Z23">
        <v>16356.731112431997</v>
      </c>
      <c r="AA23">
        <v>15800.693548107782</v>
      </c>
      <c r="AB23">
        <v>35117.028944139398</v>
      </c>
      <c r="AC23">
        <v>30319.529052608617</v>
      </c>
      <c r="AD23">
        <v>28889.040163673926</v>
      </c>
      <c r="AE23">
        <v>28825.867042793921</v>
      </c>
      <c r="AF23">
        <v>28863.480443125416</v>
      </c>
    </row>
    <row r="24" spans="1:32">
      <c r="A24" t="s">
        <v>446</v>
      </c>
      <c r="B24">
        <v>50115.529325890006</v>
      </c>
      <c r="C24">
        <v>55327.34520084854</v>
      </c>
      <c r="D24">
        <v>62782.726933410268</v>
      </c>
      <c r="E24">
        <v>72254.842748704847</v>
      </c>
      <c r="F24">
        <v>80717.383316103442</v>
      </c>
      <c r="G24">
        <v>94222.993337396387</v>
      </c>
      <c r="H24">
        <v>103626.63086166226</v>
      </c>
      <c r="I24">
        <v>112825.07690101959</v>
      </c>
      <c r="J24">
        <v>123734.78506039942</v>
      </c>
      <c r="K24">
        <v>132562.34442447557</v>
      </c>
      <c r="L24">
        <v>144136.25219901928</v>
      </c>
      <c r="M24">
        <v>157818.3162673389</v>
      </c>
      <c r="N24">
        <v>165427.56231427001</v>
      </c>
      <c r="O24">
        <v>156419.6751619096</v>
      </c>
      <c r="P24">
        <v>134259.6927215787</v>
      </c>
      <c r="Q24">
        <v>129124.91176104349</v>
      </c>
      <c r="R24">
        <v>127595.24237517071</v>
      </c>
      <c r="S24">
        <v>127242.36647158067</v>
      </c>
      <c r="T24">
        <v>136794.3093295377</v>
      </c>
      <c r="U24">
        <v>148847.64230730146</v>
      </c>
      <c r="V24">
        <v>161898.29141758557</v>
      </c>
      <c r="W24">
        <v>172235.14152083299</v>
      </c>
      <c r="X24">
        <v>182959.00751059758</v>
      </c>
      <c r="Y24">
        <v>193975.13939826569</v>
      </c>
      <c r="Z24">
        <v>210735.93015676207</v>
      </c>
      <c r="AA24">
        <v>199995.64399194592</v>
      </c>
      <c r="AB24">
        <v>233878.70131515287</v>
      </c>
      <c r="AC24">
        <v>261046.85239800002</v>
      </c>
      <c r="AD24">
        <v>274933.50075816404</v>
      </c>
      <c r="AE24">
        <v>289697.97961587895</v>
      </c>
      <c r="AF24">
        <v>305548.22517460247</v>
      </c>
    </row>
    <row r="25" spans="1:32">
      <c r="A25" t="s">
        <v>769</v>
      </c>
      <c r="B25">
        <v>48306.925991625692</v>
      </c>
      <c r="C25">
        <v>53856.595890561497</v>
      </c>
      <c r="D25">
        <v>61192.999130007491</v>
      </c>
      <c r="E25">
        <v>70563.578221569202</v>
      </c>
      <c r="F25">
        <v>80245.856795379004</v>
      </c>
      <c r="G25">
        <v>92891.093854630686</v>
      </c>
      <c r="H25">
        <v>102169.6610617285</v>
      </c>
      <c r="I25">
        <v>111774.0276959748</v>
      </c>
      <c r="J25">
        <v>122014.30101684151</v>
      </c>
      <c r="K25">
        <v>131909.92049653301</v>
      </c>
      <c r="L25">
        <v>147549.513877783</v>
      </c>
      <c r="M25">
        <v>162745.25947814801</v>
      </c>
      <c r="N25">
        <v>172767.97940861198</v>
      </c>
      <c r="O25">
        <v>166138.88136766682</v>
      </c>
      <c r="P25">
        <v>139138.07634637234</v>
      </c>
      <c r="Q25">
        <v>130534.34586697369</v>
      </c>
      <c r="R25">
        <v>129728.1996115097</v>
      </c>
      <c r="S25">
        <v>131513.67574708222</v>
      </c>
      <c r="T25">
        <v>134402.38787271097</v>
      </c>
      <c r="U25">
        <v>144659.96769708378</v>
      </c>
      <c r="V25">
        <v>154200.89833032864</v>
      </c>
      <c r="W25">
        <v>164049.89623321197</v>
      </c>
      <c r="X25">
        <v>172143.30137138863</v>
      </c>
      <c r="Y25">
        <v>180495.71265364563</v>
      </c>
      <c r="Z25">
        <v>191096.85316064433</v>
      </c>
      <c r="AA25">
        <v>184194.95044379219</v>
      </c>
      <c r="AB25">
        <v>203444.37797985194</v>
      </c>
      <c r="AC25">
        <v>234197.18502484501</v>
      </c>
      <c r="AD25">
        <v>248716.88580316416</v>
      </c>
      <c r="AE25">
        <v>264396.26994413749</v>
      </c>
      <c r="AF25">
        <v>280979.53851703997</v>
      </c>
    </row>
    <row r="26" spans="1:32">
      <c r="A26" t="s">
        <v>770</v>
      </c>
      <c r="B26">
        <v>1808.6033342643132</v>
      </c>
      <c r="C26">
        <v>1470.749310287043</v>
      </c>
      <c r="D26">
        <v>1589.7278034027768</v>
      </c>
      <c r="E26">
        <v>1691.264527135645</v>
      </c>
      <c r="F26">
        <v>471.52652072443743</v>
      </c>
      <c r="G26">
        <v>1331.8994827657007</v>
      </c>
      <c r="H26">
        <v>1456.9697999337513</v>
      </c>
      <c r="I26">
        <v>1051.0492050447938</v>
      </c>
      <c r="J26">
        <v>1720.4840435579099</v>
      </c>
      <c r="K26">
        <v>652.42392794255284</v>
      </c>
      <c r="L26">
        <v>-3413.2616787637235</v>
      </c>
      <c r="M26">
        <v>-4926.9432108091132</v>
      </c>
      <c r="N26">
        <v>-7340.417094341974</v>
      </c>
      <c r="O26">
        <v>-9719.2062057572184</v>
      </c>
      <c r="P26">
        <v>-4878.3836247936415</v>
      </c>
      <c r="Q26">
        <v>-1409.4341059301951</v>
      </c>
      <c r="R26">
        <v>-2132.9572363389889</v>
      </c>
      <c r="S26">
        <v>-4271.3092755015532</v>
      </c>
      <c r="T26">
        <v>2391.9214568267344</v>
      </c>
      <c r="U26">
        <v>4187.6746102176839</v>
      </c>
      <c r="V26">
        <v>7697.3930872569326</v>
      </c>
      <c r="W26">
        <v>8185.2452876210154</v>
      </c>
      <c r="X26">
        <v>10815.706139208953</v>
      </c>
      <c r="Y26">
        <v>13479.426744620054</v>
      </c>
      <c r="Z26">
        <v>19639.076996117743</v>
      </c>
      <c r="AA26">
        <v>15800.693548153737</v>
      </c>
      <c r="AB26">
        <v>30434.323335300927</v>
      </c>
      <c r="AC26">
        <v>26849.667373155011</v>
      </c>
      <c r="AD26">
        <v>26216.614954999881</v>
      </c>
      <c r="AE26">
        <v>25301.709671741468</v>
      </c>
      <c r="AF26">
        <v>24568.686657562503</v>
      </c>
    </row>
    <row r="27" spans="1:32">
      <c r="AC27">
        <v>1000</v>
      </c>
      <c r="AD27">
        <v>1000</v>
      </c>
      <c r="AE27">
        <v>1000</v>
      </c>
      <c r="AF27">
        <v>1000</v>
      </c>
    </row>
  </sheetData>
  <hyperlinks>
    <hyperlink ref="A18" r:id="rId1" display="https://www.fiscalcouncil.ie/wp-content/uploads/2022/05/Data-Pack-May-2022-FAR.xlsx" xr:uid="{95C23B68-B196-4ECB-ADC7-CE523EFCFCC8}"/>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576BC-63E1-4521-A392-11E988446758}">
  <dimension ref="A1:B49"/>
  <sheetViews>
    <sheetView showGridLines="0" tabSelected="1" workbookViewId="0"/>
  </sheetViews>
  <sheetFormatPr defaultRowHeight="14.5"/>
  <sheetData>
    <row r="1" spans="1:1">
      <c r="A1" s="87" t="s">
        <v>777</v>
      </c>
    </row>
    <row r="2" spans="1:1">
      <c r="A2" s="91" t="s">
        <v>772</v>
      </c>
    </row>
    <row r="21" spans="1:2">
      <c r="A21" s="248" t="s">
        <v>773</v>
      </c>
    </row>
    <row r="22" spans="1:2">
      <c r="A22" s="248" t="s">
        <v>774</v>
      </c>
    </row>
    <row r="25" spans="1:2">
      <c r="A25" t="s">
        <v>775</v>
      </c>
      <c r="B25">
        <v>4</v>
      </c>
    </row>
    <row r="26" spans="1:2">
      <c r="A26" t="s">
        <v>776</v>
      </c>
      <c r="B26">
        <v>4</v>
      </c>
    </row>
    <row r="27" spans="1:2">
      <c r="A27" t="str">
        <f>LEFT(A25,FIND(" ",A25))&amp;RIGHT(A25,4)+1</f>
        <v>Budget 2012</v>
      </c>
      <c r="B27">
        <v>4</v>
      </c>
    </row>
    <row r="28" spans="1:2">
      <c r="A28" t="str">
        <f>LEFT(A26,FIND(" ",A26))&amp;RIGHT(A26,4)+1</f>
        <v>SPU 2012</v>
      </c>
      <c r="B28">
        <v>3</v>
      </c>
    </row>
    <row r="29" spans="1:2">
      <c r="A29" t="str">
        <f t="shared" ref="A29:A49" si="0">LEFT(A27,FIND(" ",A27))&amp;RIGHT(A27,4)+1</f>
        <v>Budget 2013</v>
      </c>
      <c r="B29">
        <v>3</v>
      </c>
    </row>
    <row r="30" spans="1:2">
      <c r="A30" t="str">
        <f t="shared" si="0"/>
        <v>SPU 2013</v>
      </c>
      <c r="B30">
        <v>3</v>
      </c>
    </row>
    <row r="31" spans="1:2">
      <c r="A31" t="str">
        <f>LEFT(A29,FIND(" ",A29))&amp;RIGHT(A29,4)+1</f>
        <v>Budget 2014</v>
      </c>
      <c r="B31">
        <v>3</v>
      </c>
    </row>
    <row r="32" spans="1:2">
      <c r="A32" t="str">
        <f t="shared" si="0"/>
        <v>SPU 2014</v>
      </c>
      <c r="B32">
        <v>4</v>
      </c>
    </row>
    <row r="33" spans="1:2">
      <c r="A33" t="str">
        <f t="shared" si="0"/>
        <v>Budget 2015</v>
      </c>
      <c r="B33">
        <v>4</v>
      </c>
    </row>
    <row r="34" spans="1:2">
      <c r="A34" t="str">
        <f t="shared" si="0"/>
        <v>SPU 2015</v>
      </c>
      <c r="B34">
        <v>5</v>
      </c>
    </row>
    <row r="35" spans="1:2">
      <c r="A35" t="str">
        <f t="shared" si="0"/>
        <v>Budget 2016</v>
      </c>
      <c r="B35">
        <v>6</v>
      </c>
    </row>
    <row r="36" spans="1:2">
      <c r="A36" t="str">
        <f t="shared" si="0"/>
        <v>SPU 2016</v>
      </c>
      <c r="B36">
        <v>5</v>
      </c>
    </row>
    <row r="37" spans="1:2">
      <c r="A37" t="str">
        <f t="shared" si="0"/>
        <v>Budget 2017</v>
      </c>
      <c r="B37">
        <v>5</v>
      </c>
    </row>
    <row r="38" spans="1:2">
      <c r="A38" t="str">
        <f t="shared" si="0"/>
        <v>SPU 2017</v>
      </c>
      <c r="B38">
        <v>4</v>
      </c>
    </row>
    <row r="39" spans="1:2">
      <c r="A39" t="str">
        <f t="shared" si="0"/>
        <v>Budget 2018</v>
      </c>
      <c r="B39">
        <v>4</v>
      </c>
    </row>
    <row r="40" spans="1:2">
      <c r="A40" t="str">
        <f t="shared" si="0"/>
        <v>SPU 2018</v>
      </c>
      <c r="B40">
        <v>3</v>
      </c>
    </row>
    <row r="41" spans="1:2">
      <c r="A41" t="str">
        <f t="shared" si="0"/>
        <v>Budget 2019</v>
      </c>
      <c r="B41">
        <v>5</v>
      </c>
    </row>
    <row r="42" spans="1:2">
      <c r="A42" t="str">
        <f t="shared" si="0"/>
        <v>SPU 2019</v>
      </c>
      <c r="B42">
        <v>4</v>
      </c>
    </row>
    <row r="43" spans="1:2">
      <c r="A43" t="str">
        <f t="shared" si="0"/>
        <v>Budget 2020</v>
      </c>
      <c r="B43">
        <v>5</v>
      </c>
    </row>
    <row r="44" spans="1:2">
      <c r="A44" t="str">
        <f t="shared" si="0"/>
        <v>SPU 2020</v>
      </c>
      <c r="B44">
        <v>1</v>
      </c>
    </row>
    <row r="45" spans="1:2">
      <c r="A45" t="str">
        <f t="shared" si="0"/>
        <v>Budget 2021</v>
      </c>
      <c r="B45">
        <v>1</v>
      </c>
    </row>
    <row r="46" spans="1:2">
      <c r="A46" t="str">
        <f t="shared" si="0"/>
        <v>SPU 2021</v>
      </c>
      <c r="B46">
        <v>4</v>
      </c>
    </row>
    <row r="47" spans="1:2">
      <c r="A47" t="str">
        <f t="shared" si="0"/>
        <v>Budget 2022</v>
      </c>
      <c r="B47">
        <v>4</v>
      </c>
    </row>
    <row r="48" spans="1:2">
      <c r="A48" t="str">
        <f t="shared" si="0"/>
        <v>SPU 2022</v>
      </c>
      <c r="B48">
        <v>3</v>
      </c>
    </row>
    <row r="49" spans="1:2">
      <c r="A49" t="str">
        <f t="shared" si="0"/>
        <v>Budget 2023</v>
      </c>
      <c r="B49">
        <v>3</v>
      </c>
    </row>
  </sheetData>
  <hyperlinks>
    <hyperlink ref="A21" r:id="rId1" display="https://www.fiscalcouncil.ie/wp-content/uploads/2022/05/Data-Pack-May-2022-FAR.xlsx" xr:uid="{F5BD0BF3-6085-499C-BAB2-B335932CDA3C}"/>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F8BAA-6519-4C02-90BB-A7D8CBF633A3}">
  <dimension ref="A1:K31"/>
  <sheetViews>
    <sheetView workbookViewId="0"/>
  </sheetViews>
  <sheetFormatPr defaultColWidth="8.81640625" defaultRowHeight="14"/>
  <cols>
    <col min="1" max="1" width="43.6328125" style="28" customWidth="1"/>
    <col min="2" max="16384" width="8.81640625" style="28"/>
  </cols>
  <sheetData>
    <row r="1" spans="1:1" ht="27">
      <c r="A1" s="29" t="s">
        <v>90</v>
      </c>
    </row>
    <row r="2" spans="1:1">
      <c r="A2" s="30"/>
    </row>
    <row r="3" spans="1:1">
      <c r="A3" s="30"/>
    </row>
    <row r="4" spans="1:1">
      <c r="A4" s="31"/>
    </row>
    <row r="5" spans="1:1">
      <c r="A5" s="31" t="s">
        <v>91</v>
      </c>
    </row>
    <row r="6" spans="1:1">
      <c r="A6" s="32"/>
    </row>
    <row r="20" spans="1:11" ht="15.5">
      <c r="A20" s="33" t="s">
        <v>92</v>
      </c>
    </row>
    <row r="27" spans="1:11">
      <c r="B27" s="28" t="s">
        <v>93</v>
      </c>
      <c r="G27" s="28">
        <v>2021</v>
      </c>
      <c r="H27" s="28">
        <v>2022</v>
      </c>
      <c r="I27" s="28">
        <v>2023</v>
      </c>
      <c r="J27" s="28">
        <v>2024</v>
      </c>
      <c r="K27" s="28">
        <v>2025</v>
      </c>
    </row>
    <row r="28" spans="1:11">
      <c r="A28" s="28">
        <v>2022</v>
      </c>
      <c r="B28" s="34">
        <v>0</v>
      </c>
      <c r="F28" s="28" t="s">
        <v>94</v>
      </c>
      <c r="G28" s="34">
        <v>7.9840000000000009</v>
      </c>
      <c r="H28" s="34">
        <v>8.9060000000000006</v>
      </c>
      <c r="I28" s="34">
        <v>8.9060000000000006</v>
      </c>
      <c r="J28" s="34">
        <v>8.9060000000000006</v>
      </c>
      <c r="K28" s="34">
        <v>8.9060000000000006</v>
      </c>
    </row>
    <row r="29" spans="1:11">
      <c r="A29" s="28">
        <v>2023</v>
      </c>
      <c r="B29" s="34">
        <v>0.47562406213161523</v>
      </c>
      <c r="F29" s="28" t="s">
        <v>95</v>
      </c>
      <c r="G29" s="34">
        <v>7.9840000000000009</v>
      </c>
      <c r="H29" s="34">
        <v>8.9060000000000006</v>
      </c>
      <c r="I29" s="34">
        <v>12.5</v>
      </c>
      <c r="J29" s="34">
        <v>15</v>
      </c>
      <c r="K29" s="34">
        <v>13</v>
      </c>
    </row>
    <row r="30" spans="1:11">
      <c r="A30" s="28">
        <v>2024</v>
      </c>
      <c r="B30" s="34">
        <v>-0.99781028912320835</v>
      </c>
    </row>
    <row r="31" spans="1:11">
      <c r="A31" s="28">
        <v>2025</v>
      </c>
      <c r="B31" s="34">
        <v>-0.95181022321933995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B720C-3A34-43DA-852D-8C60AD9756B3}">
  <dimension ref="A1:AF186"/>
  <sheetViews>
    <sheetView workbookViewId="0">
      <selection activeCell="B2" sqref="B2:B1097"/>
    </sheetView>
  </sheetViews>
  <sheetFormatPr defaultColWidth="8.81640625" defaultRowHeight="14"/>
  <cols>
    <col min="1" max="16384" width="8.81640625" style="28"/>
  </cols>
  <sheetData>
    <row r="1" spans="1:1">
      <c r="A1" s="20" t="s">
        <v>96</v>
      </c>
    </row>
    <row r="2" spans="1:1">
      <c r="A2" s="21"/>
    </row>
    <row r="3" spans="1:1">
      <c r="A3" s="21"/>
    </row>
    <row r="4" spans="1:1">
      <c r="A4" s="35" t="s">
        <v>97</v>
      </c>
    </row>
    <row r="5" spans="1:1">
      <c r="A5" s="21"/>
    </row>
    <row r="6" spans="1:1">
      <c r="A6" s="21"/>
    </row>
    <row r="7" spans="1:1">
      <c r="A7" s="35" t="s">
        <v>97</v>
      </c>
    </row>
    <row r="8" spans="1:1">
      <c r="A8" s="21"/>
    </row>
    <row r="9" spans="1:1">
      <c r="A9" s="21"/>
    </row>
    <row r="10" spans="1:1">
      <c r="A10" s="35" t="s">
        <v>97</v>
      </c>
    </row>
    <row r="11" spans="1:1" ht="14.5">
      <c r="A11" s="19"/>
    </row>
    <row r="49" spans="1:1">
      <c r="A49" s="23" t="s">
        <v>98</v>
      </c>
    </row>
    <row r="50" spans="1:1">
      <c r="A50" s="23" t="s">
        <v>99</v>
      </c>
    </row>
    <row r="65" spans="1:32">
      <c r="B65" s="28" t="s">
        <v>100</v>
      </c>
      <c r="H65" s="28" t="s">
        <v>101</v>
      </c>
      <c r="N65" s="28" t="s">
        <v>102</v>
      </c>
      <c r="T65" s="28" t="s">
        <v>103</v>
      </c>
      <c r="AA65" s="28" t="s">
        <v>104</v>
      </c>
      <c r="AE65" s="28" t="s">
        <v>105</v>
      </c>
      <c r="AF65" s="28" t="s">
        <v>106</v>
      </c>
    </row>
    <row r="66" spans="1:32">
      <c r="A66" s="36">
        <v>42736</v>
      </c>
      <c r="B66" s="28">
        <v>19279.272000000001</v>
      </c>
      <c r="C66" s="28">
        <v>19755.27</v>
      </c>
      <c r="H66" s="28">
        <v>12936.7284</v>
      </c>
      <c r="I66" s="28">
        <v>13083.66</v>
      </c>
      <c r="N66" s="28">
        <v>9214.4536799999987</v>
      </c>
      <c r="O66" s="28">
        <v>9411.869999999999</v>
      </c>
      <c r="T66" s="28">
        <v>5564.8314</v>
      </c>
      <c r="U66" s="28">
        <v>5700.9000000000005</v>
      </c>
      <c r="Z66" s="36">
        <v>41275</v>
      </c>
      <c r="AD66" s="28" t="s">
        <v>107</v>
      </c>
      <c r="AE66" s="28">
        <v>74</v>
      </c>
      <c r="AF66" s="28">
        <v>20</v>
      </c>
    </row>
    <row r="67" spans="1:32">
      <c r="A67" s="36">
        <v>42767</v>
      </c>
      <c r="B67" s="28">
        <v>19297.779600000002</v>
      </c>
      <c r="C67" s="28">
        <v>19853.560799999999</v>
      </c>
      <c r="H67" s="28">
        <v>16174.544399999999</v>
      </c>
      <c r="I67" s="28">
        <v>13149.1152</v>
      </c>
      <c r="N67" s="28">
        <v>9053.5364399999999</v>
      </c>
      <c r="O67" s="28">
        <v>9475.116</v>
      </c>
      <c r="T67" s="28">
        <v>4955.4276</v>
      </c>
      <c r="U67" s="28">
        <v>5714.2656000000006</v>
      </c>
      <c r="Z67" s="36">
        <v>41306</v>
      </c>
      <c r="AD67" s="28" t="s">
        <v>108</v>
      </c>
      <c r="AE67" s="28">
        <v>57</v>
      </c>
      <c r="AF67" s="28">
        <v>260</v>
      </c>
    </row>
    <row r="68" spans="1:32">
      <c r="A68" s="36">
        <v>42795</v>
      </c>
      <c r="B68" s="28">
        <v>19555.893599999999</v>
      </c>
      <c r="C68" s="28">
        <v>19951.851599999998</v>
      </c>
      <c r="H68" s="28">
        <v>13183.4028</v>
      </c>
      <c r="I68" s="28">
        <v>13214.570400000001</v>
      </c>
      <c r="N68" s="28">
        <v>10061.39388</v>
      </c>
      <c r="O68" s="28">
        <v>9538.3619999999992</v>
      </c>
      <c r="T68" s="28">
        <v>5893.7386799999995</v>
      </c>
      <c r="U68" s="28">
        <v>5727.6312000000007</v>
      </c>
      <c r="Z68" s="36">
        <v>41334</v>
      </c>
      <c r="AD68" s="28" t="s">
        <v>101</v>
      </c>
      <c r="AE68" s="28">
        <v>677</v>
      </c>
      <c r="AF68" s="28">
        <v>520</v>
      </c>
    </row>
    <row r="69" spans="1:32">
      <c r="A69" s="36">
        <v>42826</v>
      </c>
      <c r="B69" s="28">
        <v>19721.1384</v>
      </c>
      <c r="C69" s="28">
        <v>20050.142400000001</v>
      </c>
      <c r="H69" s="28">
        <v>13556.432400000002</v>
      </c>
      <c r="I69" s="28">
        <v>13280.025600000001</v>
      </c>
      <c r="N69" s="28">
        <v>9404.4290399999991</v>
      </c>
      <c r="O69" s="28">
        <v>9601.6080000000002</v>
      </c>
      <c r="T69" s="28">
        <v>5565.4582799999998</v>
      </c>
      <c r="U69" s="28">
        <v>5740.9967999999999</v>
      </c>
      <c r="Z69" s="36">
        <v>41365</v>
      </c>
      <c r="AD69" s="28" t="s">
        <v>100</v>
      </c>
      <c r="AE69" s="28">
        <v>694</v>
      </c>
      <c r="AF69" s="28">
        <v>765</v>
      </c>
    </row>
    <row r="70" spans="1:32">
      <c r="A70" s="36">
        <v>42856</v>
      </c>
      <c r="B70" s="28">
        <v>19872.0792</v>
      </c>
      <c r="C70" s="28">
        <v>20148.433199999999</v>
      </c>
      <c r="H70" s="28">
        <v>13517.1744</v>
      </c>
      <c r="I70" s="28">
        <v>13345.480799999999</v>
      </c>
      <c r="N70" s="28">
        <v>9431.1656399999993</v>
      </c>
      <c r="O70" s="28">
        <v>9664.8539999999994</v>
      </c>
      <c r="T70" s="28">
        <v>6235.7666399999998</v>
      </c>
      <c r="U70" s="28">
        <v>5754.3624</v>
      </c>
      <c r="Z70" s="36">
        <v>41395</v>
      </c>
      <c r="AD70" s="28" t="s">
        <v>104</v>
      </c>
      <c r="AE70" s="28">
        <v>4776</v>
      </c>
      <c r="AF70" s="28">
        <v>4185</v>
      </c>
    </row>
    <row r="71" spans="1:32">
      <c r="A71" s="36">
        <v>42887</v>
      </c>
      <c r="B71" s="28">
        <v>19523.014799999997</v>
      </c>
      <c r="C71" s="28">
        <v>20246.723999999998</v>
      </c>
      <c r="H71" s="28">
        <v>12456.399600000001</v>
      </c>
      <c r="I71" s="28">
        <v>13410.936</v>
      </c>
      <c r="N71" s="28">
        <v>9498.9887999999992</v>
      </c>
      <c r="O71" s="28">
        <v>9728.0999999999985</v>
      </c>
      <c r="T71" s="28">
        <v>6575.010839999999</v>
      </c>
      <c r="U71" s="28">
        <v>5767.7280000000001</v>
      </c>
      <c r="Z71" s="36">
        <v>41426</v>
      </c>
    </row>
    <row r="72" spans="1:32">
      <c r="A72" s="36">
        <v>42917</v>
      </c>
      <c r="B72" s="28">
        <v>20547.625200000002</v>
      </c>
      <c r="C72" s="28">
        <v>20345.014799999997</v>
      </c>
      <c r="H72" s="28">
        <v>12716.4984</v>
      </c>
      <c r="I72" s="28">
        <v>13476.3912</v>
      </c>
      <c r="N72" s="28">
        <v>9898.3658400000004</v>
      </c>
      <c r="O72" s="28">
        <v>9791.3459999999995</v>
      </c>
      <c r="T72" s="28">
        <v>5886.4581600000001</v>
      </c>
      <c r="U72" s="28">
        <v>5781.0936000000002</v>
      </c>
      <c r="Z72" s="36">
        <v>41456</v>
      </c>
    </row>
    <row r="73" spans="1:32">
      <c r="A73" s="36">
        <v>42948</v>
      </c>
      <c r="B73" s="28">
        <v>19900.491600000001</v>
      </c>
      <c r="C73" s="28">
        <v>20443.3056</v>
      </c>
      <c r="H73" s="28">
        <v>13374.062400000001</v>
      </c>
      <c r="I73" s="28">
        <v>13541.8464</v>
      </c>
      <c r="N73" s="28">
        <v>9320.7417600000008</v>
      </c>
      <c r="O73" s="28">
        <v>9854.5919999999987</v>
      </c>
      <c r="T73" s="28">
        <v>5476.9894800000002</v>
      </c>
      <c r="U73" s="28">
        <v>5794.4592000000002</v>
      </c>
      <c r="Z73" s="36">
        <v>41487</v>
      </c>
    </row>
    <row r="74" spans="1:32">
      <c r="A74" s="36">
        <v>42979</v>
      </c>
      <c r="B74" s="28">
        <v>20349.477599999998</v>
      </c>
      <c r="C74" s="28">
        <v>20541.596400000002</v>
      </c>
      <c r="H74" s="28">
        <v>12846.3372</v>
      </c>
      <c r="I74" s="28">
        <v>13607.301600000001</v>
      </c>
      <c r="N74" s="28">
        <v>10096.25664</v>
      </c>
      <c r="O74" s="28">
        <v>9917.8379999999997</v>
      </c>
      <c r="T74" s="28">
        <v>6195.4792799999996</v>
      </c>
      <c r="U74" s="28">
        <v>5807.8248000000003</v>
      </c>
      <c r="Z74" s="36">
        <v>41518</v>
      </c>
    </row>
    <row r="75" spans="1:32">
      <c r="A75" s="36">
        <v>43009</v>
      </c>
      <c r="B75" s="28">
        <v>20683.044000000002</v>
      </c>
      <c r="C75" s="28">
        <v>20639.887200000001</v>
      </c>
      <c r="H75" s="28">
        <v>13021.852799999999</v>
      </c>
      <c r="I75" s="28">
        <v>13672.756800000001</v>
      </c>
      <c r="N75" s="28">
        <v>9778.51584</v>
      </c>
      <c r="O75" s="28">
        <v>9981.0839999999989</v>
      </c>
      <c r="T75" s="28">
        <v>7223.7067200000001</v>
      </c>
      <c r="U75" s="28">
        <v>5821.1903999999995</v>
      </c>
      <c r="Z75" s="36">
        <v>41548</v>
      </c>
    </row>
    <row r="76" spans="1:32">
      <c r="A76" s="36">
        <v>43040</v>
      </c>
      <c r="B76" s="28">
        <v>20183.230799999998</v>
      </c>
      <c r="C76" s="28">
        <v>20738.178</v>
      </c>
      <c r="H76" s="28">
        <v>13237.152</v>
      </c>
      <c r="I76" s="28">
        <v>13738.212000000001</v>
      </c>
      <c r="N76" s="28">
        <v>9763.0524000000005</v>
      </c>
      <c r="O76" s="28">
        <v>10044.329999999998</v>
      </c>
      <c r="T76" s="28">
        <v>6960.3175200000005</v>
      </c>
      <c r="U76" s="28">
        <v>5834.5560000000005</v>
      </c>
      <c r="Z76" s="36">
        <v>41579</v>
      </c>
    </row>
    <row r="77" spans="1:32">
      <c r="A77" s="36">
        <v>43070</v>
      </c>
      <c r="B77" s="28">
        <v>20639.425199999998</v>
      </c>
      <c r="C77" s="28">
        <v>20836.468799999999</v>
      </c>
      <c r="H77" s="28">
        <v>13024.4388</v>
      </c>
      <c r="I77" s="28">
        <v>13803.667200000002</v>
      </c>
      <c r="N77" s="28">
        <v>9654.1236000000008</v>
      </c>
      <c r="O77" s="28">
        <v>10107.576000000001</v>
      </c>
      <c r="T77" s="28">
        <v>4222.5688799999998</v>
      </c>
      <c r="U77" s="28">
        <v>5847.9215999999997</v>
      </c>
      <c r="Z77" s="36">
        <v>41609</v>
      </c>
      <c r="AA77" s="28">
        <v>4270</v>
      </c>
    </row>
    <row r="78" spans="1:32">
      <c r="A78" s="36">
        <v>43101</v>
      </c>
      <c r="B78" s="28">
        <v>20430.417600000001</v>
      </c>
      <c r="C78" s="28">
        <v>20934.759600000001</v>
      </c>
      <c r="H78" s="28">
        <v>13645.2732</v>
      </c>
      <c r="I78" s="28">
        <v>13869.122400000002</v>
      </c>
      <c r="N78" s="28">
        <v>10308.17952</v>
      </c>
      <c r="O78" s="28">
        <v>10170.822</v>
      </c>
      <c r="T78" s="28">
        <v>5563.8168000000005</v>
      </c>
      <c r="U78" s="28">
        <v>5861.2872000000007</v>
      </c>
      <c r="Z78" s="36">
        <v>41640</v>
      </c>
      <c r="AA78" s="28">
        <v>3958</v>
      </c>
    </row>
    <row r="79" spans="1:32">
      <c r="A79" s="36">
        <v>43132</v>
      </c>
      <c r="B79" s="28">
        <v>20960.431199999999</v>
      </c>
      <c r="C79" s="28">
        <v>21033.0504</v>
      </c>
      <c r="H79" s="28">
        <v>14570.736000000001</v>
      </c>
      <c r="I79" s="28">
        <v>13934.577600000001</v>
      </c>
      <c r="N79" s="28">
        <v>10000.27944</v>
      </c>
      <c r="O79" s="28">
        <v>10234.067999999999</v>
      </c>
      <c r="T79" s="28">
        <v>5346.90672</v>
      </c>
      <c r="U79" s="28">
        <v>5874.6527999999998</v>
      </c>
      <c r="Z79" s="36">
        <v>41671</v>
      </c>
      <c r="AA79" s="28">
        <v>3711</v>
      </c>
    </row>
    <row r="80" spans="1:32">
      <c r="A80" s="36">
        <v>43160</v>
      </c>
      <c r="B80" s="28">
        <v>20264.551200000002</v>
      </c>
      <c r="C80" s="28">
        <v>21131.341199999999</v>
      </c>
      <c r="H80" s="28">
        <v>14542.9872</v>
      </c>
      <c r="I80" s="28">
        <v>14000.032800000001</v>
      </c>
      <c r="N80" s="28">
        <v>10238.37384</v>
      </c>
      <c r="O80" s="28">
        <v>10297.313999999998</v>
      </c>
      <c r="T80" s="28">
        <v>5061.5093999999999</v>
      </c>
      <c r="U80" s="28">
        <v>5888.0183999999999</v>
      </c>
      <c r="Z80" s="36">
        <v>41699</v>
      </c>
      <c r="AA80" s="28">
        <v>3536</v>
      </c>
    </row>
    <row r="81" spans="1:27">
      <c r="A81" s="36">
        <v>43191</v>
      </c>
      <c r="B81" s="28">
        <v>21069.700799999999</v>
      </c>
      <c r="C81" s="28">
        <v>21229.631999999998</v>
      </c>
      <c r="H81" s="28">
        <v>13808.828399999999</v>
      </c>
      <c r="I81" s="28">
        <v>14065.488000000001</v>
      </c>
      <c r="N81" s="28">
        <v>10415.87484</v>
      </c>
      <c r="O81" s="28">
        <v>10360.559999999998</v>
      </c>
      <c r="T81" s="28">
        <v>5199.3910800000003</v>
      </c>
      <c r="U81" s="28">
        <v>5901.384</v>
      </c>
      <c r="Z81" s="36">
        <v>41730</v>
      </c>
      <c r="AA81" s="28">
        <v>3161</v>
      </c>
    </row>
    <row r="82" spans="1:27">
      <c r="A82" s="36">
        <v>43221</v>
      </c>
      <c r="B82" s="28">
        <v>20972.184000000001</v>
      </c>
      <c r="C82" s="28">
        <v>21327.9228</v>
      </c>
      <c r="H82" s="28">
        <v>13545.383999999998</v>
      </c>
      <c r="I82" s="28">
        <v>14130.943200000002</v>
      </c>
      <c r="N82" s="28">
        <v>10188.533519999999</v>
      </c>
      <c r="O82" s="28">
        <v>10423.806</v>
      </c>
      <c r="T82" s="28">
        <v>5296.4728800000003</v>
      </c>
      <c r="U82" s="28">
        <v>5914.7496000000001</v>
      </c>
      <c r="Z82" s="36">
        <v>41760</v>
      </c>
      <c r="AA82" s="28">
        <v>4209</v>
      </c>
    </row>
    <row r="83" spans="1:27">
      <c r="A83" s="36">
        <v>43252</v>
      </c>
      <c r="B83" s="28">
        <v>21711.3024</v>
      </c>
      <c r="C83" s="28">
        <v>21426.213600000003</v>
      </c>
      <c r="H83" s="28">
        <v>14035.282800000001</v>
      </c>
      <c r="I83" s="28">
        <v>14196.398400000002</v>
      </c>
      <c r="N83" s="28">
        <v>10739.388360000001</v>
      </c>
      <c r="O83" s="28">
        <v>10487.052</v>
      </c>
      <c r="T83" s="28">
        <v>5089.9022400000003</v>
      </c>
      <c r="U83" s="28">
        <v>5928.1152000000002</v>
      </c>
      <c r="Z83" s="36">
        <v>41791</v>
      </c>
      <c r="AA83" s="28">
        <v>3952</v>
      </c>
    </row>
    <row r="84" spans="1:27">
      <c r="A84" s="36">
        <v>43282</v>
      </c>
      <c r="B84" s="28">
        <v>21311.025600000001</v>
      </c>
      <c r="C84" s="28">
        <v>21524.504399999998</v>
      </c>
      <c r="H84" s="28">
        <v>14275.47</v>
      </c>
      <c r="I84" s="28">
        <v>14261.853600000002</v>
      </c>
      <c r="N84" s="28">
        <v>10163.571</v>
      </c>
      <c r="O84" s="28">
        <v>10550.297999999999</v>
      </c>
      <c r="T84" s="28">
        <v>5644.85736</v>
      </c>
      <c r="U84" s="28">
        <v>5941.4808000000003</v>
      </c>
      <c r="Z84" s="36">
        <v>41821</v>
      </c>
      <c r="AA84" s="28">
        <v>4249</v>
      </c>
    </row>
    <row r="85" spans="1:27">
      <c r="A85" s="36">
        <v>43313</v>
      </c>
      <c r="B85" s="28">
        <v>20932.542000000001</v>
      </c>
      <c r="C85" s="28">
        <v>21622.7952</v>
      </c>
      <c r="H85" s="28">
        <v>14070.8112</v>
      </c>
      <c r="I85" s="28">
        <v>14327.308800000003</v>
      </c>
      <c r="N85" s="28">
        <v>10541.109</v>
      </c>
      <c r="O85" s="28">
        <v>10613.544</v>
      </c>
      <c r="T85" s="28">
        <v>5677.1835600000004</v>
      </c>
      <c r="U85" s="28">
        <v>5954.8464000000004</v>
      </c>
      <c r="Z85" s="36">
        <v>41852</v>
      </c>
      <c r="AA85" s="28">
        <v>4391</v>
      </c>
    </row>
    <row r="86" spans="1:27">
      <c r="A86" s="36">
        <v>43344</v>
      </c>
      <c r="B86" s="28">
        <v>21357.9</v>
      </c>
      <c r="C86" s="28">
        <v>21721.085999999999</v>
      </c>
      <c r="H86" s="28">
        <v>13952.496000000001</v>
      </c>
      <c r="I86" s="28">
        <v>14392.763999999999</v>
      </c>
      <c r="N86" s="28">
        <v>10596.722040000001</v>
      </c>
      <c r="O86" s="28">
        <v>10676.789999999999</v>
      </c>
      <c r="T86" s="28">
        <v>5387.3832000000002</v>
      </c>
      <c r="U86" s="28">
        <v>5968.2119999999995</v>
      </c>
      <c r="Z86" s="36">
        <v>41883</v>
      </c>
      <c r="AA86" s="28">
        <v>4347</v>
      </c>
    </row>
    <row r="87" spans="1:27">
      <c r="A87" s="36">
        <v>43374</v>
      </c>
      <c r="B87" s="28">
        <v>21855.9912</v>
      </c>
      <c r="C87" s="28">
        <v>21819.376799999998</v>
      </c>
      <c r="H87" s="28">
        <v>14709.290400000002</v>
      </c>
      <c r="I87" s="28">
        <v>14458.2192</v>
      </c>
      <c r="N87" s="28">
        <v>10832.835000000001</v>
      </c>
      <c r="O87" s="28">
        <v>10740.036</v>
      </c>
      <c r="T87" s="28">
        <v>5431.3982399999995</v>
      </c>
      <c r="U87" s="28">
        <v>5981.5776000000005</v>
      </c>
      <c r="Z87" s="36">
        <v>41913</v>
      </c>
      <c r="AA87" s="28">
        <v>4457</v>
      </c>
    </row>
    <row r="88" spans="1:27">
      <c r="A88" s="36">
        <v>43405</v>
      </c>
      <c r="B88" s="28">
        <v>21504.0036</v>
      </c>
      <c r="C88" s="28">
        <v>21917.667600000001</v>
      </c>
      <c r="H88" s="28">
        <v>15028.6044</v>
      </c>
      <c r="I88" s="28">
        <v>14523.6744</v>
      </c>
      <c r="N88" s="28">
        <v>10768.477559999999</v>
      </c>
      <c r="O88" s="28">
        <v>10803.281999999999</v>
      </c>
      <c r="T88" s="28">
        <v>6220.7797200000005</v>
      </c>
      <c r="U88" s="28">
        <v>5994.9431999999997</v>
      </c>
      <c r="Z88" s="36">
        <v>41944</v>
      </c>
      <c r="AA88" s="28">
        <v>4511</v>
      </c>
    </row>
    <row r="89" spans="1:27">
      <c r="A89" s="36">
        <v>43435</v>
      </c>
      <c r="B89" s="28">
        <v>21944.1924</v>
      </c>
      <c r="C89" s="28">
        <v>22015.9584</v>
      </c>
      <c r="H89" s="28">
        <v>15179.395199999999</v>
      </c>
      <c r="I89" s="28">
        <v>14589.1296</v>
      </c>
      <c r="N89" s="28">
        <v>10616.954879999999</v>
      </c>
      <c r="O89" s="28">
        <v>10866.528</v>
      </c>
      <c r="T89" s="28">
        <v>4825.7200800000001</v>
      </c>
      <c r="U89" s="28">
        <v>6008.3088000000007</v>
      </c>
      <c r="Z89" s="36">
        <v>41974</v>
      </c>
      <c r="AA89" s="28">
        <v>4614</v>
      </c>
    </row>
    <row r="90" spans="1:27">
      <c r="A90" s="36">
        <v>43466</v>
      </c>
      <c r="B90" s="28">
        <v>21555.7464</v>
      </c>
      <c r="C90" s="28">
        <v>22114.249199999998</v>
      </c>
      <c r="H90" s="28">
        <v>15184.930800000002</v>
      </c>
      <c r="I90" s="28">
        <v>14654.584800000001</v>
      </c>
      <c r="N90" s="28">
        <v>10719.365519999999</v>
      </c>
      <c r="O90" s="28">
        <v>10929.773999999999</v>
      </c>
      <c r="T90" s="28">
        <v>5463.6175199999998</v>
      </c>
      <c r="U90" s="28">
        <v>6021.6743999999999</v>
      </c>
      <c r="Z90" s="36">
        <v>42005</v>
      </c>
      <c r="AA90" s="28">
        <v>4656</v>
      </c>
    </row>
    <row r="91" spans="1:27">
      <c r="A91" s="36">
        <v>43497</v>
      </c>
      <c r="B91" s="28">
        <v>21579.693599999999</v>
      </c>
      <c r="C91" s="28">
        <v>22212.54</v>
      </c>
      <c r="H91" s="28">
        <v>14964.045599999999</v>
      </c>
      <c r="I91" s="28">
        <v>14720.04</v>
      </c>
      <c r="N91" s="28">
        <v>11538.44904</v>
      </c>
      <c r="O91" s="28">
        <v>10993.02</v>
      </c>
      <c r="T91" s="28">
        <v>11986.79364</v>
      </c>
      <c r="U91" s="28">
        <v>6035.04</v>
      </c>
      <c r="Z91" s="36">
        <v>42036</v>
      </c>
      <c r="AA91" s="28">
        <v>4788</v>
      </c>
    </row>
    <row r="92" spans="1:27">
      <c r="A92" s="36">
        <v>43525</v>
      </c>
      <c r="B92" s="28">
        <v>22234.4388</v>
      </c>
      <c r="C92" s="28">
        <v>22310.8308</v>
      </c>
      <c r="H92" s="28">
        <v>14813.9676</v>
      </c>
      <c r="I92" s="28">
        <v>14785.495200000001</v>
      </c>
      <c r="N92" s="28">
        <v>11159.13048</v>
      </c>
      <c r="O92" s="28">
        <v>11056.266</v>
      </c>
      <c r="T92" s="28">
        <v>7323.15888</v>
      </c>
      <c r="U92" s="28">
        <v>6048.4056</v>
      </c>
      <c r="Z92" s="36">
        <v>42064</v>
      </c>
      <c r="AA92" s="28">
        <v>4913</v>
      </c>
    </row>
    <row r="93" spans="1:27">
      <c r="A93" s="36">
        <v>43556</v>
      </c>
      <c r="B93" s="28">
        <v>22994.2356</v>
      </c>
      <c r="C93" s="28">
        <v>22409.121599999999</v>
      </c>
      <c r="H93" s="28">
        <v>14027.272799999999</v>
      </c>
      <c r="I93" s="28">
        <v>14850.950400000002</v>
      </c>
      <c r="N93" s="28">
        <v>11240.54148</v>
      </c>
      <c r="O93" s="28">
        <v>11119.511999999999</v>
      </c>
      <c r="T93" s="28">
        <v>7194.7704000000003</v>
      </c>
      <c r="U93" s="28">
        <v>6061.7712000000001</v>
      </c>
      <c r="Z93" s="36">
        <v>42095</v>
      </c>
      <c r="AA93" s="28">
        <v>4946</v>
      </c>
    </row>
    <row r="94" spans="1:27">
      <c r="A94" s="36">
        <v>43586</v>
      </c>
      <c r="B94" s="28">
        <v>23466.788400000001</v>
      </c>
      <c r="C94" s="28">
        <v>22507.412400000001</v>
      </c>
      <c r="H94" s="28">
        <v>14546.655599999998</v>
      </c>
      <c r="I94" s="28">
        <v>14916.405600000002</v>
      </c>
      <c r="N94" s="28">
        <v>11425.37988</v>
      </c>
      <c r="O94" s="28">
        <v>11182.758</v>
      </c>
      <c r="T94" s="28">
        <v>6421.5512400000007</v>
      </c>
      <c r="U94" s="28">
        <v>6075.1368000000002</v>
      </c>
      <c r="Z94" s="36">
        <v>42125</v>
      </c>
      <c r="AA94" s="28">
        <v>5161</v>
      </c>
    </row>
    <row r="95" spans="1:27">
      <c r="A95" s="36">
        <v>43617</v>
      </c>
      <c r="B95" s="28">
        <v>22976.248800000001</v>
      </c>
      <c r="C95" s="28">
        <v>22605.703199999996</v>
      </c>
      <c r="H95" s="28">
        <v>15120.57</v>
      </c>
      <c r="I95" s="28">
        <v>14981.860800000002</v>
      </c>
      <c r="N95" s="28">
        <v>11555.38176</v>
      </c>
      <c r="O95" s="28">
        <v>11246.003999999999</v>
      </c>
      <c r="T95" s="28">
        <v>6245.7483599999996</v>
      </c>
      <c r="U95" s="28">
        <v>6088.5024000000003</v>
      </c>
      <c r="Z95" s="36">
        <v>42156</v>
      </c>
      <c r="AA95" s="28">
        <v>5624</v>
      </c>
    </row>
    <row r="96" spans="1:27">
      <c r="A96" s="36">
        <v>43647</v>
      </c>
      <c r="B96" s="28">
        <v>22178.16</v>
      </c>
      <c r="C96" s="28">
        <v>22703.993999999999</v>
      </c>
      <c r="H96" s="28">
        <v>15289.946400000001</v>
      </c>
      <c r="I96" s="28">
        <v>15047.315999999999</v>
      </c>
      <c r="N96" s="28">
        <v>12671.922</v>
      </c>
      <c r="O96" s="28">
        <v>11309.25</v>
      </c>
      <c r="T96" s="28">
        <v>5375.6950799999995</v>
      </c>
      <c r="U96" s="28">
        <v>6101.8680000000004</v>
      </c>
      <c r="Z96" s="36">
        <v>42186</v>
      </c>
      <c r="AA96" s="28">
        <v>5392</v>
      </c>
    </row>
    <row r="97" spans="1:27">
      <c r="A97" s="36">
        <v>43678</v>
      </c>
      <c r="B97" s="28">
        <v>23387.675999999999</v>
      </c>
      <c r="C97" s="28">
        <v>22802.284800000001</v>
      </c>
      <c r="H97" s="28">
        <v>14976.912</v>
      </c>
      <c r="I97" s="28">
        <v>15112.771199999999</v>
      </c>
      <c r="N97" s="28">
        <v>10378.68132</v>
      </c>
      <c r="O97" s="28">
        <v>11372.495999999999</v>
      </c>
      <c r="T97" s="28">
        <v>5617.3634400000001</v>
      </c>
      <c r="U97" s="28">
        <v>6115.2335999999996</v>
      </c>
      <c r="Z97" s="36">
        <v>42217</v>
      </c>
      <c r="AA97" s="28">
        <v>5522</v>
      </c>
    </row>
    <row r="98" spans="1:27">
      <c r="A98" s="36">
        <v>43709</v>
      </c>
      <c r="B98" s="28">
        <v>23656.356</v>
      </c>
      <c r="C98" s="28">
        <v>22900.5756</v>
      </c>
      <c r="H98" s="28">
        <v>15292.2228</v>
      </c>
      <c r="I98" s="28">
        <v>15178.2264</v>
      </c>
      <c r="N98" s="28">
        <v>11781.84504</v>
      </c>
      <c r="O98" s="28">
        <v>11435.741999999998</v>
      </c>
      <c r="T98" s="28">
        <v>5807.8116</v>
      </c>
      <c r="U98" s="28">
        <v>6128.5992000000006</v>
      </c>
      <c r="Z98" s="36">
        <v>42248</v>
      </c>
      <c r="AA98" s="28">
        <v>5851</v>
      </c>
    </row>
    <row r="99" spans="1:27">
      <c r="A99" s="36">
        <v>43739</v>
      </c>
      <c r="B99" s="28">
        <v>23718.7968</v>
      </c>
      <c r="C99" s="28">
        <v>22998.866399999999</v>
      </c>
      <c r="H99" s="28">
        <v>15313.551600000001</v>
      </c>
      <c r="I99" s="28">
        <v>15243.6816</v>
      </c>
      <c r="N99" s="28">
        <v>11108.59908</v>
      </c>
      <c r="O99" s="28">
        <v>11498.988000000001</v>
      </c>
      <c r="T99" s="28">
        <v>5487.6139199999998</v>
      </c>
      <c r="U99" s="28">
        <v>6141.9647999999997</v>
      </c>
      <c r="Z99" s="36">
        <v>42278</v>
      </c>
      <c r="AA99" s="28">
        <v>6408</v>
      </c>
    </row>
    <row r="100" spans="1:27">
      <c r="A100" s="36">
        <v>43770</v>
      </c>
      <c r="B100" s="28">
        <v>23909.446799999998</v>
      </c>
      <c r="C100" s="28">
        <v>23097.157199999998</v>
      </c>
      <c r="H100" s="28">
        <v>15355.446</v>
      </c>
      <c r="I100" s="28">
        <v>15309.1368</v>
      </c>
      <c r="N100" s="28">
        <v>12215.172</v>
      </c>
      <c r="O100" s="28">
        <v>11562.233999999999</v>
      </c>
      <c r="T100" s="28">
        <v>4971.3292799999999</v>
      </c>
      <c r="U100" s="28">
        <v>6155.3304000000007</v>
      </c>
      <c r="Z100" s="36">
        <v>42309</v>
      </c>
      <c r="AA100" s="28">
        <v>6791</v>
      </c>
    </row>
    <row r="101" spans="1:27">
      <c r="A101" s="36">
        <v>43800</v>
      </c>
      <c r="B101" s="28">
        <v>22913.675999999999</v>
      </c>
      <c r="C101" s="28">
        <v>23195.448</v>
      </c>
      <c r="H101" s="28">
        <v>15802.153200000001</v>
      </c>
      <c r="I101" s="28">
        <v>15374.592000000001</v>
      </c>
      <c r="N101" s="28">
        <v>11338.69392</v>
      </c>
      <c r="O101" s="28">
        <v>11625.48</v>
      </c>
      <c r="T101" s="28">
        <v>6190.2888000000003</v>
      </c>
      <c r="U101" s="28">
        <v>6168.6959999999999</v>
      </c>
      <c r="Z101" s="36">
        <v>42339</v>
      </c>
      <c r="AA101" s="28">
        <v>6872</v>
      </c>
    </row>
    <row r="102" spans="1:27">
      <c r="A102" s="36">
        <v>43831</v>
      </c>
      <c r="B102" s="28">
        <v>24078.418799999999</v>
      </c>
      <c r="C102" s="28">
        <v>23293.738799999999</v>
      </c>
      <c r="D102" s="28">
        <v>0</v>
      </c>
      <c r="E102" s="28">
        <v>23293.738799999999</v>
      </c>
      <c r="H102" s="28">
        <v>16253.887200000001</v>
      </c>
      <c r="I102" s="28">
        <v>15440.047199999999</v>
      </c>
      <c r="J102" s="28">
        <v>0</v>
      </c>
      <c r="K102" s="28">
        <v>15440.047199999999</v>
      </c>
      <c r="N102" s="28">
        <v>11751.720600000001</v>
      </c>
      <c r="O102" s="28">
        <v>11688.725999999999</v>
      </c>
      <c r="P102" s="28">
        <v>0</v>
      </c>
      <c r="Q102" s="28">
        <v>11688.725999999999</v>
      </c>
      <c r="T102" s="28">
        <v>6218.5509600000005</v>
      </c>
      <c r="U102" s="28">
        <v>6182.0616000000009</v>
      </c>
      <c r="V102" s="28">
        <v>0</v>
      </c>
      <c r="W102" s="28">
        <v>6182.0616000000009</v>
      </c>
      <c r="Z102" s="36">
        <v>42370</v>
      </c>
      <c r="AA102" s="28">
        <v>6847</v>
      </c>
    </row>
    <row r="103" spans="1:27">
      <c r="A103" s="36">
        <v>43862</v>
      </c>
      <c r="B103" s="28">
        <v>24065.597999999998</v>
      </c>
      <c r="C103" s="28">
        <v>23392.029599999998</v>
      </c>
      <c r="D103" s="28">
        <v>0</v>
      </c>
      <c r="E103" s="28">
        <v>23392.029599999998</v>
      </c>
      <c r="H103" s="28">
        <v>15029.772000000001</v>
      </c>
      <c r="I103" s="28">
        <v>15505.502399999999</v>
      </c>
      <c r="J103" s="28">
        <v>475.73039999999855</v>
      </c>
      <c r="K103" s="28">
        <v>15029.772000000001</v>
      </c>
      <c r="N103" s="28">
        <v>11785.98948</v>
      </c>
      <c r="O103" s="28">
        <v>11751.971999999998</v>
      </c>
      <c r="P103" s="28">
        <v>0</v>
      </c>
      <c r="Q103" s="28">
        <v>11751.971999999998</v>
      </c>
      <c r="T103" s="28">
        <v>5448.8397599999998</v>
      </c>
      <c r="U103" s="28">
        <v>6195.4272000000001</v>
      </c>
      <c r="V103" s="28">
        <v>746.58744000000024</v>
      </c>
      <c r="W103" s="28">
        <v>5448.8397599999998</v>
      </c>
      <c r="Z103" s="36">
        <v>42401</v>
      </c>
      <c r="AA103" s="28">
        <v>6855</v>
      </c>
    </row>
    <row r="104" spans="1:27">
      <c r="A104" s="36">
        <v>43891</v>
      </c>
      <c r="B104" s="28">
        <v>23730.004799999999</v>
      </c>
      <c r="C104" s="28">
        <v>23490.320399999997</v>
      </c>
      <c r="D104" s="28">
        <v>0</v>
      </c>
      <c r="E104" s="28">
        <v>23490.320399999997</v>
      </c>
      <c r="H104" s="28">
        <v>6554.7769200000002</v>
      </c>
      <c r="I104" s="28">
        <v>15570.9576</v>
      </c>
      <c r="J104" s="28">
        <v>9016.1806799999995</v>
      </c>
      <c r="K104" s="28">
        <v>6554.7769200000002</v>
      </c>
      <c r="N104" s="28">
        <v>11234.15976</v>
      </c>
      <c r="O104" s="28">
        <v>11815.218000000001</v>
      </c>
      <c r="P104" s="28">
        <v>581.0582400000003</v>
      </c>
      <c r="Q104" s="28">
        <v>11234.15976</v>
      </c>
      <c r="T104" s="28">
        <v>5581.7589599999992</v>
      </c>
      <c r="U104" s="28">
        <v>6208.7928000000002</v>
      </c>
      <c r="V104" s="28">
        <v>627.03384000000096</v>
      </c>
      <c r="W104" s="28">
        <v>5581.7589599999992</v>
      </c>
      <c r="Z104" s="36">
        <v>42430</v>
      </c>
      <c r="AA104" s="28">
        <v>6971</v>
      </c>
    </row>
    <row r="105" spans="1:27">
      <c r="A105" s="36">
        <v>43922</v>
      </c>
      <c r="B105" s="28">
        <v>22450.6908</v>
      </c>
      <c r="C105" s="28">
        <v>23588.611199999999</v>
      </c>
      <c r="D105" s="28">
        <v>1137.9203999999991</v>
      </c>
      <c r="E105" s="28">
        <v>22450.6908</v>
      </c>
      <c r="H105" s="28">
        <v>10524.474480000001</v>
      </c>
      <c r="I105" s="28">
        <v>15636.4128</v>
      </c>
      <c r="J105" s="28">
        <v>5111.9383199999993</v>
      </c>
      <c r="K105" s="28">
        <v>10524.474480000001</v>
      </c>
      <c r="N105" s="28">
        <v>9629.3589600000014</v>
      </c>
      <c r="O105" s="28">
        <v>11878.464</v>
      </c>
      <c r="P105" s="28">
        <v>2249.1050399999986</v>
      </c>
      <c r="Q105" s="28">
        <v>9629.3589600000014</v>
      </c>
      <c r="T105" s="28">
        <v>3727.9238400000004</v>
      </c>
      <c r="U105" s="28">
        <v>6222.1584000000003</v>
      </c>
      <c r="V105" s="28">
        <v>2494.2345599999999</v>
      </c>
      <c r="W105" s="28">
        <v>3727.9238400000004</v>
      </c>
      <c r="Z105" s="36">
        <v>42461</v>
      </c>
      <c r="AA105" s="28">
        <v>7002</v>
      </c>
    </row>
    <row r="106" spans="1:27">
      <c r="A106" s="36">
        <v>43952</v>
      </c>
      <c r="B106" s="28">
        <v>21844.069199999998</v>
      </c>
      <c r="C106" s="28">
        <v>23686.902000000002</v>
      </c>
      <c r="D106" s="28">
        <v>1842.8328000000038</v>
      </c>
      <c r="E106" s="28">
        <v>21844.069199999998</v>
      </c>
      <c r="H106" s="28">
        <v>9303.0826799999995</v>
      </c>
      <c r="I106" s="28">
        <v>15701.868</v>
      </c>
      <c r="J106" s="28">
        <v>6398.7853200000009</v>
      </c>
      <c r="K106" s="28">
        <v>9303.0826799999995</v>
      </c>
      <c r="N106" s="28">
        <v>9574.397280000001</v>
      </c>
      <c r="O106" s="28">
        <v>11941.71</v>
      </c>
      <c r="P106" s="28">
        <v>2367.3127199999981</v>
      </c>
      <c r="Q106" s="28">
        <v>9574.397280000001</v>
      </c>
      <c r="T106" s="28">
        <v>4208.3985599999996</v>
      </c>
      <c r="U106" s="28">
        <v>6235.5239999999994</v>
      </c>
      <c r="V106" s="28">
        <v>2027.1254399999998</v>
      </c>
      <c r="W106" s="28">
        <v>4208.3985599999996</v>
      </c>
      <c r="Z106" s="36">
        <v>42491</v>
      </c>
      <c r="AA106" s="28">
        <v>7013</v>
      </c>
    </row>
    <row r="107" spans="1:27">
      <c r="A107" s="36">
        <v>43983</v>
      </c>
      <c r="B107" s="28">
        <v>18074.88</v>
      </c>
      <c r="C107" s="28">
        <v>23785.192800000001</v>
      </c>
      <c r="D107" s="28">
        <v>5710.3127999999997</v>
      </c>
      <c r="E107" s="28">
        <v>18074.88</v>
      </c>
      <c r="H107" s="28">
        <v>11224.21308</v>
      </c>
      <c r="I107" s="28">
        <v>15767.323200000001</v>
      </c>
      <c r="J107" s="28">
        <v>4543.1101200000012</v>
      </c>
      <c r="K107" s="28">
        <v>11224.21308</v>
      </c>
      <c r="N107" s="28">
        <v>9417.6500400000004</v>
      </c>
      <c r="O107" s="28">
        <v>12004.956</v>
      </c>
      <c r="P107" s="28">
        <v>2587.3059599999997</v>
      </c>
      <c r="Q107" s="28">
        <v>9417.6500400000004</v>
      </c>
      <c r="T107" s="28">
        <v>4410.5935200000004</v>
      </c>
      <c r="U107" s="28">
        <v>6248.8896000000004</v>
      </c>
      <c r="V107" s="28">
        <v>1838.2960800000001</v>
      </c>
      <c r="W107" s="28">
        <v>4410.5935200000004</v>
      </c>
      <c r="Z107" s="36">
        <v>42522</v>
      </c>
      <c r="AA107" s="28">
        <v>7285</v>
      </c>
    </row>
    <row r="108" spans="1:27">
      <c r="A108" s="36">
        <v>44013</v>
      </c>
      <c r="B108" s="28">
        <v>20029.2804</v>
      </c>
      <c r="C108" s="28">
        <v>23883.4836</v>
      </c>
      <c r="D108" s="28">
        <v>3854.2031999999999</v>
      </c>
      <c r="E108" s="28">
        <v>20029.2804</v>
      </c>
      <c r="H108" s="28">
        <v>11294.77476</v>
      </c>
      <c r="I108" s="28">
        <v>15832.778400000001</v>
      </c>
      <c r="J108" s="28">
        <v>4538.0036400000008</v>
      </c>
      <c r="K108" s="28">
        <v>11294.77476</v>
      </c>
      <c r="N108" s="28">
        <v>8970.6832800000011</v>
      </c>
      <c r="O108" s="28">
        <v>12068.201999999999</v>
      </c>
      <c r="P108" s="28">
        <v>3097.5187199999982</v>
      </c>
      <c r="Q108" s="28">
        <v>8970.6832800000011</v>
      </c>
      <c r="T108" s="28">
        <v>6191.26584</v>
      </c>
      <c r="U108" s="28">
        <v>6262.2551999999996</v>
      </c>
      <c r="V108" s="28">
        <v>70.989359999999579</v>
      </c>
      <c r="W108" s="28">
        <v>6191.26584</v>
      </c>
      <c r="Z108" s="36">
        <v>42552</v>
      </c>
      <c r="AA108" s="28">
        <v>7268</v>
      </c>
    </row>
    <row r="109" spans="1:27">
      <c r="A109" s="36">
        <v>44044</v>
      </c>
      <c r="B109" s="28">
        <v>21464.621999999999</v>
      </c>
      <c r="C109" s="28">
        <v>23981.774399999998</v>
      </c>
      <c r="D109" s="28">
        <v>2517.152399999999</v>
      </c>
      <c r="E109" s="28">
        <v>21464.621999999999</v>
      </c>
      <c r="H109" s="28">
        <v>12664.5468</v>
      </c>
      <c r="I109" s="28">
        <v>15898.233600000001</v>
      </c>
      <c r="J109" s="28">
        <v>3233.6868000000013</v>
      </c>
      <c r="K109" s="28">
        <v>12664.5468</v>
      </c>
      <c r="N109" s="28">
        <v>10407.984840000001</v>
      </c>
      <c r="O109" s="28">
        <v>12131.448</v>
      </c>
      <c r="P109" s="28">
        <v>1723.4631599999993</v>
      </c>
      <c r="Q109" s="28">
        <v>10407.984840000001</v>
      </c>
      <c r="T109" s="28">
        <v>5702.4102000000003</v>
      </c>
      <c r="U109" s="28">
        <v>6275.6207999999997</v>
      </c>
      <c r="V109" s="28">
        <v>573.21059999999943</v>
      </c>
      <c r="W109" s="28">
        <v>5702.4102000000003</v>
      </c>
      <c r="Z109" s="36">
        <v>42583</v>
      </c>
      <c r="AA109" s="28">
        <v>7062</v>
      </c>
    </row>
    <row r="110" spans="1:27">
      <c r="A110" s="36">
        <v>44075</v>
      </c>
      <c r="B110" s="28">
        <v>21835.322400000001</v>
      </c>
      <c r="C110" s="28">
        <v>24080.065200000001</v>
      </c>
      <c r="D110" s="28">
        <v>2244.7428</v>
      </c>
      <c r="E110" s="28">
        <v>21835.322400000001</v>
      </c>
      <c r="H110" s="28">
        <v>13765.100399999999</v>
      </c>
      <c r="I110" s="28">
        <v>15963.688800000002</v>
      </c>
      <c r="J110" s="28">
        <v>2198.5884000000024</v>
      </c>
      <c r="K110" s="28">
        <v>13765.100399999999</v>
      </c>
      <c r="N110" s="28">
        <v>10222.49316</v>
      </c>
      <c r="O110" s="28">
        <v>12194.694</v>
      </c>
      <c r="P110" s="28">
        <v>1972.2008399999995</v>
      </c>
      <c r="Q110" s="28">
        <v>10222.49316</v>
      </c>
      <c r="T110" s="28">
        <v>5831.8561199999995</v>
      </c>
      <c r="U110" s="28">
        <v>6288.9864000000007</v>
      </c>
      <c r="V110" s="28">
        <v>457.13028000000122</v>
      </c>
      <c r="W110" s="28">
        <v>5831.8561199999995</v>
      </c>
      <c r="Z110" s="36">
        <v>42614</v>
      </c>
      <c r="AA110" s="28">
        <v>7086</v>
      </c>
    </row>
    <row r="111" spans="1:27">
      <c r="A111" s="36">
        <v>44105</v>
      </c>
      <c r="B111" s="28">
        <v>21160.9872</v>
      </c>
      <c r="C111" s="28">
        <v>24178.356</v>
      </c>
      <c r="D111" s="28">
        <v>3017.3688000000002</v>
      </c>
      <c r="E111" s="28">
        <v>21160.9872</v>
      </c>
      <c r="H111" s="28">
        <v>13767.2016</v>
      </c>
      <c r="I111" s="28">
        <v>16029.144000000002</v>
      </c>
      <c r="J111" s="28">
        <v>2261.9424000000017</v>
      </c>
      <c r="K111" s="28">
        <v>13767.2016</v>
      </c>
      <c r="N111" s="28">
        <v>10438.686959999999</v>
      </c>
      <c r="O111" s="28">
        <v>12257.939999999999</v>
      </c>
      <c r="P111" s="28">
        <v>1819.2530399999996</v>
      </c>
      <c r="Q111" s="28">
        <v>10438.686959999999</v>
      </c>
      <c r="T111" s="28">
        <v>5355.5133599999999</v>
      </c>
      <c r="U111" s="28">
        <v>6302.3520000000008</v>
      </c>
      <c r="V111" s="28">
        <v>946.83864000000085</v>
      </c>
      <c r="W111" s="28">
        <v>5355.5133599999999</v>
      </c>
      <c r="Z111" s="36">
        <v>42644</v>
      </c>
      <c r="AA111" s="28">
        <v>6902</v>
      </c>
    </row>
    <row r="112" spans="1:27">
      <c r="A112" s="36">
        <v>44136</v>
      </c>
      <c r="B112" s="28">
        <v>23421.636000000002</v>
      </c>
      <c r="C112" s="28">
        <v>24276.646799999999</v>
      </c>
      <c r="D112" s="28">
        <v>855.01079999999638</v>
      </c>
      <c r="E112" s="28">
        <v>23421.636000000002</v>
      </c>
      <c r="H112" s="28">
        <v>14239.667999999998</v>
      </c>
      <c r="I112" s="28">
        <v>16094.599200000002</v>
      </c>
      <c r="J112" s="28">
        <v>1854.9312000000045</v>
      </c>
      <c r="K112" s="28">
        <v>14239.667999999998</v>
      </c>
      <c r="N112" s="28">
        <v>10317.54264</v>
      </c>
      <c r="O112" s="28">
        <v>12321.186</v>
      </c>
      <c r="P112" s="28">
        <v>2003.64336</v>
      </c>
      <c r="Q112" s="28">
        <v>10317.54264</v>
      </c>
      <c r="T112" s="28">
        <v>5383.8244800000002</v>
      </c>
      <c r="U112" s="28">
        <v>6315.7175999999999</v>
      </c>
      <c r="V112" s="28">
        <v>931.89311999999973</v>
      </c>
      <c r="W112" s="28">
        <v>5383.8244800000002</v>
      </c>
      <c r="Z112" s="36">
        <v>42675</v>
      </c>
      <c r="AA112" s="28">
        <v>7572</v>
      </c>
    </row>
    <row r="113" spans="1:27">
      <c r="A113" s="36">
        <v>44166</v>
      </c>
      <c r="B113" s="28">
        <v>23995.5972</v>
      </c>
      <c r="C113" s="28">
        <v>24374.937599999997</v>
      </c>
      <c r="D113" s="28">
        <v>379.34039999999732</v>
      </c>
      <c r="E113" s="28">
        <v>23995.5972</v>
      </c>
      <c r="H113" s="28">
        <v>13655.995200000001</v>
      </c>
      <c r="I113" s="28">
        <v>16160.054400000001</v>
      </c>
      <c r="J113" s="28">
        <v>2504.0591999999997</v>
      </c>
      <c r="K113" s="28">
        <v>13655.995200000001</v>
      </c>
      <c r="N113" s="28">
        <v>12069.2772</v>
      </c>
      <c r="O113" s="28">
        <v>12384.432000000001</v>
      </c>
      <c r="P113" s="28">
        <v>315.15480000000025</v>
      </c>
      <c r="Q113" s="28">
        <v>12069.2772</v>
      </c>
      <c r="T113" s="28">
        <v>6421.2973199999997</v>
      </c>
      <c r="U113" s="28">
        <v>6329.0831999999991</v>
      </c>
      <c r="V113" s="28">
        <v>0</v>
      </c>
      <c r="W113" s="28">
        <v>6329.0831999999991</v>
      </c>
      <c r="Z113" s="36">
        <v>42705</v>
      </c>
      <c r="AA113" s="28">
        <v>7351</v>
      </c>
    </row>
    <row r="114" spans="1:27">
      <c r="A114" s="36">
        <v>44197</v>
      </c>
      <c r="B114" s="28">
        <v>24730.910400000001</v>
      </c>
      <c r="C114" s="28">
        <v>24473.2284</v>
      </c>
      <c r="D114" s="28">
        <v>0</v>
      </c>
      <c r="E114" s="28">
        <v>24473.2284</v>
      </c>
      <c r="H114" s="28">
        <v>13244.784</v>
      </c>
      <c r="I114" s="28">
        <v>16225.509600000001</v>
      </c>
      <c r="J114" s="28">
        <v>2980.7256000000016</v>
      </c>
      <c r="K114" s="28">
        <v>13244.784</v>
      </c>
      <c r="N114" s="28">
        <v>11318.437320000001</v>
      </c>
      <c r="O114" s="28">
        <v>12447.678</v>
      </c>
      <c r="P114" s="28">
        <v>1129.240679999999</v>
      </c>
      <c r="Q114" s="28">
        <v>11318.437320000001</v>
      </c>
      <c r="T114" s="28">
        <v>5316.16968</v>
      </c>
      <c r="U114" s="28">
        <v>6342.4488000000001</v>
      </c>
      <c r="V114" s="28">
        <v>1026.2791200000001</v>
      </c>
      <c r="W114" s="28">
        <v>5316.16968</v>
      </c>
      <c r="Z114" s="36">
        <v>42736</v>
      </c>
      <c r="AA114" s="28">
        <v>7391</v>
      </c>
    </row>
    <row r="115" spans="1:27">
      <c r="A115" s="36">
        <v>44228</v>
      </c>
      <c r="B115" s="28">
        <v>24157.893599999999</v>
      </c>
      <c r="C115" s="28">
        <v>24571.519200000002</v>
      </c>
      <c r="D115" s="28">
        <v>413.62560000000303</v>
      </c>
      <c r="E115" s="28">
        <v>24157.893599999999</v>
      </c>
      <c r="H115" s="28">
        <v>14273.4768</v>
      </c>
      <c r="I115" s="28">
        <v>16290.964800000002</v>
      </c>
      <c r="J115" s="28">
        <v>2017.4880000000012</v>
      </c>
      <c r="K115" s="28">
        <v>14273.4768</v>
      </c>
      <c r="N115" s="28">
        <v>10935.17124</v>
      </c>
      <c r="O115" s="28">
        <v>12510.923999999999</v>
      </c>
      <c r="P115" s="28">
        <v>1575.7527599999994</v>
      </c>
      <c r="Q115" s="28">
        <v>10935.17124</v>
      </c>
      <c r="T115" s="28">
        <v>5220.8385600000001</v>
      </c>
      <c r="U115" s="28">
        <v>6355.8144000000002</v>
      </c>
      <c r="V115" s="28">
        <v>1134.9758400000001</v>
      </c>
      <c r="W115" s="28">
        <v>5220.8385600000001</v>
      </c>
      <c r="Z115" s="36">
        <v>42767</v>
      </c>
      <c r="AA115" s="28">
        <v>7375</v>
      </c>
    </row>
    <row r="116" spans="1:27">
      <c r="A116" s="36">
        <v>44256</v>
      </c>
      <c r="B116" s="28">
        <v>25617.127200000003</v>
      </c>
      <c r="C116" s="28">
        <v>24669.81</v>
      </c>
      <c r="D116" s="28">
        <v>0</v>
      </c>
      <c r="E116" s="28">
        <v>24669.81</v>
      </c>
      <c r="H116" s="28">
        <v>14291.261999999999</v>
      </c>
      <c r="I116" s="28">
        <v>16356.420000000002</v>
      </c>
      <c r="J116" s="28">
        <v>2065.1580000000031</v>
      </c>
      <c r="K116" s="28">
        <v>14291.261999999999</v>
      </c>
      <c r="N116" s="28">
        <v>11267.412120000001</v>
      </c>
      <c r="O116" s="28">
        <v>12574.169999999998</v>
      </c>
      <c r="P116" s="28">
        <v>1306.7578799999974</v>
      </c>
      <c r="Q116" s="28">
        <v>11267.412120000001</v>
      </c>
      <c r="T116" s="28">
        <v>6190.2328800000005</v>
      </c>
      <c r="U116" s="28">
        <v>6369.18</v>
      </c>
      <c r="V116" s="28">
        <v>178.94711999999981</v>
      </c>
      <c r="W116" s="28">
        <v>6190.2328800000005</v>
      </c>
      <c r="Z116" s="36">
        <v>42795</v>
      </c>
      <c r="AA116" s="28">
        <v>7217</v>
      </c>
    </row>
    <row r="117" spans="1:27">
      <c r="A117" s="36">
        <v>44287</v>
      </c>
      <c r="B117" s="28">
        <v>25017.498</v>
      </c>
      <c r="C117" s="28">
        <v>24768.100799999997</v>
      </c>
      <c r="D117" s="28">
        <v>0</v>
      </c>
      <c r="E117" s="28">
        <v>24768.100799999997</v>
      </c>
      <c r="H117" s="28">
        <v>14615.804400000001</v>
      </c>
      <c r="I117" s="28">
        <v>16421.875200000002</v>
      </c>
      <c r="J117" s="28">
        <v>1806.0708000000013</v>
      </c>
      <c r="K117" s="28">
        <v>14615.804400000001</v>
      </c>
      <c r="N117" s="28">
        <v>10808.602439999999</v>
      </c>
      <c r="O117" s="28">
        <v>12637.415999999999</v>
      </c>
      <c r="P117" s="28">
        <v>1828.8135600000005</v>
      </c>
      <c r="Q117" s="28">
        <v>10808.602439999999</v>
      </c>
      <c r="T117" s="28">
        <v>5739.6223199999995</v>
      </c>
      <c r="U117" s="28">
        <v>6382.5455999999995</v>
      </c>
      <c r="V117" s="28">
        <v>642.92327999999998</v>
      </c>
      <c r="W117" s="28">
        <v>5739.6223199999995</v>
      </c>
      <c r="Z117" s="36">
        <v>42826</v>
      </c>
      <c r="AA117" s="28">
        <v>7179</v>
      </c>
    </row>
    <row r="118" spans="1:27">
      <c r="A118" s="36">
        <v>44317</v>
      </c>
      <c r="B118" s="28">
        <v>27616.027199999997</v>
      </c>
      <c r="C118" s="28">
        <v>24866.391600000003</v>
      </c>
      <c r="D118" s="28">
        <v>0</v>
      </c>
      <c r="E118" s="28">
        <v>24866.391600000003</v>
      </c>
      <c r="H118" s="28">
        <v>15140.7912</v>
      </c>
      <c r="I118" s="28">
        <v>16487.330400000003</v>
      </c>
      <c r="J118" s="28">
        <v>1346.5392000000029</v>
      </c>
      <c r="K118" s="28">
        <v>15140.7912</v>
      </c>
      <c r="N118" s="28">
        <v>11238.446760000001</v>
      </c>
      <c r="O118" s="28">
        <v>12700.662</v>
      </c>
      <c r="P118" s="28">
        <v>1462.2152399999995</v>
      </c>
      <c r="Q118" s="28">
        <v>11238.446760000001</v>
      </c>
      <c r="T118" s="28">
        <v>5743.9210800000001</v>
      </c>
      <c r="U118" s="28">
        <v>6395.9112000000005</v>
      </c>
      <c r="V118" s="28">
        <v>651.99012000000039</v>
      </c>
      <c r="W118" s="28">
        <v>5743.9210800000001</v>
      </c>
      <c r="Z118" s="36">
        <v>42856</v>
      </c>
      <c r="AA118" s="28">
        <v>7349</v>
      </c>
    </row>
    <row r="119" spans="1:27">
      <c r="A119" s="36">
        <v>44348</v>
      </c>
      <c r="B119" s="28">
        <v>26389.418399999999</v>
      </c>
      <c r="C119" s="28">
        <v>24964.682399999998</v>
      </c>
      <c r="D119" s="28">
        <v>0</v>
      </c>
      <c r="E119" s="28">
        <v>24964.682399999998</v>
      </c>
      <c r="H119" s="28">
        <v>16026.928799999998</v>
      </c>
      <c r="I119" s="28">
        <v>16552.785599999999</v>
      </c>
      <c r="J119" s="28">
        <v>525.85680000000139</v>
      </c>
      <c r="K119" s="28">
        <v>16026.928799999998</v>
      </c>
      <c r="N119" s="28">
        <v>11817.70536</v>
      </c>
      <c r="O119" s="28">
        <v>12763.907999999999</v>
      </c>
      <c r="P119" s="28">
        <v>946.20263999999952</v>
      </c>
      <c r="Q119" s="28">
        <v>11817.70536</v>
      </c>
      <c r="T119" s="28">
        <v>5808.1688400000003</v>
      </c>
      <c r="U119" s="28">
        <v>6409.2767999999996</v>
      </c>
      <c r="V119" s="28">
        <v>601.10795999999937</v>
      </c>
      <c r="W119" s="28">
        <v>5808.1688400000003</v>
      </c>
      <c r="Z119" s="36">
        <v>42887</v>
      </c>
      <c r="AA119" s="28">
        <v>7693</v>
      </c>
    </row>
    <row r="120" spans="1:27">
      <c r="A120" s="36">
        <v>44378</v>
      </c>
      <c r="B120" s="28">
        <v>26432.050800000001</v>
      </c>
      <c r="C120" s="28">
        <v>25062.9732</v>
      </c>
      <c r="D120" s="28">
        <v>0</v>
      </c>
      <c r="E120" s="28">
        <v>25062.9732</v>
      </c>
      <c r="H120" s="28">
        <v>16762.053599999999</v>
      </c>
      <c r="I120" s="28">
        <v>16618.2408</v>
      </c>
      <c r="J120" s="28">
        <v>0</v>
      </c>
      <c r="K120" s="28">
        <v>16618.2408</v>
      </c>
      <c r="N120" s="28">
        <v>11495.350920000001</v>
      </c>
      <c r="O120" s="28">
        <v>12827.153999999999</v>
      </c>
      <c r="P120" s="28">
        <v>1331.8030799999979</v>
      </c>
      <c r="Q120" s="28">
        <v>11495.350920000001</v>
      </c>
      <c r="T120" s="28">
        <v>5691.585</v>
      </c>
      <c r="U120" s="28">
        <v>6422.6423999999997</v>
      </c>
      <c r="V120" s="28">
        <v>731.05739999999969</v>
      </c>
      <c r="W120" s="28">
        <v>5691.585</v>
      </c>
      <c r="Z120" s="36">
        <v>42917</v>
      </c>
      <c r="AA120" s="28">
        <v>7662</v>
      </c>
    </row>
    <row r="121" spans="1:27">
      <c r="A121" s="36">
        <v>44409</v>
      </c>
      <c r="B121" s="28">
        <v>27366.292799999996</v>
      </c>
      <c r="C121" s="28">
        <v>25161.263999999999</v>
      </c>
      <c r="D121" s="28">
        <v>0</v>
      </c>
      <c r="E121" s="28">
        <v>25161.263999999999</v>
      </c>
      <c r="H121" s="28">
        <v>15797.720399999998</v>
      </c>
      <c r="I121" s="28">
        <v>16683.696</v>
      </c>
      <c r="J121" s="28">
        <v>885.97560000000158</v>
      </c>
      <c r="K121" s="28">
        <v>15797.720399999998</v>
      </c>
      <c r="N121" s="28">
        <v>12372.371999999999</v>
      </c>
      <c r="O121" s="28">
        <v>12890.399999999998</v>
      </c>
      <c r="P121" s="28">
        <v>518.02799999999843</v>
      </c>
      <c r="Q121" s="28">
        <v>12372.371999999999</v>
      </c>
      <c r="T121" s="28">
        <v>6000.2235599999995</v>
      </c>
      <c r="U121" s="28">
        <v>6436.0080000000007</v>
      </c>
      <c r="V121" s="28">
        <v>435.78444000000127</v>
      </c>
      <c r="W121" s="28">
        <v>6000.2235599999995</v>
      </c>
      <c r="Z121" s="36">
        <v>42948</v>
      </c>
      <c r="AA121" s="28">
        <v>7801</v>
      </c>
    </row>
    <row r="122" spans="1:27">
      <c r="A122" s="36">
        <v>44440</v>
      </c>
      <c r="B122" s="28">
        <v>27427.534800000001</v>
      </c>
      <c r="C122" s="28">
        <v>25259.554799999998</v>
      </c>
      <c r="D122" s="28">
        <v>0</v>
      </c>
      <c r="E122" s="28">
        <v>25259.554799999998</v>
      </c>
      <c r="H122" s="28">
        <v>16116.080399999999</v>
      </c>
      <c r="I122" s="28">
        <v>16749.1512</v>
      </c>
      <c r="J122" s="28">
        <v>633.07080000000133</v>
      </c>
      <c r="K122" s="28">
        <v>16116.080399999999</v>
      </c>
      <c r="N122" s="28">
        <v>11828.91408</v>
      </c>
      <c r="O122" s="28">
        <v>12953.645999999999</v>
      </c>
      <c r="P122" s="28">
        <v>1124.7319199999984</v>
      </c>
      <c r="Q122" s="28">
        <v>11828.91408</v>
      </c>
      <c r="T122" s="28">
        <v>5937.35772</v>
      </c>
      <c r="U122" s="28">
        <v>6449.3736000000008</v>
      </c>
      <c r="V122" s="28">
        <v>512.01588000000083</v>
      </c>
      <c r="W122" s="28">
        <v>5937.35772</v>
      </c>
      <c r="Z122" s="36">
        <v>42979</v>
      </c>
      <c r="AA122" s="28">
        <v>7862</v>
      </c>
    </row>
    <row r="123" spans="1:27">
      <c r="A123" s="36">
        <v>44470</v>
      </c>
      <c r="B123" s="28">
        <v>28707.9012</v>
      </c>
      <c r="C123" s="28">
        <v>25357.845600000001</v>
      </c>
      <c r="D123" s="28">
        <v>0</v>
      </c>
      <c r="E123" s="28">
        <v>25357.845600000001</v>
      </c>
      <c r="H123" s="28">
        <v>16422.87</v>
      </c>
      <c r="I123" s="28">
        <v>16814.606400000001</v>
      </c>
      <c r="J123" s="28">
        <v>391.73640000000159</v>
      </c>
      <c r="K123" s="28">
        <v>16422.87</v>
      </c>
      <c r="N123" s="28">
        <v>12469.407599999999</v>
      </c>
      <c r="O123" s="28">
        <v>13016.892</v>
      </c>
      <c r="P123" s="28">
        <v>547.48440000000119</v>
      </c>
      <c r="Q123" s="28">
        <v>12469.407599999999</v>
      </c>
      <c r="T123" s="28">
        <v>5758.9949999999999</v>
      </c>
      <c r="U123" s="28">
        <v>6462.7392</v>
      </c>
      <c r="V123" s="28">
        <v>703.74420000000009</v>
      </c>
      <c r="W123" s="28">
        <v>5758.9949999999999</v>
      </c>
      <c r="Z123" s="36">
        <v>43009</v>
      </c>
      <c r="AA123" s="28">
        <v>7995</v>
      </c>
    </row>
    <row r="124" spans="1:27">
      <c r="A124" s="36">
        <v>44501</v>
      </c>
      <c r="B124" s="28">
        <v>27412.576800000003</v>
      </c>
      <c r="C124" s="28">
        <v>25456.136399999996</v>
      </c>
      <c r="D124" s="28">
        <v>0</v>
      </c>
      <c r="E124" s="28">
        <v>25456.136399999996</v>
      </c>
      <c r="H124" s="28">
        <v>16751.3112</v>
      </c>
      <c r="I124" s="28">
        <v>16880.061600000001</v>
      </c>
      <c r="J124" s="28">
        <v>128.75040000000081</v>
      </c>
      <c r="K124" s="28">
        <v>16751.3112</v>
      </c>
      <c r="N124" s="28">
        <v>12547.003199999999</v>
      </c>
      <c r="O124" s="28">
        <v>13080.138000000001</v>
      </c>
      <c r="P124" s="28">
        <v>533.13480000000163</v>
      </c>
      <c r="Q124" s="28">
        <v>12547.003199999999</v>
      </c>
      <c r="T124" s="28">
        <v>6525.4222799999989</v>
      </c>
      <c r="U124" s="28">
        <v>6476.1047999999992</v>
      </c>
      <c r="V124" s="28">
        <v>0</v>
      </c>
      <c r="W124" s="28">
        <v>6476.1047999999992</v>
      </c>
      <c r="Z124" s="36">
        <v>43040</v>
      </c>
      <c r="AA124" s="28">
        <v>7942</v>
      </c>
    </row>
    <row r="125" spans="1:27">
      <c r="A125" s="36">
        <v>44531</v>
      </c>
      <c r="B125" s="28">
        <v>28342.268400000001</v>
      </c>
      <c r="C125" s="28">
        <v>25554.427200000002</v>
      </c>
      <c r="D125" s="28">
        <v>0</v>
      </c>
      <c r="E125" s="28">
        <v>25554.427200000002</v>
      </c>
      <c r="H125" s="28">
        <v>17854.031999999999</v>
      </c>
      <c r="I125" s="28">
        <v>16945.516800000001</v>
      </c>
      <c r="J125" s="28">
        <v>0</v>
      </c>
      <c r="K125" s="28">
        <v>16945.516800000001</v>
      </c>
      <c r="N125" s="28">
        <v>11918.431920000001</v>
      </c>
      <c r="O125" s="28">
        <v>13143.383999999998</v>
      </c>
      <c r="P125" s="28">
        <v>1224.9520799999973</v>
      </c>
      <c r="Q125" s="28">
        <v>11918.431920000001</v>
      </c>
      <c r="T125" s="28">
        <v>5743.3604399999995</v>
      </c>
      <c r="U125" s="28">
        <v>6489.4704000000002</v>
      </c>
      <c r="V125" s="28">
        <v>746.10996000000068</v>
      </c>
      <c r="W125" s="28">
        <v>5743.3604399999995</v>
      </c>
      <c r="Z125" s="36">
        <v>43070</v>
      </c>
      <c r="AA125" s="28">
        <v>8201</v>
      </c>
    </row>
    <row r="126" spans="1:27">
      <c r="A126" s="36">
        <v>44562</v>
      </c>
      <c r="B126" s="28">
        <v>28549.321199999998</v>
      </c>
      <c r="C126" s="28">
        <v>25652.717999999997</v>
      </c>
      <c r="D126" s="28">
        <v>0</v>
      </c>
      <c r="E126" s="28">
        <v>25652.717999999997</v>
      </c>
      <c r="H126" s="28">
        <v>18040.915199999999</v>
      </c>
      <c r="I126" s="28">
        <v>17010.972000000002</v>
      </c>
      <c r="J126" s="28">
        <v>0</v>
      </c>
      <c r="K126" s="28">
        <v>17010.972000000002</v>
      </c>
      <c r="N126" s="28">
        <v>12930.317999999999</v>
      </c>
      <c r="O126" s="28">
        <v>13206.630000000001</v>
      </c>
      <c r="P126" s="28">
        <v>276.31200000000172</v>
      </c>
      <c r="Q126" s="28">
        <v>12930.317999999999</v>
      </c>
      <c r="T126" s="28">
        <v>5398.5214800000003</v>
      </c>
      <c r="U126" s="28">
        <v>6502.8360000000002</v>
      </c>
      <c r="V126" s="28">
        <v>1104.3145199999999</v>
      </c>
      <c r="W126" s="28">
        <v>5398.5214800000003</v>
      </c>
      <c r="Z126" s="36">
        <v>43101</v>
      </c>
      <c r="AA126" s="28">
        <v>8162</v>
      </c>
    </row>
    <row r="127" spans="1:27">
      <c r="A127" s="36">
        <v>44593</v>
      </c>
      <c r="B127" s="28">
        <v>29365.117200000001</v>
      </c>
      <c r="C127" s="28">
        <v>25751.008799999996</v>
      </c>
      <c r="D127" s="28">
        <v>0</v>
      </c>
      <c r="E127" s="28">
        <v>25751.008799999996</v>
      </c>
      <c r="H127" s="28">
        <v>18025.778400000003</v>
      </c>
      <c r="I127" s="28">
        <v>17076.427200000002</v>
      </c>
      <c r="J127" s="28">
        <v>0</v>
      </c>
      <c r="K127" s="28">
        <v>17076.427200000002</v>
      </c>
      <c r="N127" s="28">
        <v>12616.978800000001</v>
      </c>
      <c r="O127" s="28">
        <v>13269.875999999998</v>
      </c>
      <c r="P127" s="28">
        <v>652.89719999999761</v>
      </c>
      <c r="Q127" s="28">
        <v>12616.978800000001</v>
      </c>
      <c r="T127" s="28">
        <v>5886.2248799999998</v>
      </c>
      <c r="U127" s="28">
        <v>6516.2016000000003</v>
      </c>
      <c r="V127" s="28">
        <v>629.97672000000057</v>
      </c>
      <c r="W127" s="28">
        <v>5886.2248799999998</v>
      </c>
      <c r="Z127" s="36">
        <v>43132</v>
      </c>
      <c r="AA127" s="28">
        <v>8142</v>
      </c>
    </row>
    <row r="128" spans="1:27">
      <c r="A128" s="36">
        <v>44621</v>
      </c>
      <c r="B128" s="28">
        <v>29488.811999999998</v>
      </c>
      <c r="C128" s="28">
        <v>25849.299599999998</v>
      </c>
      <c r="D128" s="28">
        <v>0</v>
      </c>
      <c r="E128" s="28">
        <v>25849.299599999998</v>
      </c>
      <c r="H128" s="28">
        <v>18107.018400000001</v>
      </c>
      <c r="I128" s="28">
        <v>17141.882400000002</v>
      </c>
      <c r="J128" s="28">
        <v>0</v>
      </c>
      <c r="K128" s="28">
        <v>17141.882400000002</v>
      </c>
      <c r="N128" s="28">
        <v>13311.463200000002</v>
      </c>
      <c r="O128" s="28">
        <v>13333.121999999999</v>
      </c>
      <c r="P128" s="28">
        <v>21.658799999997427</v>
      </c>
      <c r="Q128" s="28">
        <v>13311.463200000002</v>
      </c>
      <c r="T128" s="28">
        <v>5754.5537999999997</v>
      </c>
      <c r="U128" s="28">
        <v>6529.5671999999995</v>
      </c>
      <c r="V128" s="28">
        <v>775.01339999999982</v>
      </c>
      <c r="W128" s="28">
        <v>5754.5537999999997</v>
      </c>
      <c r="Z128" s="36">
        <v>43160</v>
      </c>
      <c r="AA128" s="28">
        <v>8213</v>
      </c>
    </row>
    <row r="129" spans="1:27">
      <c r="A129" s="36">
        <v>44652</v>
      </c>
      <c r="B129" s="28">
        <v>30944.381999999998</v>
      </c>
      <c r="C129" s="28">
        <v>25947.590400000001</v>
      </c>
      <c r="D129" s="28">
        <v>0</v>
      </c>
      <c r="E129" s="28">
        <v>25947.590400000001</v>
      </c>
      <c r="H129" s="28">
        <v>18448.743599999998</v>
      </c>
      <c r="I129" s="28">
        <v>17207.337599999999</v>
      </c>
      <c r="J129" s="28">
        <v>0</v>
      </c>
      <c r="K129" s="28">
        <v>17207.337599999999</v>
      </c>
      <c r="N129" s="28">
        <v>13877.977200000001</v>
      </c>
      <c r="O129" s="28">
        <v>13396.368</v>
      </c>
      <c r="P129" s="28">
        <v>0</v>
      </c>
      <c r="Q129" s="28">
        <v>13396.368</v>
      </c>
      <c r="T129" s="28">
        <v>6076.0041600000004</v>
      </c>
      <c r="U129" s="28">
        <v>6542.9328000000005</v>
      </c>
      <c r="V129" s="28">
        <v>466.92864000000009</v>
      </c>
      <c r="W129" s="28">
        <v>6076.0041600000004</v>
      </c>
      <c r="Z129" s="36">
        <v>43191</v>
      </c>
      <c r="AA129" s="28">
        <v>8232</v>
      </c>
    </row>
    <row r="130" spans="1:27">
      <c r="A130" s="36">
        <v>44682</v>
      </c>
      <c r="B130" s="28">
        <v>30049.063200000001</v>
      </c>
      <c r="C130" s="28">
        <v>26045.8812</v>
      </c>
      <c r="D130" s="28">
        <v>0</v>
      </c>
      <c r="E130" s="28">
        <v>26045.8812</v>
      </c>
      <c r="H130" s="28">
        <v>18906.8436</v>
      </c>
      <c r="I130" s="28">
        <v>17272.792799999999</v>
      </c>
      <c r="J130" s="28">
        <v>0</v>
      </c>
      <c r="K130" s="28">
        <v>17272.792799999999</v>
      </c>
      <c r="N130" s="28">
        <v>14052.902399999999</v>
      </c>
      <c r="O130" s="28">
        <v>13459.613999999998</v>
      </c>
      <c r="P130" s="28">
        <v>0</v>
      </c>
      <c r="Q130" s="28">
        <v>13459.613999999998</v>
      </c>
      <c r="T130" s="28">
        <v>5669.1322799999998</v>
      </c>
      <c r="U130" s="28">
        <v>6556.2983999999997</v>
      </c>
      <c r="V130" s="28">
        <v>887.16611999999986</v>
      </c>
      <c r="W130" s="28">
        <v>5669.1322799999998</v>
      </c>
      <c r="Z130" s="36">
        <v>43221</v>
      </c>
      <c r="AA130" s="28">
        <v>8615</v>
      </c>
    </row>
    <row r="131" spans="1:27">
      <c r="A131" s="36">
        <v>44713</v>
      </c>
      <c r="B131" s="28">
        <v>30547.839599999999</v>
      </c>
      <c r="C131" s="28">
        <v>26144.171999999999</v>
      </c>
      <c r="D131" s="28">
        <v>0</v>
      </c>
      <c r="E131" s="28">
        <v>26144.171999999999</v>
      </c>
      <c r="H131" s="28">
        <v>18056.979599999999</v>
      </c>
      <c r="I131" s="28">
        <v>17338.248</v>
      </c>
      <c r="J131" s="28">
        <v>0</v>
      </c>
      <c r="K131" s="28">
        <v>17338.248</v>
      </c>
      <c r="N131" s="28">
        <v>13796.115600000001</v>
      </c>
      <c r="O131" s="28">
        <v>13522.86</v>
      </c>
      <c r="P131" s="28">
        <v>0</v>
      </c>
      <c r="Q131" s="28">
        <v>13522.86</v>
      </c>
      <c r="T131" s="28">
        <v>5857.9408800000001</v>
      </c>
      <c r="U131" s="28">
        <v>6569.6639999999998</v>
      </c>
      <c r="V131" s="28">
        <v>711.72311999999965</v>
      </c>
      <c r="W131" s="28">
        <v>5857.9408800000001</v>
      </c>
      <c r="Z131" s="36">
        <v>43252</v>
      </c>
      <c r="AA131" s="28">
        <v>8714</v>
      </c>
    </row>
    <row r="132" spans="1:27">
      <c r="A132" s="36">
        <v>44743</v>
      </c>
      <c r="B132" s="28">
        <v>31149.1656</v>
      </c>
      <c r="C132" s="28">
        <v>26242.462800000001</v>
      </c>
      <c r="D132" s="28">
        <v>0</v>
      </c>
      <c r="E132" s="28">
        <v>26242.462800000001</v>
      </c>
      <c r="H132" s="28">
        <v>18272.9028</v>
      </c>
      <c r="I132" s="28">
        <v>17403.7032</v>
      </c>
      <c r="J132" s="28">
        <v>0</v>
      </c>
      <c r="K132" s="28">
        <v>17403.7032</v>
      </c>
      <c r="N132" s="28">
        <v>14320.603199999998</v>
      </c>
      <c r="O132" s="28">
        <v>13586.105999999998</v>
      </c>
      <c r="P132" s="28">
        <v>0</v>
      </c>
      <c r="Q132" s="28">
        <v>13586.105999999998</v>
      </c>
      <c r="T132" s="28">
        <v>5273.9965199999997</v>
      </c>
      <c r="U132" s="28">
        <v>6583.0296000000008</v>
      </c>
      <c r="V132" s="28">
        <v>1309.0330800000011</v>
      </c>
      <c r="W132" s="28">
        <v>5273.9965199999997</v>
      </c>
      <c r="Z132" s="36">
        <v>43282</v>
      </c>
      <c r="AA132" s="28">
        <v>8778</v>
      </c>
    </row>
    <row r="133" spans="1:27">
      <c r="A133" s="36">
        <v>44774</v>
      </c>
      <c r="B133" s="28">
        <v>30655.984799999998</v>
      </c>
      <c r="C133" s="28">
        <v>26340.753599999996</v>
      </c>
      <c r="D133" s="28">
        <v>0</v>
      </c>
      <c r="E133" s="28">
        <v>26340.753599999996</v>
      </c>
      <c r="H133" s="28">
        <v>19555.576799999999</v>
      </c>
      <c r="I133" s="28">
        <v>17469.1584</v>
      </c>
      <c r="J133" s="28">
        <v>0</v>
      </c>
      <c r="K133" s="28">
        <v>17469.1584</v>
      </c>
      <c r="N133" s="28">
        <v>14289.3264</v>
      </c>
      <c r="O133" s="28">
        <v>13649.351999999999</v>
      </c>
      <c r="P133" s="28">
        <v>0</v>
      </c>
      <c r="Q133" s="28">
        <v>13649.351999999999</v>
      </c>
      <c r="T133" s="28">
        <v>5616.9831599999998</v>
      </c>
      <c r="U133" s="28">
        <v>6596.3952000000008</v>
      </c>
      <c r="V133" s="28">
        <v>979.41204000000107</v>
      </c>
      <c r="W133" s="28">
        <v>5616.9831599999998</v>
      </c>
      <c r="Z133" s="36">
        <v>43313</v>
      </c>
      <c r="AA133" s="28">
        <v>8639</v>
      </c>
    </row>
    <row r="134" spans="1:27">
      <c r="A134" s="36">
        <v>44805</v>
      </c>
      <c r="B134" s="28">
        <v>31521.668399999999</v>
      </c>
      <c r="C134" s="28">
        <v>26439.044400000002</v>
      </c>
      <c r="D134" s="28">
        <v>0</v>
      </c>
      <c r="E134" s="28">
        <v>26439.044400000002</v>
      </c>
      <c r="H134" s="28">
        <v>19593.366000000002</v>
      </c>
      <c r="I134" s="28">
        <v>17534.613600000001</v>
      </c>
      <c r="J134" s="28">
        <v>0</v>
      </c>
      <c r="K134" s="28">
        <v>17534.613600000001</v>
      </c>
      <c r="N134" s="28">
        <v>14500.3092</v>
      </c>
      <c r="O134" s="28">
        <v>13712.598</v>
      </c>
      <c r="P134" s="28">
        <v>0</v>
      </c>
      <c r="Q134" s="28">
        <v>13712.598</v>
      </c>
      <c r="T134" s="28">
        <v>5432.3392800000001</v>
      </c>
      <c r="U134" s="28">
        <v>6609.7608</v>
      </c>
      <c r="V134" s="28">
        <v>1177.4215199999999</v>
      </c>
      <c r="W134" s="28">
        <v>5432.3392800000001</v>
      </c>
      <c r="Z134" s="36">
        <v>43344</v>
      </c>
      <c r="AA134" s="28">
        <v>8690</v>
      </c>
    </row>
    <row r="135" spans="1:27">
      <c r="A135" s="36">
        <v>44835</v>
      </c>
      <c r="B135" s="28">
        <v>31986.367200000001</v>
      </c>
      <c r="C135" s="28">
        <v>26537.335199999998</v>
      </c>
      <c r="D135" s="28">
        <v>0</v>
      </c>
      <c r="E135" s="28">
        <v>26537.335199999998</v>
      </c>
      <c r="H135" s="28">
        <v>19320.347999999998</v>
      </c>
      <c r="I135" s="28">
        <v>17600.068800000001</v>
      </c>
      <c r="J135" s="28">
        <v>0</v>
      </c>
      <c r="K135" s="28">
        <v>17600.068800000001</v>
      </c>
      <c r="N135" s="28">
        <v>14669.548799999999</v>
      </c>
      <c r="O135" s="28">
        <v>13775.844000000001</v>
      </c>
      <c r="P135" s="28">
        <v>0</v>
      </c>
      <c r="Q135" s="28">
        <v>13775.844000000001</v>
      </c>
      <c r="T135" s="28">
        <v>5763.7508399999997</v>
      </c>
      <c r="U135" s="28">
        <v>6623.1263999999992</v>
      </c>
      <c r="V135" s="28">
        <v>859.3755599999995</v>
      </c>
      <c r="W135" s="28">
        <v>5763.7508399999997</v>
      </c>
      <c r="Z135" s="36">
        <v>43374</v>
      </c>
      <c r="AA135" s="28">
        <v>9517</v>
      </c>
    </row>
    <row r="136" spans="1:27">
      <c r="Z136" s="36">
        <v>43405</v>
      </c>
      <c r="AA136" s="28">
        <v>9994</v>
      </c>
    </row>
    <row r="137" spans="1:27">
      <c r="Z137" s="36">
        <v>43435</v>
      </c>
      <c r="AA137" s="28">
        <v>10385</v>
      </c>
    </row>
    <row r="138" spans="1:27">
      <c r="Z138" s="36">
        <v>43466</v>
      </c>
      <c r="AA138" s="28">
        <v>10258</v>
      </c>
    </row>
    <row r="139" spans="1:27">
      <c r="Z139" s="36">
        <v>43497</v>
      </c>
      <c r="AA139" s="28">
        <v>10342</v>
      </c>
    </row>
    <row r="140" spans="1:27">
      <c r="Z140" s="36">
        <v>43525</v>
      </c>
      <c r="AA140" s="28">
        <v>10377</v>
      </c>
    </row>
    <row r="141" spans="1:27">
      <c r="Z141" s="36">
        <v>43556</v>
      </c>
      <c r="AA141" s="28">
        <v>10235</v>
      </c>
    </row>
    <row r="142" spans="1:27">
      <c r="Z142" s="36">
        <v>43586</v>
      </c>
      <c r="AA142" s="28">
        <v>10111</v>
      </c>
    </row>
    <row r="143" spans="1:27">
      <c r="Z143" s="36">
        <v>43617</v>
      </c>
      <c r="AA143" s="28">
        <v>10526</v>
      </c>
    </row>
    <row r="144" spans="1:27">
      <c r="Z144" s="36">
        <v>43647</v>
      </c>
      <c r="AA144" s="28">
        <v>10813</v>
      </c>
    </row>
    <row r="145" spans="26:27">
      <c r="Z145" s="36">
        <v>43678</v>
      </c>
      <c r="AA145" s="28">
        <v>10947</v>
      </c>
    </row>
    <row r="146" spans="26:27">
      <c r="Z146" s="36">
        <v>43709</v>
      </c>
      <c r="AA146" s="28">
        <v>11065</v>
      </c>
    </row>
    <row r="147" spans="26:27">
      <c r="Z147" s="36">
        <v>43739</v>
      </c>
      <c r="AA147" s="28">
        <v>10532</v>
      </c>
    </row>
    <row r="148" spans="26:27">
      <c r="Z148" s="36">
        <v>43770</v>
      </c>
      <c r="AA148" s="28">
        <v>10947</v>
      </c>
    </row>
    <row r="149" spans="26:27">
      <c r="Z149" s="36">
        <v>43800</v>
      </c>
      <c r="AA149" s="28">
        <v>10888</v>
      </c>
    </row>
    <row r="150" spans="26:27">
      <c r="Z150" s="36">
        <v>43831</v>
      </c>
      <c r="AA150" s="28">
        <v>11106</v>
      </c>
    </row>
    <row r="151" spans="26:27">
      <c r="Z151" s="36">
        <v>43862</v>
      </c>
      <c r="AA151" s="28">
        <v>11301</v>
      </c>
    </row>
    <row r="152" spans="26:27">
      <c r="Z152" s="36">
        <v>43891</v>
      </c>
      <c r="AA152" s="28">
        <v>11234</v>
      </c>
    </row>
    <row r="153" spans="26:27">
      <c r="Z153" s="36">
        <v>43922</v>
      </c>
      <c r="AA153" s="28">
        <v>11323</v>
      </c>
    </row>
    <row r="154" spans="26:27">
      <c r="Z154" s="36">
        <v>43952</v>
      </c>
      <c r="AA154" s="28">
        <v>12547</v>
      </c>
    </row>
    <row r="155" spans="26:27">
      <c r="Z155" s="36">
        <v>43983</v>
      </c>
      <c r="AA155" s="28">
        <v>12609</v>
      </c>
    </row>
    <row r="156" spans="26:27">
      <c r="Z156" s="36">
        <v>44013</v>
      </c>
      <c r="AA156" s="28">
        <v>12337</v>
      </c>
    </row>
    <row r="157" spans="26:27">
      <c r="Z157" s="36">
        <v>44044</v>
      </c>
      <c r="AA157" s="28">
        <v>12438</v>
      </c>
    </row>
    <row r="158" spans="26:27">
      <c r="Z158" s="36">
        <v>44075</v>
      </c>
      <c r="AA158" s="28">
        <v>12518</v>
      </c>
    </row>
    <row r="159" spans="26:27">
      <c r="Z159" s="36">
        <v>44105</v>
      </c>
      <c r="AA159" s="28">
        <v>11670</v>
      </c>
    </row>
    <row r="160" spans="26:27">
      <c r="Z160" s="36">
        <v>44136</v>
      </c>
      <c r="AA160" s="28">
        <v>11597</v>
      </c>
    </row>
    <row r="161" spans="26:27">
      <c r="Z161" s="36">
        <v>44166</v>
      </c>
      <c r="AA161" s="28">
        <v>11833</v>
      </c>
    </row>
    <row r="162" spans="26:27">
      <c r="Z162" s="36">
        <v>44197</v>
      </c>
      <c r="AA162" s="28">
        <v>11774</v>
      </c>
    </row>
    <row r="163" spans="26:27">
      <c r="Z163" s="36">
        <v>44228</v>
      </c>
      <c r="AA163" s="28">
        <v>11600</v>
      </c>
    </row>
    <row r="164" spans="26:27">
      <c r="Z164" s="36">
        <v>44256</v>
      </c>
      <c r="AA164" s="28">
        <v>11546</v>
      </c>
    </row>
    <row r="165" spans="26:27">
      <c r="Z165" s="36">
        <v>44287</v>
      </c>
      <c r="AA165" s="28">
        <v>11502</v>
      </c>
    </row>
    <row r="166" spans="26:27">
      <c r="Z166" s="36">
        <v>44317</v>
      </c>
      <c r="AA166" s="28">
        <v>11307</v>
      </c>
    </row>
    <row r="167" spans="26:27">
      <c r="Z167" s="36">
        <v>44348</v>
      </c>
      <c r="AA167" s="28">
        <v>11681</v>
      </c>
    </row>
    <row r="168" spans="26:27">
      <c r="Z168" s="36">
        <v>44378</v>
      </c>
      <c r="AA168" s="28">
        <v>11732</v>
      </c>
    </row>
    <row r="169" spans="26:27">
      <c r="Z169" s="36">
        <v>44409</v>
      </c>
      <c r="AA169" s="28">
        <v>12357</v>
      </c>
    </row>
    <row r="170" spans="26:27">
      <c r="Z170" s="36">
        <v>44440</v>
      </c>
      <c r="AA170" s="28">
        <v>12421</v>
      </c>
    </row>
    <row r="171" spans="26:27">
      <c r="Z171" s="36">
        <v>44470</v>
      </c>
      <c r="AA171" s="28">
        <v>13716</v>
      </c>
    </row>
    <row r="172" spans="26:27">
      <c r="Z172" s="36">
        <v>44501</v>
      </c>
      <c r="AA172" s="28">
        <v>14667</v>
      </c>
    </row>
    <row r="173" spans="26:27">
      <c r="Z173" s="36">
        <v>44531</v>
      </c>
      <c r="AA173" s="28">
        <v>15324</v>
      </c>
    </row>
    <row r="174" spans="26:27">
      <c r="Z174" s="36">
        <v>44562</v>
      </c>
      <c r="AA174" s="28">
        <v>15348</v>
      </c>
    </row>
    <row r="175" spans="26:27">
      <c r="Z175" s="36">
        <v>44593</v>
      </c>
      <c r="AA175" s="28">
        <v>15275</v>
      </c>
    </row>
    <row r="176" spans="26:27">
      <c r="Z176" s="36">
        <v>44621</v>
      </c>
      <c r="AA176" s="28">
        <v>16630</v>
      </c>
    </row>
    <row r="177" spans="26:28">
      <c r="Z177" s="36">
        <v>44652</v>
      </c>
      <c r="AA177" s="28">
        <v>17040</v>
      </c>
    </row>
    <row r="178" spans="26:28">
      <c r="Z178" s="36">
        <v>44682</v>
      </c>
      <c r="AA178" s="28">
        <v>17584</v>
      </c>
    </row>
    <row r="179" spans="26:28">
      <c r="Z179" s="36">
        <v>44713</v>
      </c>
      <c r="AA179" s="28">
        <v>18361</v>
      </c>
    </row>
    <row r="180" spans="26:28">
      <c r="Z180" s="36">
        <v>44743</v>
      </c>
      <c r="AA180" s="28">
        <v>18377</v>
      </c>
    </row>
    <row r="181" spans="26:28">
      <c r="Z181" s="36">
        <v>44774</v>
      </c>
      <c r="AA181" s="28">
        <v>20119</v>
      </c>
    </row>
    <row r="182" spans="26:28">
      <c r="Z182" s="36">
        <v>44805</v>
      </c>
      <c r="AA182" s="28">
        <v>21098</v>
      </c>
    </row>
    <row r="183" spans="26:28">
      <c r="Z183" s="36">
        <v>44835</v>
      </c>
      <c r="AA183" s="28">
        <v>21933</v>
      </c>
      <c r="AB183" s="28">
        <v>883</v>
      </c>
    </row>
    <row r="184" spans="26:28">
      <c r="Z184" s="36">
        <v>44866</v>
      </c>
    </row>
    <row r="185" spans="26:28">
      <c r="Z185" s="36">
        <v>44896</v>
      </c>
      <c r="AB185" s="28">
        <v>21050</v>
      </c>
    </row>
    <row r="186" spans="26:28">
      <c r="Z186" s="36">
        <v>44927</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7B73A-F1DE-448E-8300-348E22CA7DC8}">
  <dimension ref="A1:C36"/>
  <sheetViews>
    <sheetView workbookViewId="0">
      <selection activeCell="I11" sqref="I11"/>
    </sheetView>
  </sheetViews>
  <sheetFormatPr defaultColWidth="8.81640625" defaultRowHeight="14"/>
  <cols>
    <col min="1" max="1" width="8.81640625" style="28" customWidth="1"/>
    <col min="2" max="16384" width="8.81640625" style="28"/>
  </cols>
  <sheetData>
    <row r="1" spans="1:1">
      <c r="A1" s="20" t="s">
        <v>112</v>
      </c>
    </row>
    <row r="2" spans="1:1">
      <c r="A2" s="23" t="s">
        <v>109</v>
      </c>
    </row>
    <row r="3" spans="1:1" ht="14.5">
      <c r="A3" s="37"/>
    </row>
    <row r="4" spans="1:1">
      <c r="A4" s="38"/>
    </row>
    <row r="5" spans="1:1" ht="15.5">
      <c r="A5" s="33"/>
    </row>
    <row r="11" spans="1:1">
      <c r="A11" s="38"/>
    </row>
    <row r="12" spans="1:1" ht="15.5">
      <c r="A12" s="33"/>
    </row>
    <row r="15" spans="1:1">
      <c r="A15" s="23" t="s">
        <v>110</v>
      </c>
    </row>
    <row r="16" spans="1:1">
      <c r="A16" s="23" t="s">
        <v>111</v>
      </c>
    </row>
    <row r="24" spans="1:3">
      <c r="C24" s="28" t="s">
        <v>113</v>
      </c>
    </row>
    <row r="25" spans="1:3">
      <c r="A25" s="28" t="s">
        <v>114</v>
      </c>
      <c r="B25" s="28" t="s">
        <v>115</v>
      </c>
      <c r="C25" s="34">
        <v>22.662301148216017</v>
      </c>
    </row>
    <row r="26" spans="1:3">
      <c r="B26" s="28" t="s">
        <v>116</v>
      </c>
      <c r="C26" s="34">
        <v>13.190098457368364</v>
      </c>
    </row>
    <row r="27" spans="1:3">
      <c r="B27" s="28" t="s">
        <v>117</v>
      </c>
      <c r="C27" s="34">
        <v>19.037254081205532</v>
      </c>
    </row>
    <row r="28" spans="1:3">
      <c r="B28" s="28" t="s">
        <v>118</v>
      </c>
      <c r="C28" s="34">
        <v>29.639041500384764</v>
      </c>
    </row>
    <row r="29" spans="1:3">
      <c r="B29" s="28" t="s">
        <v>119</v>
      </c>
      <c r="C29" s="34">
        <v>32.890597693114273</v>
      </c>
    </row>
    <row r="30" spans="1:3">
      <c r="B30" s="28" t="s">
        <v>120</v>
      </c>
      <c r="C30" s="34">
        <v>34.997316156736446</v>
      </c>
    </row>
    <row r="32" spans="1:3">
      <c r="A32" s="28" t="s">
        <v>121</v>
      </c>
      <c r="B32" s="28" t="s">
        <v>122</v>
      </c>
      <c r="C32" s="34">
        <v>7.6082369820237972</v>
      </c>
    </row>
    <row r="33" spans="2:3">
      <c r="B33" s="28" t="s">
        <v>123</v>
      </c>
      <c r="C33" s="34">
        <v>-8.7816944959802044</v>
      </c>
    </row>
    <row r="34" spans="2:3">
      <c r="B34" s="28" t="s">
        <v>124</v>
      </c>
      <c r="C34" s="34">
        <v>0.18153889121630584</v>
      </c>
    </row>
    <row r="35" spans="2:3">
      <c r="B35" s="28" t="s">
        <v>125</v>
      </c>
      <c r="C35" s="34">
        <v>22.086376627500798</v>
      </c>
    </row>
    <row r="36" spans="2:3">
      <c r="B36" s="28" t="s">
        <v>126</v>
      </c>
      <c r="C36" s="34">
        <v>32.095096582466596</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C9D9C-F300-4C32-B6E5-436EA6101868}">
  <dimension ref="A1:E111"/>
  <sheetViews>
    <sheetView workbookViewId="0">
      <selection activeCell="A20" sqref="A20"/>
    </sheetView>
  </sheetViews>
  <sheetFormatPr defaultColWidth="8.81640625" defaultRowHeight="14"/>
  <cols>
    <col min="1" max="1" width="8.81640625" style="28" customWidth="1"/>
    <col min="2" max="2" width="8.81640625" style="28" bestFit="1" customWidth="1"/>
    <col min="3" max="3" width="10.453125" style="28" bestFit="1" customWidth="1"/>
    <col min="4" max="5" width="8.81640625" style="28" bestFit="1" customWidth="1"/>
    <col min="6" max="16384" width="8.81640625" style="28"/>
  </cols>
  <sheetData>
    <row r="1" spans="1:1">
      <c r="A1" s="20" t="s">
        <v>127</v>
      </c>
    </row>
    <row r="2" spans="1:1">
      <c r="A2" s="23" t="s">
        <v>128</v>
      </c>
    </row>
    <row r="3" spans="1:1" ht="14.5">
      <c r="A3" s="27"/>
    </row>
    <row r="17" spans="1:5">
      <c r="A17" s="23" t="s">
        <v>129</v>
      </c>
    </row>
    <row r="18" spans="1:5">
      <c r="A18" s="23" t="s">
        <v>338</v>
      </c>
    </row>
    <row r="19" spans="1:5">
      <c r="A19" s="23" t="s">
        <v>337</v>
      </c>
    </row>
    <row r="24" spans="1:5">
      <c r="B24" s="28" t="s">
        <v>130</v>
      </c>
      <c r="C24" s="28" t="s">
        <v>131</v>
      </c>
      <c r="D24" s="28" t="s">
        <v>132</v>
      </c>
      <c r="E24" s="28" t="s">
        <v>133</v>
      </c>
    </row>
    <row r="25" spans="1:5">
      <c r="A25" s="36">
        <v>42705</v>
      </c>
      <c r="B25" s="28">
        <v>110258</v>
      </c>
    </row>
    <row r="26" spans="1:5">
      <c r="A26" s="36">
        <v>42736</v>
      </c>
      <c r="B26" s="28">
        <v>110546</v>
      </c>
    </row>
    <row r="27" spans="1:5">
      <c r="A27" s="36">
        <v>42767</v>
      </c>
      <c r="B27" s="28">
        <v>111133</v>
      </c>
    </row>
    <row r="28" spans="1:5">
      <c r="A28" s="36">
        <v>42795</v>
      </c>
      <c r="B28" s="28">
        <v>111354</v>
      </c>
    </row>
    <row r="29" spans="1:5">
      <c r="A29" s="36">
        <v>42826</v>
      </c>
      <c r="B29" s="28">
        <v>111979</v>
      </c>
    </row>
    <row r="30" spans="1:5">
      <c r="A30" s="36">
        <v>42856</v>
      </c>
      <c r="B30" s="28">
        <v>111920</v>
      </c>
    </row>
    <row r="31" spans="1:5">
      <c r="A31" s="36">
        <v>42887</v>
      </c>
      <c r="B31" s="28">
        <v>112123</v>
      </c>
    </row>
    <row r="32" spans="1:5">
      <c r="A32" s="36">
        <v>42917</v>
      </c>
      <c r="B32" s="28">
        <v>112297</v>
      </c>
    </row>
    <row r="33" spans="1:2">
      <c r="A33" s="36">
        <v>42948</v>
      </c>
      <c r="B33" s="28">
        <v>112241</v>
      </c>
    </row>
    <row r="34" spans="1:2">
      <c r="A34" s="36">
        <v>42979</v>
      </c>
      <c r="B34" s="28">
        <v>112629</v>
      </c>
    </row>
    <row r="35" spans="1:2">
      <c r="A35" s="36">
        <v>43009</v>
      </c>
      <c r="B35" s="28">
        <v>113316</v>
      </c>
    </row>
    <row r="36" spans="1:2">
      <c r="A36" s="36">
        <v>43040</v>
      </c>
      <c r="B36" s="28">
        <v>113934</v>
      </c>
    </row>
    <row r="37" spans="1:2">
      <c r="A37" s="36">
        <v>43070</v>
      </c>
      <c r="B37" s="28">
        <v>114296</v>
      </c>
    </row>
    <row r="38" spans="1:2">
      <c r="A38" s="36">
        <v>43101</v>
      </c>
      <c r="B38" s="28">
        <v>114383</v>
      </c>
    </row>
    <row r="39" spans="1:2">
      <c r="A39" s="36">
        <v>43132</v>
      </c>
      <c r="B39" s="28">
        <v>114875</v>
      </c>
    </row>
    <row r="40" spans="1:2">
      <c r="A40" s="36">
        <v>43160</v>
      </c>
      <c r="B40" s="28">
        <v>115365</v>
      </c>
    </row>
    <row r="41" spans="1:2">
      <c r="A41" s="36">
        <v>43191</v>
      </c>
      <c r="B41" s="28">
        <v>115745</v>
      </c>
    </row>
    <row r="42" spans="1:2">
      <c r="A42" s="36">
        <v>43221</v>
      </c>
      <c r="B42" s="28">
        <v>115941</v>
      </c>
    </row>
    <row r="43" spans="1:2">
      <c r="A43" s="36">
        <v>43252</v>
      </c>
      <c r="B43" s="28">
        <v>116091</v>
      </c>
    </row>
    <row r="44" spans="1:2">
      <c r="A44" s="36">
        <v>43282</v>
      </c>
      <c r="B44" s="28">
        <v>116100</v>
      </c>
    </row>
    <row r="45" spans="1:2">
      <c r="A45" s="36">
        <v>43313</v>
      </c>
      <c r="B45" s="28">
        <v>116379</v>
      </c>
    </row>
    <row r="46" spans="1:2">
      <c r="A46" s="36">
        <v>43344</v>
      </c>
      <c r="B46" s="28">
        <v>116496</v>
      </c>
    </row>
    <row r="47" spans="1:2">
      <c r="A47" s="36">
        <v>43374</v>
      </c>
      <c r="B47" s="28">
        <v>116910</v>
      </c>
    </row>
    <row r="48" spans="1:2">
      <c r="A48" s="36">
        <v>43405</v>
      </c>
      <c r="B48" s="28">
        <v>117380</v>
      </c>
    </row>
    <row r="49" spans="1:2">
      <c r="A49" s="36">
        <v>43435</v>
      </c>
      <c r="B49" s="28">
        <v>117857</v>
      </c>
    </row>
    <row r="50" spans="1:2">
      <c r="A50" s="36">
        <v>43466</v>
      </c>
      <c r="B50" s="28">
        <v>118030</v>
      </c>
    </row>
    <row r="51" spans="1:2">
      <c r="A51" s="36">
        <v>43497</v>
      </c>
      <c r="B51" s="28">
        <v>118096</v>
      </c>
    </row>
    <row r="52" spans="1:2">
      <c r="A52" s="36">
        <v>43525</v>
      </c>
      <c r="B52" s="28">
        <v>118984</v>
      </c>
    </row>
    <row r="53" spans="1:2">
      <c r="A53" s="36">
        <v>43556</v>
      </c>
      <c r="B53" s="28">
        <v>119379</v>
      </c>
    </row>
    <row r="54" spans="1:2">
      <c r="A54" s="36">
        <v>43586</v>
      </c>
      <c r="B54" s="28">
        <v>119550</v>
      </c>
    </row>
    <row r="55" spans="1:2">
      <c r="A55" s="36">
        <v>43617</v>
      </c>
      <c r="B55" s="28">
        <v>119400</v>
      </c>
    </row>
    <row r="56" spans="1:2">
      <c r="A56" s="36">
        <v>43647</v>
      </c>
      <c r="B56" s="28">
        <v>118995</v>
      </c>
    </row>
    <row r="57" spans="1:2">
      <c r="A57" s="36">
        <v>43678</v>
      </c>
      <c r="B57" s="28">
        <v>119053</v>
      </c>
    </row>
    <row r="58" spans="1:2">
      <c r="A58" s="36">
        <v>43709</v>
      </c>
      <c r="B58" s="28">
        <v>119126</v>
      </c>
    </row>
    <row r="59" spans="1:2">
      <c r="A59" s="36">
        <v>43739</v>
      </c>
      <c r="B59" s="28">
        <v>119473</v>
      </c>
    </row>
    <row r="60" spans="1:2">
      <c r="A60" s="36">
        <v>43770</v>
      </c>
      <c r="B60" s="28">
        <v>119532</v>
      </c>
    </row>
    <row r="61" spans="1:2">
      <c r="A61" s="36">
        <v>43800</v>
      </c>
      <c r="B61" s="28">
        <v>119817</v>
      </c>
    </row>
    <row r="62" spans="1:2">
      <c r="A62" s="36">
        <v>43831</v>
      </c>
      <c r="B62" s="28">
        <v>119945</v>
      </c>
    </row>
    <row r="63" spans="1:2">
      <c r="A63" s="36">
        <v>43862</v>
      </c>
      <c r="B63" s="28">
        <v>120276</v>
      </c>
    </row>
    <row r="64" spans="1:2">
      <c r="A64" s="36">
        <v>43891</v>
      </c>
      <c r="B64" s="28">
        <v>120469</v>
      </c>
    </row>
    <row r="65" spans="1:2">
      <c r="A65" s="36">
        <v>43922</v>
      </c>
      <c r="B65" s="28">
        <v>121702</v>
      </c>
    </row>
    <row r="66" spans="1:2">
      <c r="A66" s="36">
        <v>43952</v>
      </c>
      <c r="B66" s="28">
        <v>123088</v>
      </c>
    </row>
    <row r="67" spans="1:2">
      <c r="A67" s="36">
        <v>43983</v>
      </c>
      <c r="B67" s="28">
        <v>124352</v>
      </c>
    </row>
    <row r="68" spans="1:2">
      <c r="A68" s="36">
        <v>44013</v>
      </c>
      <c r="B68" s="28">
        <v>124490</v>
      </c>
    </row>
    <row r="69" spans="1:2">
      <c r="A69" s="36">
        <v>44044</v>
      </c>
      <c r="B69" s="28">
        <v>124705</v>
      </c>
    </row>
    <row r="70" spans="1:2">
      <c r="A70" s="36">
        <v>44075</v>
      </c>
      <c r="B70" s="28">
        <v>124568</v>
      </c>
    </row>
    <row r="71" spans="1:2">
      <c r="A71" s="36">
        <v>44105</v>
      </c>
      <c r="B71" s="28">
        <v>124660</v>
      </c>
    </row>
    <row r="72" spans="1:2">
      <c r="A72" s="36">
        <v>44136</v>
      </c>
      <c r="B72" s="28">
        <v>125508</v>
      </c>
    </row>
    <row r="73" spans="1:2">
      <c r="A73" s="36">
        <v>44166</v>
      </c>
      <c r="B73" s="28">
        <v>126174</v>
      </c>
    </row>
    <row r="74" spans="1:2">
      <c r="A74" s="36">
        <v>44197</v>
      </c>
      <c r="B74" s="28">
        <v>126689</v>
      </c>
    </row>
    <row r="75" spans="1:2">
      <c r="A75" s="36">
        <v>44228</v>
      </c>
      <c r="B75" s="28">
        <v>127760</v>
      </c>
    </row>
    <row r="76" spans="1:2">
      <c r="A76" s="36">
        <v>44256</v>
      </c>
      <c r="B76" s="28">
        <v>128283</v>
      </c>
    </row>
    <row r="77" spans="1:2">
      <c r="A77" s="36">
        <v>44287</v>
      </c>
      <c r="B77" s="28">
        <v>128999</v>
      </c>
    </row>
    <row r="78" spans="1:2">
      <c r="A78" s="36">
        <v>44317</v>
      </c>
      <c r="B78" s="28">
        <v>129581.5</v>
      </c>
    </row>
    <row r="79" spans="1:2">
      <c r="A79" s="36">
        <v>44348</v>
      </c>
      <c r="B79" s="28">
        <v>130164</v>
      </c>
    </row>
    <row r="80" spans="1:2">
      <c r="A80" s="36">
        <v>44378</v>
      </c>
      <c r="B80" s="28">
        <v>130536</v>
      </c>
    </row>
    <row r="81" spans="1:3">
      <c r="A81" s="36">
        <v>44409</v>
      </c>
      <c r="B81" s="28">
        <v>130533</v>
      </c>
    </row>
    <row r="82" spans="1:3">
      <c r="A82" s="36">
        <v>44440</v>
      </c>
      <c r="B82" s="28">
        <v>130636</v>
      </c>
    </row>
    <row r="83" spans="1:3">
      <c r="A83" s="36">
        <v>44470</v>
      </c>
      <c r="B83" s="28">
        <v>131126</v>
      </c>
    </row>
    <row r="84" spans="1:3">
      <c r="A84" s="36">
        <v>44501</v>
      </c>
      <c r="B84" s="28">
        <v>131265</v>
      </c>
    </row>
    <row r="85" spans="1:3">
      <c r="A85" s="36">
        <v>44531</v>
      </c>
      <c r="B85" s="28">
        <v>132323</v>
      </c>
    </row>
    <row r="86" spans="1:3">
      <c r="A86" s="36">
        <v>44562</v>
      </c>
      <c r="B86" s="28">
        <v>132969</v>
      </c>
    </row>
    <row r="87" spans="1:3">
      <c r="A87" s="36">
        <v>44593</v>
      </c>
      <c r="B87" s="28">
        <v>133488</v>
      </c>
    </row>
    <row r="88" spans="1:3">
      <c r="A88" s="36">
        <v>44621</v>
      </c>
      <c r="B88" s="28">
        <v>134101</v>
      </c>
    </row>
    <row r="89" spans="1:3">
      <c r="A89" s="36">
        <v>44652</v>
      </c>
      <c r="B89" s="28">
        <v>134573</v>
      </c>
    </row>
    <row r="90" spans="1:3">
      <c r="A90" s="36">
        <v>44682</v>
      </c>
      <c r="B90" s="28">
        <v>134711</v>
      </c>
    </row>
    <row r="91" spans="1:3">
      <c r="A91" s="36">
        <v>44713</v>
      </c>
      <c r="B91" s="28">
        <v>134833</v>
      </c>
    </row>
    <row r="92" spans="1:3">
      <c r="A92" s="36">
        <v>44743</v>
      </c>
      <c r="B92" s="28">
        <v>135294</v>
      </c>
    </row>
    <row r="93" spans="1:3">
      <c r="A93" s="36">
        <v>44774</v>
      </c>
      <c r="B93" s="28">
        <v>134994</v>
      </c>
    </row>
    <row r="94" spans="1:3">
      <c r="A94" s="36">
        <v>44805</v>
      </c>
      <c r="B94" s="28">
        <v>135245</v>
      </c>
      <c r="C94" s="28">
        <v>135245</v>
      </c>
    </row>
    <row r="95" spans="1:3">
      <c r="A95" s="36">
        <v>44835</v>
      </c>
      <c r="C95" s="28">
        <v>136043.22500000001</v>
      </c>
    </row>
    <row r="96" spans="1:3">
      <c r="A96" s="36">
        <v>44866</v>
      </c>
      <c r="C96" s="28">
        <v>136187.4375</v>
      </c>
    </row>
    <row r="97" spans="1:5">
      <c r="A97" s="36">
        <v>44896</v>
      </c>
      <c r="C97" s="28">
        <v>137285.11250000002</v>
      </c>
      <c r="D97" s="28">
        <v>137414</v>
      </c>
      <c r="E97" s="28">
        <v>141693</v>
      </c>
    </row>
    <row r="98" spans="1:5">
      <c r="A98" s="36">
        <v>44927</v>
      </c>
      <c r="C98" s="28">
        <v>137955.33750000002</v>
      </c>
    </row>
    <row r="99" spans="1:5">
      <c r="A99" s="36">
        <v>44958</v>
      </c>
      <c r="C99" s="28">
        <v>138493.80000000002</v>
      </c>
    </row>
    <row r="100" spans="1:5">
      <c r="A100" s="36">
        <v>44986</v>
      </c>
      <c r="C100" s="28">
        <v>139129.78750000001</v>
      </c>
    </row>
    <row r="101" spans="1:5">
      <c r="A101" s="36">
        <v>45017</v>
      </c>
      <c r="C101" s="28">
        <v>139619.48750000002</v>
      </c>
    </row>
    <row r="102" spans="1:5">
      <c r="A102" s="36">
        <v>45047</v>
      </c>
      <c r="C102" s="28">
        <v>139762.66250000001</v>
      </c>
    </row>
    <row r="103" spans="1:5">
      <c r="A103" s="36">
        <v>45078</v>
      </c>
      <c r="C103" s="28">
        <v>139889.23750000002</v>
      </c>
    </row>
    <row r="104" spans="1:5">
      <c r="A104" s="36">
        <v>45108</v>
      </c>
      <c r="C104" s="28">
        <v>140367.52500000002</v>
      </c>
    </row>
    <row r="105" spans="1:5">
      <c r="A105" s="36">
        <v>45139</v>
      </c>
      <c r="C105" s="28">
        <v>140056.27500000002</v>
      </c>
    </row>
    <row r="106" spans="1:5">
      <c r="A106" s="36">
        <v>45170</v>
      </c>
      <c r="C106" s="28">
        <v>140316.6875</v>
      </c>
    </row>
    <row r="107" spans="1:5">
      <c r="A107" s="36">
        <v>45200</v>
      </c>
      <c r="C107" s="28">
        <v>141144.84593750001</v>
      </c>
    </row>
    <row r="108" spans="1:5">
      <c r="A108" s="36">
        <v>45231</v>
      </c>
      <c r="C108" s="28">
        <v>141294.46640625002</v>
      </c>
    </row>
    <row r="109" spans="1:5">
      <c r="A109" s="36">
        <v>45261</v>
      </c>
      <c r="C109" s="28">
        <v>142433.30421875004</v>
      </c>
      <c r="D109" s="28">
        <v>143000</v>
      </c>
    </row>
    <row r="110" spans="1:5">
      <c r="A110" s="36">
        <v>45292</v>
      </c>
      <c r="C110" s="28">
        <v>143128.66265625003</v>
      </c>
    </row>
    <row r="111" spans="1:5">
      <c r="A111" s="36">
        <v>45323</v>
      </c>
      <c r="C111" s="28">
        <v>143687.31750000003</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A57E6-E335-443E-BAE5-EE45D7CB9C4F}">
  <dimension ref="A1:G35"/>
  <sheetViews>
    <sheetView workbookViewId="0">
      <selection activeCell="A19" sqref="A19"/>
    </sheetView>
  </sheetViews>
  <sheetFormatPr defaultColWidth="8.81640625" defaultRowHeight="14"/>
  <cols>
    <col min="1" max="16384" width="8.81640625" style="28"/>
  </cols>
  <sheetData>
    <row r="1" spans="1:1">
      <c r="A1" s="20" t="s">
        <v>134</v>
      </c>
    </row>
    <row r="2" spans="1:1">
      <c r="A2" s="39" t="s">
        <v>135</v>
      </c>
    </row>
    <row r="17" spans="1:5">
      <c r="A17" s="22" t="s">
        <v>136</v>
      </c>
    </row>
    <row r="30" spans="1:5">
      <c r="B30" s="28">
        <v>2022</v>
      </c>
      <c r="C30" s="28" t="s">
        <v>137</v>
      </c>
      <c r="D30" s="28">
        <v>80.099999999999994</v>
      </c>
    </row>
    <row r="31" spans="1:5">
      <c r="C31" s="28" t="s">
        <v>138</v>
      </c>
      <c r="D31" s="28">
        <v>80.099999999999994</v>
      </c>
      <c r="E31" s="28">
        <v>0.4</v>
      </c>
    </row>
    <row r="32" spans="1:5">
      <c r="C32" s="28" t="s">
        <v>139</v>
      </c>
      <c r="D32" s="28">
        <v>80.099999999999994</v>
      </c>
      <c r="E32" s="28">
        <v>0.7</v>
      </c>
    </row>
    <row r="33" spans="2:7">
      <c r="B33" s="28">
        <v>2023</v>
      </c>
      <c r="C33" s="28" t="s">
        <v>137</v>
      </c>
      <c r="D33" s="28">
        <v>80.099999999999994</v>
      </c>
      <c r="F33" s="28">
        <v>0.79999999999999893</v>
      </c>
      <c r="G33" s="28">
        <v>3.2000000000000028</v>
      </c>
    </row>
    <row r="34" spans="2:7">
      <c r="C34" s="28" t="s">
        <v>138</v>
      </c>
      <c r="D34" s="28">
        <v>80.099999999999994</v>
      </c>
      <c r="E34" s="28">
        <v>0.4</v>
      </c>
      <c r="F34" s="28">
        <v>0.8</v>
      </c>
      <c r="G34" s="28">
        <v>4.5</v>
      </c>
    </row>
    <row r="35" spans="2:7">
      <c r="C35" s="28" t="s">
        <v>139</v>
      </c>
      <c r="D35" s="28">
        <v>80.099999999999994</v>
      </c>
      <c r="E35" s="28">
        <v>0.7</v>
      </c>
      <c r="F35" s="28">
        <v>0.8</v>
      </c>
      <c r="G35" s="28">
        <v>4.3160000000000025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21117-C45C-4274-BF7F-9A0F5F2685AD}">
  <dimension ref="A1:J74"/>
  <sheetViews>
    <sheetView workbookViewId="0"/>
  </sheetViews>
  <sheetFormatPr defaultColWidth="8.81640625" defaultRowHeight="14.5"/>
  <cols>
    <col min="1" max="1" width="8.81640625" style="19"/>
    <col min="2" max="2" width="10.453125" style="19" bestFit="1" customWidth="1"/>
    <col min="3" max="16384" width="8.81640625" style="19"/>
  </cols>
  <sheetData>
    <row r="1" spans="1:1">
      <c r="A1" s="20" t="s">
        <v>381</v>
      </c>
    </row>
    <row r="2" spans="1:1">
      <c r="A2" s="21"/>
    </row>
    <row r="3" spans="1:1">
      <c r="A3" s="21"/>
    </row>
    <row r="4" spans="1:1">
      <c r="A4" s="22"/>
    </row>
    <row r="5" spans="1:1">
      <c r="A5" s="22" t="s">
        <v>48</v>
      </c>
    </row>
    <row r="19" spans="1:10">
      <c r="A19" s="23" t="s">
        <v>690</v>
      </c>
    </row>
    <row r="20" spans="1:10">
      <c r="A20" s="23" t="s">
        <v>71</v>
      </c>
    </row>
    <row r="25" spans="1:10">
      <c r="C25" s="19" t="s">
        <v>88</v>
      </c>
      <c r="D25" s="19" t="s">
        <v>85</v>
      </c>
      <c r="E25" s="19" t="s">
        <v>86</v>
      </c>
      <c r="F25" s="19" t="s">
        <v>87</v>
      </c>
      <c r="J25" s="19" t="s">
        <v>89</v>
      </c>
    </row>
    <row r="26" spans="1:10">
      <c r="A26" s="19">
        <v>2019</v>
      </c>
      <c r="B26" s="24" t="s">
        <v>73</v>
      </c>
      <c r="C26" s="26">
        <v>1.2882940200758775</v>
      </c>
      <c r="D26" s="26">
        <v>-0.61409961823231107</v>
      </c>
      <c r="E26" s="26">
        <v>0.13225721105966481</v>
      </c>
      <c r="F26" s="26">
        <v>0.80645161290323131</v>
      </c>
      <c r="J26" s="25">
        <v>3.0765230330170255</v>
      </c>
    </row>
    <row r="27" spans="1:10">
      <c r="A27" s="19" t="s">
        <v>72</v>
      </c>
      <c r="B27" s="24" t="s">
        <v>74</v>
      </c>
      <c r="C27" s="26">
        <v>1.2275433536783826</v>
      </c>
      <c r="D27" s="26">
        <v>-0.77951165601127403</v>
      </c>
      <c r="E27" s="26">
        <v>0.25126900163359855</v>
      </c>
      <c r="F27" s="26">
        <v>0.69930069930070715</v>
      </c>
      <c r="J27" s="25">
        <v>2.9314468147543522</v>
      </c>
    </row>
    <row r="28" spans="1:10">
      <c r="A28" s="19" t="s">
        <v>72</v>
      </c>
      <c r="B28" s="24" t="s">
        <v>75</v>
      </c>
      <c r="C28" s="26">
        <v>1.2506495310704302</v>
      </c>
      <c r="D28" s="26">
        <v>-0.58708812501864349</v>
      </c>
      <c r="E28" s="26">
        <v>0.43096595713228381</v>
      </c>
      <c r="F28" s="26">
        <v>1.0945273631840706</v>
      </c>
      <c r="J28" s="25">
        <v>2.9866257458398309</v>
      </c>
    </row>
    <row r="29" spans="1:10">
      <c r="A29" s="19" t="s">
        <v>72</v>
      </c>
      <c r="B29" s="24" t="s">
        <v>76</v>
      </c>
      <c r="C29" s="26">
        <v>1.2648611474481675</v>
      </c>
      <c r="D29" s="26">
        <v>-0.17354125098715989</v>
      </c>
      <c r="E29" s="26">
        <v>0.6035953577762796</v>
      </c>
      <c r="F29" s="26">
        <v>1.6949152542372872</v>
      </c>
      <c r="J29" s="25">
        <v>3.0205639342045743</v>
      </c>
    </row>
    <row r="30" spans="1:10">
      <c r="A30" s="19" t="s">
        <v>72</v>
      </c>
      <c r="B30" s="24" t="s">
        <v>77</v>
      </c>
      <c r="C30" s="26">
        <v>1.1954421485319751</v>
      </c>
      <c r="D30" s="26">
        <v>-0.77686045102712842</v>
      </c>
      <c r="E30" s="26">
        <v>0.57249857999762965</v>
      </c>
      <c r="F30" s="26">
        <v>0.99108027750247629</v>
      </c>
      <c r="J30" s="25">
        <v>2.8547872203748597</v>
      </c>
    </row>
    <row r="31" spans="1:10">
      <c r="A31" s="19" t="s">
        <v>72</v>
      </c>
      <c r="B31" s="24" t="s">
        <v>78</v>
      </c>
      <c r="C31" s="26">
        <v>1.1842516027076717</v>
      </c>
      <c r="D31" s="26">
        <v>-0.42513034025733631</v>
      </c>
      <c r="E31" s="26">
        <v>0.3299876484407494</v>
      </c>
      <c r="F31" s="26">
        <v>1.0891089108910847</v>
      </c>
      <c r="J31" s="25">
        <v>2.8280635288541447</v>
      </c>
    </row>
    <row r="32" spans="1:10">
      <c r="A32" s="19" t="s">
        <v>72</v>
      </c>
      <c r="B32" s="24" t="s">
        <v>79</v>
      </c>
      <c r="C32" s="26">
        <v>1.078561326168394</v>
      </c>
      <c r="D32" s="26">
        <v>-0.67108557000842728</v>
      </c>
      <c r="E32" s="26">
        <v>8.5620890782821896E-2</v>
      </c>
      <c r="F32" s="26">
        <v>0.49309664694278865</v>
      </c>
      <c r="J32" s="25">
        <v>2.5756688386110937</v>
      </c>
    </row>
    <row r="33" spans="1:10">
      <c r="A33" s="19" t="s">
        <v>72</v>
      </c>
      <c r="B33" s="24" t="s">
        <v>80</v>
      </c>
      <c r="C33" s="26">
        <v>1.0506434947071324</v>
      </c>
      <c r="D33" s="26">
        <v>-0.50054916670601068</v>
      </c>
      <c r="E33" s="26">
        <v>3.9876173473787122E-2</v>
      </c>
      <c r="F33" s="26">
        <v>0.58997050147490881</v>
      </c>
      <c r="J33" s="25">
        <v>2.5089993903453944</v>
      </c>
    </row>
    <row r="34" spans="1:10">
      <c r="A34" s="19" t="s">
        <v>72</v>
      </c>
      <c r="B34" s="24" t="s">
        <v>81</v>
      </c>
      <c r="C34" s="26">
        <v>1.166851234506713</v>
      </c>
      <c r="D34" s="26">
        <v>-0.51419045802865337</v>
      </c>
      <c r="E34" s="26">
        <v>-6.0944800146701866E-2</v>
      </c>
      <c r="F34" s="26">
        <v>0.59171597633135775</v>
      </c>
      <c r="J34" s="25">
        <v>2.786510410762304</v>
      </c>
    </row>
    <row r="35" spans="1:10">
      <c r="A35" s="19" t="s">
        <v>72</v>
      </c>
      <c r="B35" s="24" t="s">
        <v>82</v>
      </c>
      <c r="C35" s="26">
        <v>1.2043389559780249</v>
      </c>
      <c r="D35" s="26">
        <v>-0.51246856242742411</v>
      </c>
      <c r="E35" s="26">
        <v>-9.8985018056537505E-2</v>
      </c>
      <c r="F35" s="26">
        <v>0.59288537549406328</v>
      </c>
      <c r="J35" s="25">
        <v>2.8760333277087113</v>
      </c>
    </row>
    <row r="36" spans="1:10">
      <c r="A36" s="19" t="s">
        <v>72</v>
      </c>
      <c r="B36" s="24" t="s">
        <v>83</v>
      </c>
      <c r="C36" s="26">
        <v>1.2147365246670652</v>
      </c>
      <c r="D36" s="26">
        <v>-0.31682135655024357</v>
      </c>
      <c r="E36" s="26">
        <v>-0.10426437446603778</v>
      </c>
      <c r="F36" s="26">
        <v>0.79365079365078373</v>
      </c>
      <c r="J36" s="25">
        <v>2.9008633424885204</v>
      </c>
    </row>
    <row r="37" spans="1:10">
      <c r="A37" s="19" t="s">
        <v>72</v>
      </c>
      <c r="B37" s="24" t="s">
        <v>84</v>
      </c>
      <c r="C37" s="26">
        <v>1.2005058096702812</v>
      </c>
      <c r="D37" s="26">
        <v>-0.2803720601109736</v>
      </c>
      <c r="E37" s="26">
        <v>0.17221977576342806</v>
      </c>
      <c r="F37" s="26">
        <v>1.0923535253227357</v>
      </c>
      <c r="J37" s="25">
        <v>2.733018735305464</v>
      </c>
    </row>
    <row r="38" spans="1:10">
      <c r="A38" s="19">
        <v>2020</v>
      </c>
      <c r="B38" s="24" t="s">
        <v>73</v>
      </c>
      <c r="C38" s="26">
        <v>0.91703687228386888</v>
      </c>
      <c r="D38" s="26">
        <v>-0.3580324907546828</v>
      </c>
      <c r="E38" s="26">
        <v>0.54099561847080813</v>
      </c>
      <c r="F38" s="26">
        <v>1.0999999999999943</v>
      </c>
      <c r="J38" s="25">
        <v>2.0876858177021944</v>
      </c>
    </row>
    <row r="39" spans="1:10">
      <c r="A39" s="19" t="s">
        <v>72</v>
      </c>
      <c r="B39" s="24" t="s">
        <v>74</v>
      </c>
      <c r="C39" s="26">
        <v>0.89804089470705362</v>
      </c>
      <c r="D39" s="26">
        <v>-0.35815759991441354</v>
      </c>
      <c r="E39" s="26">
        <v>0.35297384806449883</v>
      </c>
      <c r="F39" s="26">
        <v>0.8928571428571388</v>
      </c>
      <c r="J39" s="25">
        <v>2.0444404104791118</v>
      </c>
    </row>
    <row r="40" spans="1:10">
      <c r="A40" s="19" t="s">
        <v>72</v>
      </c>
      <c r="B40" s="24" t="s">
        <v>75</v>
      </c>
      <c r="C40" s="26">
        <v>0.77664475301960112</v>
      </c>
      <c r="D40" s="26">
        <v>-0.24045327166102082</v>
      </c>
      <c r="E40" s="26">
        <v>-4.4065497106609966E-2</v>
      </c>
      <c r="F40" s="26">
        <v>0.49212598425197029</v>
      </c>
      <c r="J40" s="25">
        <v>1.7680752925820684</v>
      </c>
    </row>
    <row r="41" spans="1:10">
      <c r="A41" s="19" t="s">
        <v>72</v>
      </c>
      <c r="B41" s="24" t="s">
        <v>76</v>
      </c>
      <c r="C41" s="26">
        <v>0.63199397803571533</v>
      </c>
      <c r="D41" s="26">
        <v>-0.41999016800000311</v>
      </c>
      <c r="E41" s="26">
        <v>-0.50612145709453826</v>
      </c>
      <c r="F41" s="26">
        <v>-0.29411764705882604</v>
      </c>
      <c r="J41" s="25">
        <v>1.4387696991205985</v>
      </c>
    </row>
    <row r="42" spans="1:10">
      <c r="A42" s="19" t="s">
        <v>72</v>
      </c>
      <c r="B42" s="24" t="s">
        <v>77</v>
      </c>
      <c r="C42" s="26">
        <v>0.53424232598243371</v>
      </c>
      <c r="D42" s="26">
        <v>-0.47305652322765968</v>
      </c>
      <c r="E42" s="26">
        <v>-0.8462692178676392</v>
      </c>
      <c r="F42" s="26">
        <v>-0.78508341511286517</v>
      </c>
      <c r="J42" s="25">
        <v>1.2162325865829615</v>
      </c>
    </row>
    <row r="43" spans="1:10">
      <c r="A43" s="19" t="s">
        <v>72</v>
      </c>
      <c r="B43" s="24" t="s">
        <v>78</v>
      </c>
      <c r="C43" s="26">
        <v>0.60963472368228444</v>
      </c>
      <c r="D43" s="26">
        <v>-0.41481759487301806</v>
      </c>
      <c r="E43" s="26">
        <v>-0.78247628649780099</v>
      </c>
      <c r="F43" s="26">
        <v>-0.58765915768853461</v>
      </c>
      <c r="J43" s="25">
        <v>1.3878676038844446</v>
      </c>
    </row>
    <row r="44" spans="1:10">
      <c r="A44" s="19" t="s">
        <v>72</v>
      </c>
      <c r="B44" s="24" t="s">
        <v>79</v>
      </c>
      <c r="C44" s="26">
        <v>0.69901007206832899</v>
      </c>
      <c r="D44" s="26">
        <v>-0.80686299747410428</v>
      </c>
      <c r="E44" s="26">
        <v>-0.48095963592887359</v>
      </c>
      <c r="F44" s="26">
        <v>-0.58881256133464888</v>
      </c>
      <c r="J44" s="25">
        <v>1.5913355918324612</v>
      </c>
    </row>
    <row r="45" spans="1:10">
      <c r="A45" s="19" t="s">
        <v>72</v>
      </c>
      <c r="B45" s="24" t="s">
        <v>80</v>
      </c>
      <c r="C45" s="26">
        <v>0.67283228914195781</v>
      </c>
      <c r="D45" s="26">
        <v>-1.1824535047744291</v>
      </c>
      <c r="E45" s="26">
        <v>-0.56564760157183247</v>
      </c>
      <c r="F45" s="26">
        <v>-1.0752688172043037</v>
      </c>
      <c r="J45" s="25">
        <v>1.5317404023629706</v>
      </c>
    </row>
    <row r="46" spans="1:10">
      <c r="A46" s="19" t="s">
        <v>72</v>
      </c>
      <c r="B46" s="24" t="s">
        <v>81</v>
      </c>
      <c r="C46" s="26">
        <v>0.58986292359828818</v>
      </c>
      <c r="D46" s="26">
        <v>-1.0773433185365591</v>
      </c>
      <c r="E46" s="26">
        <v>-0.68899019329703326</v>
      </c>
      <c r="F46" s="26">
        <v>-1.1764705882353041</v>
      </c>
      <c r="J46" s="25">
        <v>1.3428559932575013</v>
      </c>
    </row>
    <row r="47" spans="1:10">
      <c r="A47" s="19" t="s">
        <v>72</v>
      </c>
      <c r="B47" s="24" t="s">
        <v>82</v>
      </c>
      <c r="C47" s="26">
        <v>0.29266487189925777</v>
      </c>
      <c r="D47" s="26">
        <v>-1.0889709324479779</v>
      </c>
      <c r="E47" s="26">
        <v>-0.67717134613104257</v>
      </c>
      <c r="F47" s="26">
        <v>-1.4734774066797627</v>
      </c>
      <c r="J47" s="25">
        <v>0.66626797773359669</v>
      </c>
    </row>
    <row r="48" spans="1:10">
      <c r="A48" s="19" t="s">
        <v>72</v>
      </c>
      <c r="B48" s="24" t="s">
        <v>83</v>
      </c>
      <c r="C48" s="26">
        <v>0.45975112257165979</v>
      </c>
      <c r="D48" s="26">
        <v>-0.85263593553288364</v>
      </c>
      <c r="E48" s="26">
        <v>-0.59136715554271668</v>
      </c>
      <c r="F48" s="26">
        <v>-0.98425196850394059</v>
      </c>
      <c r="J48" s="25">
        <v>1.0466491885709104</v>
      </c>
    </row>
    <row r="49" spans="1:10">
      <c r="A49" s="19" t="s">
        <v>72</v>
      </c>
      <c r="B49" s="24" t="s">
        <v>84</v>
      </c>
      <c r="C49" s="26">
        <v>0.74762922414482769</v>
      </c>
      <c r="D49" s="26">
        <v>-0.84175514784363992</v>
      </c>
      <c r="E49" s="26">
        <v>-0.88819234742102482</v>
      </c>
      <c r="F49" s="26">
        <v>-0.98231827111983705</v>
      </c>
      <c r="J49" s="25">
        <v>1.925638697089056</v>
      </c>
    </row>
    <row r="50" spans="1:10">
      <c r="A50" s="19">
        <v>2021</v>
      </c>
      <c r="B50" s="24" t="s">
        <v>73</v>
      </c>
      <c r="C50" s="26">
        <v>0.91023099200025415</v>
      </c>
      <c r="D50" s="26">
        <v>-8.0184153460962526E-2</v>
      </c>
      <c r="E50" s="26">
        <v>-0.92895880688746768</v>
      </c>
      <c r="F50" s="26">
        <v>-9.891196834817606E-2</v>
      </c>
      <c r="J50" s="25">
        <v>2.3444455685775978</v>
      </c>
    </row>
    <row r="51" spans="1:10">
      <c r="A51" s="19" t="s">
        <v>72</v>
      </c>
      <c r="B51" s="24" t="s">
        <v>74</v>
      </c>
      <c r="C51" s="26">
        <v>0.85911563255860179</v>
      </c>
      <c r="D51" s="26">
        <v>-0.65724489582193524</v>
      </c>
      <c r="E51" s="26">
        <v>-0.59518440438661524</v>
      </c>
      <c r="F51" s="26">
        <v>-0.39331366764994868</v>
      </c>
      <c r="J51" s="25">
        <v>2.2127897812198398</v>
      </c>
    </row>
    <row r="52" spans="1:10">
      <c r="A52" s="19" t="s">
        <v>72</v>
      </c>
      <c r="B52" s="24" t="s">
        <v>75</v>
      </c>
      <c r="C52" s="26">
        <v>0.91333586564968905</v>
      </c>
      <c r="D52" s="26">
        <v>-0.92372205874152002</v>
      </c>
      <c r="E52" s="26">
        <v>0.10832938603992472</v>
      </c>
      <c r="F52" s="26">
        <v>9.7943192948093838E-2</v>
      </c>
      <c r="J52" s="25">
        <v>2.3524426674814976</v>
      </c>
    </row>
    <row r="53" spans="1:10">
      <c r="A53" s="19" t="s">
        <v>72</v>
      </c>
      <c r="B53" s="24" t="s">
        <v>76</v>
      </c>
      <c r="C53" s="26">
        <v>1.0965534193124484</v>
      </c>
      <c r="D53" s="26">
        <v>-0.6822162887222194</v>
      </c>
      <c r="E53" s="26">
        <v>0.66727545544713696</v>
      </c>
      <c r="F53" s="26">
        <v>1.081612586037366</v>
      </c>
      <c r="J53" s="25">
        <v>2.8243487941080474</v>
      </c>
    </row>
    <row r="54" spans="1:10">
      <c r="A54" s="19" t="s">
        <v>72</v>
      </c>
      <c r="B54" s="24" t="s">
        <v>77</v>
      </c>
      <c r="C54" s="26">
        <v>1.0699399698151315</v>
      </c>
      <c r="D54" s="26">
        <v>-0.1555510739520769</v>
      </c>
      <c r="E54" s="26">
        <v>0.96493850275219095</v>
      </c>
      <c r="F54" s="26">
        <v>1.8793273986152457</v>
      </c>
      <c r="J54" s="25">
        <v>2.7558015964330451</v>
      </c>
    </row>
    <row r="55" spans="1:10">
      <c r="A55" s="19" t="s">
        <v>72</v>
      </c>
      <c r="B55" s="24" t="s">
        <v>78</v>
      </c>
      <c r="C55" s="26">
        <v>0.84988858289761893</v>
      </c>
      <c r="D55" s="26">
        <v>-0.29254161286466429</v>
      </c>
      <c r="E55" s="26">
        <v>1.0190077097699921</v>
      </c>
      <c r="F55" s="26">
        <v>1.5763546798029466</v>
      </c>
      <c r="J55" s="25">
        <v>2.1890240383712012</v>
      </c>
    </row>
    <row r="56" spans="1:10">
      <c r="A56" s="19" t="s">
        <v>72</v>
      </c>
      <c r="B56" s="24" t="s">
        <v>79</v>
      </c>
      <c r="C56" s="26">
        <v>0.8478645803804804</v>
      </c>
      <c r="D56" s="26">
        <v>0.1967642559975884</v>
      </c>
      <c r="E56" s="26">
        <v>1.1271381922497716</v>
      </c>
      <c r="F56" s="26">
        <v>2.1717670286278405</v>
      </c>
      <c r="J56" s="25">
        <v>2.1838108960218392</v>
      </c>
    </row>
    <row r="57" spans="1:10">
      <c r="A57" s="19" t="s">
        <v>72</v>
      </c>
      <c r="B57" s="24" t="s">
        <v>80</v>
      </c>
      <c r="C57" s="26">
        <v>0.97666425982167626</v>
      </c>
      <c r="D57" s="26">
        <v>0.52375121260595803</v>
      </c>
      <c r="E57" s="26">
        <v>1.4640114050427249</v>
      </c>
      <c r="F57" s="26">
        <v>2.964426877470359</v>
      </c>
      <c r="J57" s="25">
        <v>2.5155550800300688</v>
      </c>
    </row>
    <row r="58" spans="1:10">
      <c r="A58" s="19" t="s">
        <v>72</v>
      </c>
      <c r="B58" s="24" t="s">
        <v>81</v>
      </c>
      <c r="C58" s="26">
        <v>1.1342016680684337</v>
      </c>
      <c r="D58" s="26">
        <v>0.77984042283751531</v>
      </c>
      <c r="E58" s="26">
        <v>1.8557991789353023</v>
      </c>
      <c r="F58" s="26">
        <v>3.7698412698412511</v>
      </c>
      <c r="J58" s="25">
        <v>2.921317882983729</v>
      </c>
    </row>
    <row r="59" spans="1:10">
      <c r="A59" s="19" t="s">
        <v>72</v>
      </c>
      <c r="B59" s="24" t="s">
        <v>82</v>
      </c>
      <c r="C59" s="26">
        <v>1.4575281594728278</v>
      </c>
      <c r="D59" s="26">
        <v>1.3178181234308672</v>
      </c>
      <c r="E59" s="26">
        <v>2.3093994798081807</v>
      </c>
      <c r="F59" s="26">
        <v>5.0847457627118757</v>
      </c>
      <c r="J59" s="25">
        <v>3.7540969979982748</v>
      </c>
    </row>
    <row r="60" spans="1:10">
      <c r="A60" s="19" t="s">
        <v>72</v>
      </c>
      <c r="B60" s="24" t="s">
        <v>83</v>
      </c>
      <c r="C60" s="26">
        <v>1.4643677308571421</v>
      </c>
      <c r="D60" s="26">
        <v>1.2866823842075314</v>
      </c>
      <c r="E60" s="26">
        <v>2.6167431254920057</v>
      </c>
      <c r="F60" s="26">
        <v>5.3677932405566793</v>
      </c>
      <c r="J60" s="25">
        <v>3.7717134085180675</v>
      </c>
    </row>
    <row r="61" spans="1:10">
      <c r="A61" s="19" t="s">
        <v>72</v>
      </c>
      <c r="B61" s="24" t="s">
        <v>84</v>
      </c>
      <c r="C61" s="26">
        <v>1.3644449878233984</v>
      </c>
      <c r="D61" s="26">
        <v>1.2619230293192221</v>
      </c>
      <c r="E61" s="26">
        <v>3.0283938876192922</v>
      </c>
      <c r="F61" s="26">
        <v>5.6547619047619122</v>
      </c>
      <c r="J61" s="25">
        <v>3.4369757117897137</v>
      </c>
    </row>
    <row r="62" spans="1:10">
      <c r="A62" s="19">
        <v>2022</v>
      </c>
      <c r="B62" s="24" t="s">
        <v>73</v>
      </c>
      <c r="C62" s="26">
        <v>1.2809750696825655</v>
      </c>
      <c r="D62" s="26">
        <v>0.38134004047644599</v>
      </c>
      <c r="E62" s="26">
        <v>3.387189840336037</v>
      </c>
      <c r="F62" s="26">
        <v>5.0495049504950487</v>
      </c>
      <c r="J62" s="25">
        <v>3.2267187326697524</v>
      </c>
    </row>
    <row r="63" spans="1:10">
      <c r="A63" s="19" t="s">
        <v>72</v>
      </c>
      <c r="B63" s="24" t="s">
        <v>74</v>
      </c>
      <c r="C63" s="26">
        <v>1.3353292035935425</v>
      </c>
      <c r="D63" s="26">
        <v>0.8746300185742566</v>
      </c>
      <c r="E63" s="26">
        <v>3.5156083987601336</v>
      </c>
      <c r="F63" s="26">
        <v>5.7255676209279329</v>
      </c>
      <c r="J63" s="25">
        <v>3.3636343575242194</v>
      </c>
    </row>
    <row r="64" spans="1:10">
      <c r="A64" s="19" t="s">
        <v>72</v>
      </c>
      <c r="B64" s="24" t="s">
        <v>75</v>
      </c>
      <c r="C64" s="26">
        <v>1.6026359833383752</v>
      </c>
      <c r="D64" s="26">
        <v>0.63458418028891028</v>
      </c>
      <c r="E64" s="26">
        <v>4.7099422629871972</v>
      </c>
      <c r="F64" s="26">
        <v>6.9471624266144829</v>
      </c>
      <c r="J64" s="25">
        <v>4.0369681436267228</v>
      </c>
    </row>
    <row r="65" spans="1:10">
      <c r="A65" s="19" t="s">
        <v>72</v>
      </c>
      <c r="B65" s="24" t="s">
        <v>76</v>
      </c>
      <c r="C65" s="26">
        <v>1.8555868960007136</v>
      </c>
      <c r="D65" s="26">
        <v>1.2315708599973201</v>
      </c>
      <c r="E65" s="26">
        <v>4.2085620883599422</v>
      </c>
      <c r="F65" s="26">
        <v>7.2957198443579756</v>
      </c>
      <c r="J65" s="25">
        <v>4.6741401445898276</v>
      </c>
    </row>
    <row r="66" spans="1:10">
      <c r="A66" s="19" t="s">
        <v>72</v>
      </c>
      <c r="B66" s="24" t="s">
        <v>77</v>
      </c>
      <c r="C66" s="26">
        <v>2.1648572125513459</v>
      </c>
      <c r="D66" s="26">
        <v>0.97402993287967465</v>
      </c>
      <c r="E66" s="26">
        <v>5.1135400390349943</v>
      </c>
      <c r="F66" s="26">
        <v>8.2524271844660149</v>
      </c>
      <c r="J66" s="25">
        <v>5.4531781973131501</v>
      </c>
    </row>
    <row r="67" spans="1:10">
      <c r="A67" s="19" t="s">
        <v>72</v>
      </c>
      <c r="B67" s="24" t="s">
        <v>78</v>
      </c>
      <c r="C67" s="26">
        <v>2.471223793296029</v>
      </c>
      <c r="D67" s="26">
        <v>0.99750956668847479</v>
      </c>
      <c r="E67" s="26">
        <v>6.1335944770669144</v>
      </c>
      <c r="F67" s="26">
        <v>9.6023278370514191</v>
      </c>
      <c r="J67" s="25">
        <v>6.2249018698103953</v>
      </c>
    </row>
    <row r="68" spans="1:10">
      <c r="A68" s="19" t="s">
        <v>72</v>
      </c>
      <c r="B68" s="24" t="s">
        <v>79</v>
      </c>
      <c r="C68" s="26">
        <v>2.715366229108036</v>
      </c>
      <c r="D68" s="26">
        <v>1.1549841804019039</v>
      </c>
      <c r="E68" s="26">
        <v>5.6948669817944184</v>
      </c>
      <c r="F68" s="26">
        <v>9.5652173913043583</v>
      </c>
      <c r="J68" s="25">
        <v>6.8398857127586012</v>
      </c>
    </row>
    <row r="69" spans="1:10">
      <c r="A69" s="19" t="s">
        <v>72</v>
      </c>
      <c r="B69" s="24" t="s">
        <v>80</v>
      </c>
      <c r="C69" s="26">
        <v>2.6100383886363225</v>
      </c>
      <c r="D69" s="26">
        <v>1.3073438411808427</v>
      </c>
      <c r="E69" s="26">
        <v>5.1037310139448087</v>
      </c>
      <c r="F69" s="26">
        <v>9.0211132437619739</v>
      </c>
      <c r="J69" s="25">
        <v>6.574569607890183</v>
      </c>
    </row>
    <row r="70" spans="1:10">
      <c r="A70" s="19" t="s">
        <v>72</v>
      </c>
      <c r="B70" s="24" t="s">
        <v>81</v>
      </c>
      <c r="C70" s="26">
        <v>2.4236732798624203</v>
      </c>
      <c r="D70" s="26">
        <v>1.1654825920352625</v>
      </c>
      <c r="E70" s="26">
        <v>5.0150506290583277</v>
      </c>
      <c r="F70" s="26">
        <v>8.6042065009560105</v>
      </c>
      <c r="J70" s="25">
        <v>6.1051242597103652</v>
      </c>
    </row>
    <row r="71" spans="1:10">
      <c r="A71" s="19" t="s">
        <v>72</v>
      </c>
      <c r="B71" s="24" t="s">
        <v>82</v>
      </c>
      <c r="C71" s="26">
        <v>2.2390329328462544</v>
      </c>
      <c r="D71" s="26">
        <v>1.0881730101187994</v>
      </c>
      <c r="E71" s="26">
        <v>6.0655834308489718</v>
      </c>
      <c r="F71" s="26">
        <v>9.3927893738140256</v>
      </c>
      <c r="J71" s="25">
        <v>5.6400235090210202</v>
      </c>
    </row>
    <row r="72" spans="1:10">
      <c r="A72" s="19" t="s">
        <v>72</v>
      </c>
      <c r="B72" s="24" t="s">
        <v>83</v>
      </c>
    </row>
    <row r="73" spans="1:10">
      <c r="A73" s="19" t="s">
        <v>72</v>
      </c>
      <c r="B73" s="24" t="s">
        <v>84</v>
      </c>
    </row>
    <row r="74" spans="1:10">
      <c r="A74" s="19">
        <v>2023</v>
      </c>
      <c r="B74" s="24" t="s">
        <v>73</v>
      </c>
    </row>
  </sheetData>
  <phoneticPr fontId="499" type="noConversion"/>
  <hyperlinks>
    <hyperlink ref="A20" r:id="rId1" display="https://www.fiscalcouncil.ie/wp-content/uploads/2021/11/Data-Pack-December-2021-FAR.xlsx" xr:uid="{5B6CE839-F94C-4022-98C8-901438A83264}"/>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78D32-A4BB-4D0B-B1F0-A4D0F15D2498}">
  <dimension ref="A1:Q28"/>
  <sheetViews>
    <sheetView workbookViewId="0">
      <selection activeCell="B23" sqref="B23"/>
    </sheetView>
  </sheetViews>
  <sheetFormatPr defaultColWidth="8.81640625" defaultRowHeight="14"/>
  <cols>
    <col min="1" max="16384" width="8.81640625" style="28"/>
  </cols>
  <sheetData>
    <row r="1" spans="1:1">
      <c r="A1" s="20" t="s">
        <v>140</v>
      </c>
    </row>
    <row r="2" spans="1:1">
      <c r="A2" s="39" t="s">
        <v>141</v>
      </c>
    </row>
    <row r="18" spans="1:17">
      <c r="A18" s="23" t="s">
        <v>142</v>
      </c>
    </row>
    <row r="19" spans="1:17">
      <c r="A19" s="23" t="s">
        <v>339</v>
      </c>
      <c r="B19" s="23"/>
      <c r="C19" s="23"/>
      <c r="D19" s="23"/>
      <c r="E19" s="23"/>
      <c r="F19" s="23"/>
      <c r="G19" s="23"/>
      <c r="H19" s="23"/>
      <c r="I19" s="23"/>
      <c r="J19" s="23"/>
      <c r="K19" s="23"/>
      <c r="L19" s="23"/>
      <c r="M19" s="23"/>
      <c r="N19" s="23"/>
      <c r="O19" s="23"/>
      <c r="P19" s="23"/>
      <c r="Q19" s="23"/>
    </row>
    <row r="20" spans="1:17">
      <c r="A20" s="23" t="s">
        <v>340</v>
      </c>
    </row>
    <row r="27" spans="1:17">
      <c r="C27" s="28">
        <v>2023</v>
      </c>
      <c r="D27" s="28" t="s">
        <v>143</v>
      </c>
      <c r="E27" s="28">
        <v>-0.5</v>
      </c>
    </row>
    <row r="28" spans="1:17">
      <c r="D28" s="28" t="s">
        <v>144</v>
      </c>
      <c r="E28" s="28">
        <v>-0.5</v>
      </c>
      <c r="F28" s="28">
        <v>-0.6</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F9F90-9A8E-4A18-A95E-02AA32FED9CC}">
  <dimension ref="A1:C26"/>
  <sheetViews>
    <sheetView topLeftCell="A11" workbookViewId="0">
      <selection activeCell="A26" sqref="A26"/>
    </sheetView>
  </sheetViews>
  <sheetFormatPr defaultColWidth="8.81640625" defaultRowHeight="14"/>
  <cols>
    <col min="1" max="1" width="27.81640625" style="28" customWidth="1"/>
    <col min="2" max="2" width="29.453125" style="28" customWidth="1"/>
    <col min="3" max="3" width="15.1796875" style="28" customWidth="1"/>
    <col min="4" max="16384" width="8.81640625" style="28"/>
  </cols>
  <sheetData>
    <row r="1" spans="1:3" ht="14.5">
      <c r="A1" s="20" t="s">
        <v>145</v>
      </c>
      <c r="B1" s="19"/>
      <c r="C1" s="19"/>
    </row>
    <row r="2" spans="1:3" ht="15" thickBot="1">
      <c r="A2" s="58" t="s">
        <v>146</v>
      </c>
      <c r="B2" s="19"/>
      <c r="C2" s="19"/>
    </row>
    <row r="3" spans="1:3" ht="14.5" thickBot="1">
      <c r="A3" s="40" t="s">
        <v>147</v>
      </c>
      <c r="B3" s="41">
        <v>3938</v>
      </c>
      <c r="C3" s="42" t="s">
        <v>148</v>
      </c>
    </row>
    <row r="4" spans="1:3">
      <c r="A4" s="43"/>
      <c r="B4" s="44"/>
      <c r="C4" s="45"/>
    </row>
    <row r="5" spans="1:3">
      <c r="A5" s="46" t="s">
        <v>149</v>
      </c>
      <c r="B5" s="47">
        <v>3612</v>
      </c>
      <c r="C5" s="48"/>
    </row>
    <row r="6" spans="1:3">
      <c r="A6" s="49" t="s">
        <v>150</v>
      </c>
      <c r="B6" s="50">
        <v>2212</v>
      </c>
      <c r="C6" s="45"/>
    </row>
    <row r="7" spans="1:3">
      <c r="A7" s="51" t="s">
        <v>151</v>
      </c>
      <c r="B7" s="52">
        <v>1200</v>
      </c>
      <c r="C7" s="53" t="s">
        <v>152</v>
      </c>
    </row>
    <row r="8" spans="1:3">
      <c r="A8" s="51" t="s">
        <v>153</v>
      </c>
      <c r="B8" s="53">
        <v>316</v>
      </c>
      <c r="C8" s="53" t="s">
        <v>154</v>
      </c>
    </row>
    <row r="9" spans="1:3">
      <c r="A9" s="51" t="s">
        <v>155</v>
      </c>
      <c r="B9" s="53">
        <v>149</v>
      </c>
      <c r="C9" s="53" t="s">
        <v>154</v>
      </c>
    </row>
    <row r="10" spans="1:3">
      <c r="A10" s="51" t="s">
        <v>156</v>
      </c>
      <c r="B10" s="53">
        <v>175</v>
      </c>
      <c r="C10" s="53" t="s">
        <v>154</v>
      </c>
    </row>
    <row r="11" spans="1:3">
      <c r="A11" s="51" t="s">
        <v>157</v>
      </c>
      <c r="B11" s="53">
        <v>46</v>
      </c>
      <c r="C11" s="53" t="s">
        <v>154</v>
      </c>
    </row>
    <row r="12" spans="1:3">
      <c r="A12" s="51" t="s">
        <v>158</v>
      </c>
      <c r="B12" s="53">
        <v>23</v>
      </c>
      <c r="C12" s="53" t="s">
        <v>154</v>
      </c>
    </row>
    <row r="13" spans="1:3">
      <c r="A13" s="51" t="s">
        <v>159</v>
      </c>
      <c r="B13" s="53">
        <v>170</v>
      </c>
      <c r="C13" s="53" t="s">
        <v>152</v>
      </c>
    </row>
    <row r="14" spans="1:3">
      <c r="A14" s="51" t="s">
        <v>160</v>
      </c>
      <c r="B14" s="53">
        <v>106</v>
      </c>
      <c r="C14" s="53" t="s">
        <v>152</v>
      </c>
    </row>
    <row r="15" spans="1:3">
      <c r="A15" s="51" t="s">
        <v>161</v>
      </c>
      <c r="B15" s="53">
        <v>19</v>
      </c>
      <c r="C15" s="53" t="s">
        <v>154</v>
      </c>
    </row>
    <row r="16" spans="1:3">
      <c r="A16" s="51" t="s">
        <v>162</v>
      </c>
      <c r="B16" s="53">
        <v>8</v>
      </c>
      <c r="C16" s="53" t="s">
        <v>154</v>
      </c>
    </row>
    <row r="17" spans="1:3">
      <c r="A17" s="49" t="s">
        <v>163</v>
      </c>
      <c r="B17" s="50">
        <v>1400</v>
      </c>
      <c r="C17" s="45"/>
    </row>
    <row r="18" spans="1:3">
      <c r="A18" s="51" t="s">
        <v>164</v>
      </c>
      <c r="B18" s="53">
        <v>200</v>
      </c>
      <c r="C18" s="53" t="s">
        <v>152</v>
      </c>
    </row>
    <row r="19" spans="1:3">
      <c r="A19" s="51" t="s">
        <v>165</v>
      </c>
      <c r="B19" s="52">
        <v>1200</v>
      </c>
      <c r="C19" s="53" t="s">
        <v>152</v>
      </c>
    </row>
    <row r="20" spans="1:3">
      <c r="A20" s="54"/>
      <c r="B20" s="45"/>
      <c r="C20" s="45"/>
    </row>
    <row r="21" spans="1:3">
      <c r="A21" s="46" t="s">
        <v>166</v>
      </c>
      <c r="B21" s="55">
        <v>326</v>
      </c>
      <c r="C21" s="48"/>
    </row>
    <row r="22" spans="1:3">
      <c r="A22" s="51" t="s">
        <v>167</v>
      </c>
      <c r="B22" s="53">
        <v>281</v>
      </c>
      <c r="C22" s="53" t="s">
        <v>152</v>
      </c>
    </row>
    <row r="23" spans="1:3" ht="14.5" thickBot="1">
      <c r="A23" s="56" t="s">
        <v>168</v>
      </c>
      <c r="B23" s="57">
        <v>45</v>
      </c>
      <c r="C23" s="57" t="s">
        <v>152</v>
      </c>
    </row>
    <row r="24" spans="1:3" ht="14.5">
      <c r="A24" s="23" t="s">
        <v>169</v>
      </c>
      <c r="B24" s="19"/>
      <c r="C24" s="19"/>
    </row>
    <row r="25" spans="1:3" ht="14.5">
      <c r="A25" s="23" t="s">
        <v>341</v>
      </c>
      <c r="B25"/>
      <c r="C25"/>
    </row>
    <row r="26" spans="1:3">
      <c r="A26" s="23" t="s">
        <v>342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952D7-294D-465B-A74D-099386E0EADA}">
  <dimension ref="A1:E44"/>
  <sheetViews>
    <sheetView workbookViewId="0">
      <selection activeCell="A18" sqref="A18"/>
    </sheetView>
  </sheetViews>
  <sheetFormatPr defaultColWidth="8.81640625" defaultRowHeight="14"/>
  <cols>
    <col min="1" max="16384" width="8.81640625" style="28"/>
  </cols>
  <sheetData>
    <row r="1" spans="1:1">
      <c r="A1" s="20" t="s">
        <v>170</v>
      </c>
    </row>
    <row r="2" spans="1:1">
      <c r="A2" s="39" t="s">
        <v>171</v>
      </c>
    </row>
    <row r="16" spans="1:1">
      <c r="A16" s="23" t="s">
        <v>172</v>
      </c>
    </row>
    <row r="17" spans="1:5">
      <c r="A17" s="89" t="s">
        <v>343</v>
      </c>
    </row>
    <row r="18" spans="1:5">
      <c r="A18" s="89" t="s">
        <v>344</v>
      </c>
    </row>
    <row r="26" spans="1:5">
      <c r="B26" s="28" t="s">
        <v>121</v>
      </c>
      <c r="C26" s="28" t="s">
        <v>173</v>
      </c>
      <c r="D26" s="28" t="s">
        <v>174</v>
      </c>
      <c r="E26" s="28" t="s">
        <v>175</v>
      </c>
    </row>
    <row r="27" spans="1:5">
      <c r="A27" s="28" t="s">
        <v>176</v>
      </c>
      <c r="B27" s="28">
        <v>183</v>
      </c>
      <c r="C27" s="28">
        <v>-78</v>
      </c>
      <c r="D27" s="28">
        <v>12</v>
      </c>
      <c r="E27" s="28">
        <v>1020</v>
      </c>
    </row>
    <row r="28" spans="1:5">
      <c r="A28" s="28" t="s">
        <v>177</v>
      </c>
      <c r="C28" s="28">
        <v>553</v>
      </c>
      <c r="D28" s="28">
        <v>343</v>
      </c>
      <c r="E28" s="28">
        <v>254</v>
      </c>
    </row>
    <row r="29" spans="1:5">
      <c r="A29" s="28" t="s">
        <v>178</v>
      </c>
      <c r="C29" s="28">
        <v>197</v>
      </c>
      <c r="D29" s="28">
        <v>19</v>
      </c>
      <c r="E29" s="28">
        <v>180</v>
      </c>
    </row>
    <row r="30" spans="1:5">
      <c r="A30" s="28" t="s">
        <v>179</v>
      </c>
      <c r="B30" s="28">
        <v>32</v>
      </c>
      <c r="C30" s="28">
        <v>-2</v>
      </c>
      <c r="D30" s="28">
        <v>37</v>
      </c>
      <c r="E30" s="28">
        <v>98</v>
      </c>
    </row>
    <row r="31" spans="1:5">
      <c r="A31" s="28" t="s">
        <v>180</v>
      </c>
      <c r="B31" s="28">
        <v>53</v>
      </c>
      <c r="C31" s="28">
        <v>198</v>
      </c>
      <c r="D31" s="28">
        <v>70</v>
      </c>
      <c r="E31" s="28">
        <v>55</v>
      </c>
    </row>
    <row r="32" spans="1:5">
      <c r="A32" s="28" t="s">
        <v>181</v>
      </c>
      <c r="C32" s="28">
        <v>53</v>
      </c>
      <c r="D32" s="28">
        <v>30</v>
      </c>
      <c r="E32" s="28">
        <v>45</v>
      </c>
    </row>
    <row r="33" spans="1:5">
      <c r="A33" s="28" t="s">
        <v>182</v>
      </c>
      <c r="C33" s="28">
        <v>129</v>
      </c>
      <c r="D33" s="28">
        <v>40</v>
      </c>
      <c r="E33" s="28">
        <v>37</v>
      </c>
    </row>
    <row r="34" spans="1:5">
      <c r="A34" s="28" t="s">
        <v>183</v>
      </c>
      <c r="D34" s="28">
        <v>6</v>
      </c>
      <c r="E34" s="28">
        <v>35</v>
      </c>
    </row>
    <row r="35" spans="1:5">
      <c r="A35" s="28" t="s">
        <v>184</v>
      </c>
      <c r="C35" s="28">
        <v>10</v>
      </c>
      <c r="D35" s="28">
        <v>2</v>
      </c>
      <c r="E35" s="28">
        <v>33</v>
      </c>
    </row>
    <row r="36" spans="1:5">
      <c r="A36" s="28" t="s">
        <v>185</v>
      </c>
      <c r="D36" s="28">
        <v>4</v>
      </c>
      <c r="E36" s="28">
        <v>16</v>
      </c>
    </row>
    <row r="37" spans="1:5">
      <c r="A37" s="28" t="s">
        <v>186</v>
      </c>
      <c r="C37" s="28">
        <v>10</v>
      </c>
      <c r="D37" s="28">
        <v>5</v>
      </c>
      <c r="E37" s="28">
        <v>15</v>
      </c>
    </row>
    <row r="38" spans="1:5">
      <c r="A38" s="28" t="s">
        <v>187</v>
      </c>
      <c r="C38" s="28">
        <v>80</v>
      </c>
      <c r="D38" s="28">
        <v>8</v>
      </c>
      <c r="E38" s="28">
        <v>13</v>
      </c>
    </row>
    <row r="39" spans="1:5">
      <c r="A39" s="28" t="s">
        <v>188</v>
      </c>
      <c r="D39" s="28">
        <v>12</v>
      </c>
      <c r="E39" s="28">
        <v>11</v>
      </c>
    </row>
    <row r="40" spans="1:5">
      <c r="A40" s="28" t="s">
        <v>189</v>
      </c>
      <c r="C40" s="28">
        <v>2</v>
      </c>
      <c r="D40" s="28">
        <v>1</v>
      </c>
      <c r="E40" s="28">
        <v>8</v>
      </c>
    </row>
    <row r="41" spans="1:5">
      <c r="A41" s="28" t="s">
        <v>190</v>
      </c>
      <c r="C41" s="28">
        <v>7</v>
      </c>
      <c r="D41" s="28">
        <v>6</v>
      </c>
    </row>
    <row r="42" spans="1:5">
      <c r="A42" s="28" t="s">
        <v>191</v>
      </c>
      <c r="C42" s="28">
        <v>-3</v>
      </c>
      <c r="D42" s="28">
        <v>15</v>
      </c>
    </row>
    <row r="43" spans="1:5">
      <c r="A43" s="28" t="s">
        <v>192</v>
      </c>
      <c r="C43" s="28">
        <v>-39</v>
      </c>
      <c r="D43" s="28">
        <v>5</v>
      </c>
    </row>
    <row r="44" spans="1:5">
      <c r="A44" s="28" t="s">
        <v>193</v>
      </c>
      <c r="C44" s="28">
        <v>45</v>
      </c>
      <c r="D44" s="28">
        <v>4</v>
      </c>
    </row>
  </sheetData>
  <hyperlinks>
    <hyperlink ref="A16" r:id="rId1" display="https://www.fiscalcouncil.ie/wp-content/uploads/2021/11/Data-Pack-December-2021-FAR.xlsx" xr:uid="{41C165F8-1115-4A76-BCE0-076792D1FE1B}"/>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59F58-1024-408C-B77F-5A871B803F7F}">
  <dimension ref="A1:F24"/>
  <sheetViews>
    <sheetView workbookViewId="0">
      <selection activeCell="J14" sqref="J14"/>
    </sheetView>
  </sheetViews>
  <sheetFormatPr defaultColWidth="8.81640625" defaultRowHeight="14"/>
  <cols>
    <col min="1" max="1" width="48.6328125" style="28" customWidth="1"/>
    <col min="2" max="16384" width="8.81640625" style="28"/>
  </cols>
  <sheetData>
    <row r="1" spans="1:6" ht="14.5">
      <c r="A1" s="20" t="s">
        <v>194</v>
      </c>
      <c r="B1" s="19"/>
      <c r="C1" s="19"/>
      <c r="D1" s="19"/>
      <c r="E1" s="19"/>
      <c r="F1" s="19"/>
    </row>
    <row r="2" spans="1:6" ht="15" thickBot="1">
      <c r="A2" s="39" t="s">
        <v>195</v>
      </c>
      <c r="B2" s="19"/>
      <c r="C2" s="19"/>
      <c r="D2" s="19"/>
      <c r="E2" s="19"/>
      <c r="F2" s="19"/>
    </row>
    <row r="3" spans="1:6" ht="14.5" thickBot="1">
      <c r="A3" s="59"/>
      <c r="B3" s="60">
        <v>2021</v>
      </c>
      <c r="C3" s="60">
        <v>2022</v>
      </c>
      <c r="D3" s="60">
        <v>2023</v>
      </c>
      <c r="E3" s="60">
        <v>2024</v>
      </c>
      <c r="F3" s="60">
        <v>2025</v>
      </c>
    </row>
    <row r="4" spans="1:6">
      <c r="A4" s="61"/>
      <c r="B4" s="62"/>
      <c r="C4" s="62"/>
      <c r="D4" s="62"/>
      <c r="E4" s="62"/>
      <c r="F4" s="62"/>
    </row>
    <row r="5" spans="1:6">
      <c r="A5" s="63" t="s">
        <v>196</v>
      </c>
      <c r="B5" s="64"/>
      <c r="C5" s="64"/>
      <c r="D5" s="64"/>
      <c r="E5" s="64"/>
      <c r="F5" s="64"/>
    </row>
    <row r="6" spans="1:6">
      <c r="A6" s="65" t="s">
        <v>197</v>
      </c>
      <c r="B6" s="103">
        <v>98.7</v>
      </c>
      <c r="C6" s="103">
        <v>112.5</v>
      </c>
      <c r="D6" s="103">
        <v>119.5</v>
      </c>
      <c r="E6" s="103">
        <v>124</v>
      </c>
      <c r="F6" s="103">
        <v>130.9</v>
      </c>
    </row>
    <row r="7" spans="1:6">
      <c r="A7" s="65" t="s">
        <v>198</v>
      </c>
      <c r="B7" s="103">
        <v>105.8</v>
      </c>
      <c r="C7" s="103">
        <v>111.5</v>
      </c>
      <c r="D7" s="103">
        <v>113.3</v>
      </c>
      <c r="E7" s="103">
        <v>113.3</v>
      </c>
      <c r="F7" s="103">
        <v>117.2</v>
      </c>
    </row>
    <row r="8" spans="1:6">
      <c r="A8" s="66" t="s">
        <v>199</v>
      </c>
      <c r="B8" s="104">
        <v>-7.1</v>
      </c>
      <c r="C8" s="104">
        <v>1</v>
      </c>
      <c r="D8" s="104">
        <v>6.2</v>
      </c>
      <c r="E8" s="104">
        <v>10.7</v>
      </c>
      <c r="F8" s="104">
        <v>13.7</v>
      </c>
    </row>
    <row r="9" spans="1:6">
      <c r="A9" s="65" t="s">
        <v>200</v>
      </c>
      <c r="B9" s="103">
        <v>-0.1</v>
      </c>
      <c r="C9" s="103">
        <v>-1</v>
      </c>
      <c r="D9" s="103">
        <v>-0.5</v>
      </c>
      <c r="E9" s="103">
        <v>0</v>
      </c>
      <c r="F9" s="103">
        <v>0</v>
      </c>
    </row>
    <row r="10" spans="1:6">
      <c r="A10" s="65" t="s">
        <v>201</v>
      </c>
      <c r="B10" s="103">
        <v>12.5</v>
      </c>
      <c r="C10" s="103">
        <v>11.8</v>
      </c>
      <c r="D10" s="103">
        <v>5.9</v>
      </c>
      <c r="E10" s="103">
        <v>0.7</v>
      </c>
      <c r="F10" s="103">
        <v>0.4</v>
      </c>
    </row>
    <row r="11" spans="1:6">
      <c r="A11" s="65" t="s">
        <v>202</v>
      </c>
      <c r="B11" s="103">
        <v>5</v>
      </c>
      <c r="C11" s="103">
        <v>9</v>
      </c>
      <c r="D11" s="103">
        <v>10</v>
      </c>
      <c r="E11" s="103">
        <v>9</v>
      </c>
      <c r="F11" s="103">
        <v>9.5</v>
      </c>
    </row>
    <row r="12" spans="1:6">
      <c r="A12" s="65" t="s">
        <v>203</v>
      </c>
      <c r="B12" s="103">
        <v>93.3</v>
      </c>
      <c r="C12" s="103">
        <v>99.7</v>
      </c>
      <c r="D12" s="103">
        <v>107.4</v>
      </c>
      <c r="E12" s="103">
        <v>112.6</v>
      </c>
      <c r="F12" s="103">
        <v>116.8</v>
      </c>
    </row>
    <row r="13" spans="1:6">
      <c r="A13" s="65" t="s">
        <v>204</v>
      </c>
      <c r="B13" s="103">
        <v>93.8</v>
      </c>
      <c r="C13" s="103">
        <v>104.5</v>
      </c>
      <c r="D13" s="103">
        <v>109.9</v>
      </c>
      <c r="E13" s="103">
        <v>115</v>
      </c>
      <c r="F13" s="103">
        <v>121.4</v>
      </c>
    </row>
    <row r="14" spans="1:6">
      <c r="A14" s="66" t="s">
        <v>205</v>
      </c>
      <c r="B14" s="105">
        <v>0.5</v>
      </c>
      <c r="C14" s="105">
        <v>4.8</v>
      </c>
      <c r="D14" s="105">
        <v>2.5</v>
      </c>
      <c r="E14" s="105">
        <v>2.4</v>
      </c>
      <c r="F14" s="105">
        <v>4.5999999999999996</v>
      </c>
    </row>
    <row r="15" spans="1:6">
      <c r="A15" s="67"/>
      <c r="B15" s="106"/>
      <c r="C15" s="106"/>
      <c r="D15" s="106"/>
      <c r="E15" s="106"/>
      <c r="F15" s="106"/>
    </row>
    <row r="16" spans="1:6">
      <c r="A16" s="63" t="s">
        <v>206</v>
      </c>
      <c r="B16" s="107"/>
      <c r="C16" s="107"/>
      <c r="D16" s="107"/>
      <c r="E16" s="107"/>
      <c r="F16" s="107"/>
    </row>
    <row r="17" spans="1:6">
      <c r="A17" s="67" t="s">
        <v>207</v>
      </c>
      <c r="B17" s="108">
        <v>74.099999999999994</v>
      </c>
      <c r="C17" s="108">
        <v>80.8</v>
      </c>
      <c r="D17" s="108">
        <v>85.9</v>
      </c>
      <c r="E17" s="108">
        <v>90.2</v>
      </c>
      <c r="F17" s="108">
        <v>94.7</v>
      </c>
    </row>
    <row r="18" spans="1:6">
      <c r="A18" s="68" t="s">
        <v>208</v>
      </c>
      <c r="B18" s="108">
        <v>74.099999999999994</v>
      </c>
      <c r="C18" s="108">
        <v>69.900000000000006</v>
      </c>
      <c r="D18" s="108">
        <v>74.3</v>
      </c>
      <c r="E18" s="108">
        <v>77.599999999999994</v>
      </c>
      <c r="F18" s="108">
        <v>81.3</v>
      </c>
    </row>
    <row r="19" spans="1:6">
      <c r="A19" s="68" t="s">
        <v>209</v>
      </c>
      <c r="B19" s="108">
        <v>9.4</v>
      </c>
      <c r="C19" s="108">
        <v>10.9</v>
      </c>
      <c r="D19" s="108">
        <v>11.7</v>
      </c>
      <c r="E19" s="108">
        <v>12.6</v>
      </c>
      <c r="F19" s="108">
        <v>13.4</v>
      </c>
    </row>
    <row r="20" spans="1:6">
      <c r="A20" s="67" t="s">
        <v>210</v>
      </c>
      <c r="B20" s="108">
        <v>80.2</v>
      </c>
      <c r="C20" s="108">
        <v>95.6</v>
      </c>
      <c r="D20" s="108">
        <v>102.1</v>
      </c>
      <c r="E20" s="108">
        <v>107.3</v>
      </c>
      <c r="F20" s="108">
        <v>114.1</v>
      </c>
    </row>
    <row r="21" spans="1:6">
      <c r="A21" s="68" t="s">
        <v>211</v>
      </c>
      <c r="B21" s="108">
        <v>68.400000000000006</v>
      </c>
      <c r="C21" s="108">
        <v>81.599999999999994</v>
      </c>
      <c r="D21" s="108">
        <v>87</v>
      </c>
      <c r="E21" s="108">
        <v>91.2</v>
      </c>
      <c r="F21" s="108">
        <v>97</v>
      </c>
    </row>
    <row r="22" spans="1:6" ht="14.5" thickBot="1">
      <c r="A22" s="69" t="s">
        <v>102</v>
      </c>
      <c r="B22" s="109">
        <v>11.8</v>
      </c>
      <c r="C22" s="109">
        <v>14.1</v>
      </c>
      <c r="D22" s="109">
        <v>15.1</v>
      </c>
      <c r="E22" s="109">
        <v>16.100000000000001</v>
      </c>
      <c r="F22" s="109">
        <v>17.100000000000001</v>
      </c>
    </row>
    <row r="23" spans="1:6" ht="14.5">
      <c r="A23" s="23" t="s">
        <v>212</v>
      </c>
      <c r="B23" s="19"/>
      <c r="C23" s="19"/>
      <c r="D23" s="19"/>
      <c r="E23" s="19"/>
      <c r="F23" s="19"/>
    </row>
    <row r="24" spans="1:6" ht="14.5">
      <c r="A24" s="23" t="s">
        <v>213</v>
      </c>
      <c r="B24" s="19"/>
      <c r="C24" s="19"/>
      <c r="D24" s="19"/>
      <c r="E24" s="19"/>
      <c r="F24" s="19"/>
    </row>
  </sheetData>
  <hyperlinks>
    <hyperlink ref="A23" r:id="rId1" display="https://www.fiscalcouncil.ie/wp-content/uploads/2021/11/Data-Pack-December-2021-FAR.xlsx" xr:uid="{3B03687E-EBFB-43D9-A22F-6767517E3C1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48936-EBCB-4FB2-80FE-EEFFA7559DAA}">
  <dimension ref="A1:P23"/>
  <sheetViews>
    <sheetView showGridLines="0" workbookViewId="0"/>
  </sheetViews>
  <sheetFormatPr defaultRowHeight="14.5"/>
  <cols>
    <col min="2" max="2" width="38" bestFit="1" customWidth="1"/>
  </cols>
  <sheetData>
    <row r="1" spans="1:16">
      <c r="A1" s="87" t="s">
        <v>332</v>
      </c>
    </row>
    <row r="2" spans="1:16">
      <c r="A2" s="91" t="s">
        <v>331</v>
      </c>
    </row>
    <row r="13" spans="1:16">
      <c r="C13" s="78"/>
      <c r="D13" s="78"/>
      <c r="E13" s="78"/>
      <c r="F13" s="78"/>
      <c r="G13" s="78"/>
      <c r="H13" s="78"/>
      <c r="I13" s="78"/>
      <c r="J13" s="78"/>
      <c r="K13" s="78"/>
      <c r="L13" s="78"/>
      <c r="M13" s="78"/>
      <c r="N13" s="78"/>
      <c r="O13" s="78"/>
      <c r="P13" s="78"/>
    </row>
    <row r="14" spans="1:16">
      <c r="C14" s="78"/>
      <c r="D14" s="78"/>
      <c r="E14" s="78"/>
      <c r="F14" s="78"/>
      <c r="G14" s="78"/>
      <c r="H14" s="78"/>
      <c r="I14" s="78"/>
      <c r="J14" s="78"/>
      <c r="K14" s="78"/>
      <c r="L14" s="78"/>
      <c r="M14" s="78"/>
      <c r="N14" s="78"/>
      <c r="O14" s="78"/>
      <c r="P14" s="78"/>
    </row>
    <row r="18" spans="1:16">
      <c r="A18" s="89" t="s">
        <v>334</v>
      </c>
    </row>
    <row r="19" spans="1:16">
      <c r="A19" s="89" t="s">
        <v>333</v>
      </c>
    </row>
    <row r="20" spans="1:16">
      <c r="A20" s="89"/>
    </row>
    <row r="21" spans="1:16">
      <c r="C21">
        <v>2012</v>
      </c>
      <c r="D21">
        <v>2013</v>
      </c>
      <c r="E21">
        <v>2014</v>
      </c>
      <c r="F21">
        <v>2015</v>
      </c>
      <c r="G21">
        <v>2016</v>
      </c>
      <c r="H21">
        <v>2017</v>
      </c>
      <c r="I21">
        <v>2018</v>
      </c>
      <c r="J21">
        <v>2019</v>
      </c>
      <c r="K21">
        <v>2020</v>
      </c>
      <c r="L21">
        <v>2021</v>
      </c>
      <c r="M21">
        <v>2022</v>
      </c>
      <c r="N21">
        <v>2023</v>
      </c>
      <c r="O21">
        <v>2024</v>
      </c>
      <c r="P21">
        <v>2025</v>
      </c>
    </row>
    <row r="22" spans="1:16">
      <c r="A22" t="s">
        <v>329</v>
      </c>
      <c r="B22" t="s">
        <v>330</v>
      </c>
      <c r="C22" s="78">
        <v>-14.863</v>
      </c>
      <c r="D22" s="78">
        <v>-11.477</v>
      </c>
      <c r="E22" s="78">
        <v>-7.0460000000000003</v>
      </c>
      <c r="F22" s="78">
        <v>-5.3579999999999997</v>
      </c>
      <c r="G22" s="78">
        <v>-2.0579999999999998</v>
      </c>
      <c r="H22" s="78">
        <v>-0.85899999999999999</v>
      </c>
      <c r="I22" s="78">
        <v>0.46500000000000002</v>
      </c>
      <c r="J22" s="78">
        <v>1.583</v>
      </c>
      <c r="K22" s="78">
        <v>-19.013999999999999</v>
      </c>
      <c r="L22" s="78">
        <v>-7.0410000000000004</v>
      </c>
      <c r="M22" s="78">
        <v>0.96499999999999997</v>
      </c>
      <c r="N22" s="78">
        <v>6.1749999999999998</v>
      </c>
      <c r="O22" s="78">
        <v>10.705</v>
      </c>
      <c r="P22" s="78">
        <v>13.654999999999999</v>
      </c>
    </row>
    <row r="23" spans="1:16">
      <c r="A23" t="s">
        <v>329</v>
      </c>
      <c r="B23" t="s">
        <v>328</v>
      </c>
      <c r="C23" s="78">
        <v>-14.863</v>
      </c>
      <c r="D23" s="78">
        <v>-11.477</v>
      </c>
      <c r="E23" s="78">
        <v>-7.0460000000000003</v>
      </c>
      <c r="F23" s="78">
        <v>-7.0122093366182821</v>
      </c>
      <c r="G23" s="78">
        <v>-3.1776006242618591</v>
      </c>
      <c r="H23" s="78">
        <v>-2.3671390744847711</v>
      </c>
      <c r="I23" s="78">
        <v>-2.6352886458802862</v>
      </c>
      <c r="J23" s="78">
        <v>-1.4351895548288531</v>
      </c>
      <c r="K23" s="78">
        <v>-23.683804822793899</v>
      </c>
      <c r="L23" s="78">
        <v>-12.041</v>
      </c>
      <c r="M23" s="78">
        <v>-8.0350000000000001</v>
      </c>
      <c r="N23" s="78">
        <v>-3.8250000000000002</v>
      </c>
      <c r="O23" s="78">
        <v>1.7050000000000001</v>
      </c>
      <c r="P23" s="78">
        <v>4.1550000000000002</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8CD75-8963-45D2-8ABF-85AA9CF9DDD4}">
  <dimension ref="A1:C26"/>
  <sheetViews>
    <sheetView workbookViewId="0"/>
  </sheetViews>
  <sheetFormatPr defaultColWidth="8.81640625" defaultRowHeight="14.5"/>
  <cols>
    <col min="1" max="16384" width="8.81640625" style="19"/>
  </cols>
  <sheetData>
    <row r="1" spans="1:1">
      <c r="A1" s="20" t="s">
        <v>214</v>
      </c>
    </row>
    <row r="2" spans="1:1">
      <c r="A2" s="22" t="s">
        <v>215</v>
      </c>
    </row>
    <row r="18" spans="1:3">
      <c r="A18" s="23" t="s">
        <v>216</v>
      </c>
    </row>
    <row r="19" spans="1:3">
      <c r="A19" s="23" t="s">
        <v>217</v>
      </c>
    </row>
    <row r="22" spans="1:3">
      <c r="A22" s="28"/>
      <c r="B22" s="28">
        <v>2024</v>
      </c>
      <c r="C22" s="28">
        <v>2025</v>
      </c>
    </row>
    <row r="23" spans="1:3">
      <c r="A23" s="28" t="s">
        <v>218</v>
      </c>
      <c r="B23" s="28">
        <v>4.1752423968057668</v>
      </c>
      <c r="C23" s="28">
        <v>4.3600051301553462</v>
      </c>
    </row>
    <row r="24" spans="1:3">
      <c r="A24" s="28" t="s">
        <v>121</v>
      </c>
      <c r="B24" s="28">
        <v>0.9273636334950659</v>
      </c>
      <c r="C24" s="28">
        <v>0.81870836944378744</v>
      </c>
    </row>
    <row r="25" spans="1:3">
      <c r="A25" s="28" t="s">
        <v>219</v>
      </c>
      <c r="B25" s="28">
        <v>3.2478787633107022</v>
      </c>
      <c r="C25" s="28">
        <v>3.5412967607115555</v>
      </c>
    </row>
    <row r="26" spans="1:3">
      <c r="A26" s="28" t="s">
        <v>220</v>
      </c>
      <c r="B26" s="28">
        <v>3.3</v>
      </c>
      <c r="C26" s="28">
        <v>3.7</v>
      </c>
    </row>
  </sheetData>
  <hyperlinks>
    <hyperlink ref="A18" r:id="rId1" display="https://www.fiscalcouncil.ie/wp-content/uploads/2021/11/Data-Pack-December-2021-FAR.xlsx" xr:uid="{957D53B6-DB4C-4A89-8403-7AF91E23F7AB}"/>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C3D58-2585-4542-8415-FEE7581D3F3F}">
  <dimension ref="A1:E22"/>
  <sheetViews>
    <sheetView workbookViewId="0">
      <selection activeCell="F26" sqref="F26"/>
    </sheetView>
  </sheetViews>
  <sheetFormatPr defaultColWidth="8.81640625" defaultRowHeight="14"/>
  <cols>
    <col min="1" max="1" width="32" style="28" customWidth="1"/>
    <col min="2" max="16384" width="8.81640625" style="28"/>
  </cols>
  <sheetData>
    <row r="1" spans="1:5" ht="14.5">
      <c r="A1" s="20" t="s">
        <v>221</v>
      </c>
      <c r="B1" s="19"/>
      <c r="C1" s="19"/>
      <c r="D1" s="19"/>
      <c r="E1" s="19"/>
    </row>
    <row r="2" spans="1:5" ht="15" thickBot="1">
      <c r="A2" s="22" t="s">
        <v>222</v>
      </c>
      <c r="B2" s="19"/>
      <c r="C2" s="19"/>
      <c r="D2" s="19"/>
      <c r="E2" s="19"/>
    </row>
    <row r="3" spans="1:5" ht="21.5" thickBot="1">
      <c r="A3" s="70"/>
      <c r="B3" s="71" t="s">
        <v>223</v>
      </c>
      <c r="C3" s="72" t="s">
        <v>224</v>
      </c>
      <c r="D3" s="71" t="s">
        <v>225</v>
      </c>
      <c r="E3" s="71" t="s">
        <v>226</v>
      </c>
    </row>
    <row r="4" spans="1:5">
      <c r="A4" s="73" t="s">
        <v>227</v>
      </c>
      <c r="B4" s="110">
        <v>1</v>
      </c>
      <c r="C4" s="110">
        <v>42.8</v>
      </c>
      <c r="D4" s="110">
        <v>48.6</v>
      </c>
      <c r="E4" s="110">
        <v>6.8</v>
      </c>
    </row>
    <row r="5" spans="1:5">
      <c r="A5" s="73" t="s">
        <v>228</v>
      </c>
      <c r="B5" s="110">
        <v>-0.6</v>
      </c>
      <c r="C5" s="110">
        <v>36.299999999999997</v>
      </c>
      <c r="D5" s="110">
        <v>42.7</v>
      </c>
      <c r="E5" s="110">
        <v>6.1</v>
      </c>
    </row>
    <row r="6" spans="1:5">
      <c r="A6" s="73" t="s">
        <v>211</v>
      </c>
      <c r="B6" s="111">
        <v>3.6</v>
      </c>
      <c r="C6" s="111">
        <v>37.700000000000003</v>
      </c>
      <c r="D6" s="111">
        <v>63.6</v>
      </c>
      <c r="E6" s="110">
        <v>8.5</v>
      </c>
    </row>
    <row r="7" spans="1:5">
      <c r="A7" s="73" t="s">
        <v>102</v>
      </c>
      <c r="B7" s="111">
        <v>0.2</v>
      </c>
      <c r="C7" s="111">
        <v>5.7</v>
      </c>
      <c r="D7" s="111">
        <v>49.7</v>
      </c>
      <c r="E7" s="110">
        <v>7</v>
      </c>
    </row>
    <row r="8" spans="1:5">
      <c r="A8" s="73" t="s">
        <v>229</v>
      </c>
      <c r="B8" s="111">
        <v>-2.7</v>
      </c>
      <c r="C8" s="111">
        <v>-0.6</v>
      </c>
      <c r="D8" s="111">
        <v>-3.3</v>
      </c>
      <c r="E8" s="110">
        <v>-0.6</v>
      </c>
    </row>
    <row r="9" spans="1:5">
      <c r="A9" s="73" t="s">
        <v>100</v>
      </c>
      <c r="B9" s="111">
        <v>1</v>
      </c>
      <c r="C9" s="111">
        <v>13.3</v>
      </c>
      <c r="D9" s="111">
        <v>58</v>
      </c>
      <c r="E9" s="110">
        <v>7.9</v>
      </c>
    </row>
    <row r="10" spans="1:5">
      <c r="A10" s="73" t="s">
        <v>104</v>
      </c>
      <c r="B10" s="111">
        <v>2.6</v>
      </c>
      <c r="C10" s="111">
        <v>12.8</v>
      </c>
      <c r="D10" s="111">
        <v>117.8</v>
      </c>
      <c r="E10" s="110">
        <v>13.9</v>
      </c>
    </row>
    <row r="11" spans="1:5">
      <c r="A11" s="73" t="s">
        <v>230</v>
      </c>
      <c r="B11" s="111">
        <v>1.7</v>
      </c>
      <c r="C11" s="111">
        <v>6.5</v>
      </c>
      <c r="D11" s="111">
        <v>214.8</v>
      </c>
      <c r="E11" s="110">
        <v>21.1</v>
      </c>
    </row>
    <row r="12" spans="1:5">
      <c r="A12" s="73" t="s">
        <v>101</v>
      </c>
      <c r="B12" s="111">
        <v>0.2</v>
      </c>
      <c r="C12" s="111">
        <v>7.4</v>
      </c>
      <c r="D12" s="111">
        <v>48.7</v>
      </c>
      <c r="E12" s="110">
        <v>6.8</v>
      </c>
    </row>
    <row r="13" spans="1:5">
      <c r="A13" s="73" t="s">
        <v>231</v>
      </c>
      <c r="B13" s="111">
        <v>-0.2</v>
      </c>
      <c r="C13" s="111">
        <v>4.2</v>
      </c>
      <c r="D13" s="111">
        <v>40.4</v>
      </c>
      <c r="E13" s="110">
        <v>5.8</v>
      </c>
    </row>
    <row r="14" spans="1:5">
      <c r="A14" s="73" t="s">
        <v>232</v>
      </c>
      <c r="B14" s="110">
        <v>-2.7</v>
      </c>
      <c r="C14" s="110">
        <v>30.7</v>
      </c>
      <c r="D14" s="110">
        <v>35.5</v>
      </c>
      <c r="E14" s="110">
        <v>5.2</v>
      </c>
    </row>
    <row r="15" spans="1:5">
      <c r="A15" s="73" t="s">
        <v>233</v>
      </c>
      <c r="B15" s="111">
        <v>1</v>
      </c>
      <c r="C15" s="111">
        <v>5.8</v>
      </c>
      <c r="D15" s="111">
        <v>72</v>
      </c>
      <c r="E15" s="110">
        <v>9.5</v>
      </c>
    </row>
    <row r="16" spans="1:5">
      <c r="A16" s="73" t="s">
        <v>234</v>
      </c>
      <c r="B16" s="111">
        <v>-1.1000000000000001</v>
      </c>
      <c r="C16" s="111">
        <v>-1.3</v>
      </c>
      <c r="D16" s="111">
        <v>-28.6</v>
      </c>
      <c r="E16" s="110">
        <v>-5.5</v>
      </c>
    </row>
    <row r="17" spans="1:5" ht="14.5" thickBot="1">
      <c r="A17" s="73" t="s">
        <v>235</v>
      </c>
      <c r="B17" s="111">
        <v>-2.6</v>
      </c>
      <c r="C17" s="111">
        <v>25.4</v>
      </c>
      <c r="D17" s="111">
        <v>34.299999999999997</v>
      </c>
      <c r="E17" s="110">
        <v>5</v>
      </c>
    </row>
    <row r="18" spans="1:5" ht="14.5" thickBot="1">
      <c r="A18" s="74" t="s">
        <v>236</v>
      </c>
      <c r="B18" s="112">
        <v>3.7</v>
      </c>
      <c r="C18" s="112">
        <v>12.1</v>
      </c>
      <c r="D18" s="113"/>
      <c r="E18" s="113"/>
    </row>
    <row r="19" spans="1:5" ht="14.5" thickBot="1">
      <c r="A19" s="75" t="s">
        <v>237</v>
      </c>
      <c r="B19" s="114">
        <v>2</v>
      </c>
      <c r="C19" s="114">
        <v>5.6</v>
      </c>
      <c r="D19" s="115"/>
      <c r="E19" s="115"/>
    </row>
    <row r="20" spans="1:5" ht="14.5" thickBot="1">
      <c r="A20" s="75" t="s">
        <v>238</v>
      </c>
      <c r="B20" s="115"/>
      <c r="C20" s="115">
        <v>94.8</v>
      </c>
      <c r="D20" s="115">
        <v>45</v>
      </c>
      <c r="E20" s="114">
        <v>6.4</v>
      </c>
    </row>
    <row r="21" spans="1:5" ht="14.5">
      <c r="A21" s="23" t="s">
        <v>345</v>
      </c>
      <c r="B21" s="19"/>
      <c r="C21" s="19"/>
      <c r="D21" s="19"/>
      <c r="E21" s="19"/>
    </row>
    <row r="22" spans="1:5" ht="14.5">
      <c r="A22" s="23" t="s">
        <v>239</v>
      </c>
      <c r="B22" s="19"/>
      <c r="C22" s="19"/>
      <c r="D22" s="19"/>
      <c r="E22" s="19"/>
    </row>
  </sheetData>
  <hyperlinks>
    <hyperlink ref="A21" r:id="rId1" display="https://www.fiscalcouncil.ie/wp-content/uploads/2021/11/Data-Pack-December-2021-FAR.xlsx" xr:uid="{E36C398F-1B91-45DA-9C44-4CCB356AE4A8}"/>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B38CD-B44C-4862-92EE-D68983A80BA4}">
  <dimension ref="A1:AI68"/>
  <sheetViews>
    <sheetView showGridLines="0" workbookViewId="0">
      <selection activeCell="J14" sqref="J14"/>
    </sheetView>
  </sheetViews>
  <sheetFormatPr defaultRowHeight="14.5"/>
  <cols>
    <col min="2" max="2" width="24.81640625" bestFit="1" customWidth="1"/>
    <col min="3" max="25" width="9.36328125" bestFit="1" customWidth="1"/>
    <col min="26" max="33" width="10.36328125" bestFit="1" customWidth="1"/>
  </cols>
  <sheetData>
    <row r="1" spans="1:34">
      <c r="A1" s="87" t="s">
        <v>252</v>
      </c>
    </row>
    <row r="2" spans="1:34">
      <c r="A2" s="88" t="s">
        <v>253</v>
      </c>
    </row>
    <row r="3" spans="1:34">
      <c r="AH3" s="77"/>
    </row>
    <row r="6" spans="1:34">
      <c r="AH6" s="77"/>
    </row>
    <row r="16" spans="1:34">
      <c r="AH16" s="77"/>
    </row>
    <row r="20" spans="1:35">
      <c r="A20" s="89" t="s">
        <v>254</v>
      </c>
    </row>
    <row r="21" spans="1:35">
      <c r="A21" s="89" t="s">
        <v>255</v>
      </c>
    </row>
    <row r="24" spans="1:35">
      <c r="C24" s="76">
        <v>1995</v>
      </c>
      <c r="D24" s="76">
        <v>1996</v>
      </c>
      <c r="E24" s="76">
        <v>1997</v>
      </c>
      <c r="F24" s="76">
        <v>1998</v>
      </c>
      <c r="G24" s="76">
        <v>1999</v>
      </c>
      <c r="H24" s="76">
        <v>2000</v>
      </c>
      <c r="I24" s="76">
        <v>2001</v>
      </c>
      <c r="J24" s="76">
        <v>2002</v>
      </c>
      <c r="K24" s="76">
        <v>2003</v>
      </c>
      <c r="L24" s="76">
        <v>2004</v>
      </c>
      <c r="M24" s="76">
        <v>2005</v>
      </c>
      <c r="N24" s="76">
        <v>2006</v>
      </c>
      <c r="O24" s="76">
        <v>2007</v>
      </c>
      <c r="P24" s="76">
        <v>2008</v>
      </c>
      <c r="Q24" s="76">
        <v>2009</v>
      </c>
      <c r="R24" s="76">
        <v>2010</v>
      </c>
      <c r="S24" s="76">
        <v>2011</v>
      </c>
      <c r="T24" s="76">
        <v>2012</v>
      </c>
      <c r="U24" s="76">
        <v>2013</v>
      </c>
      <c r="V24" s="76">
        <v>2014</v>
      </c>
      <c r="W24" s="76">
        <v>2015</v>
      </c>
      <c r="X24" s="76">
        <v>2016</v>
      </c>
      <c r="Y24" s="76">
        <v>2017</v>
      </c>
      <c r="Z24" s="76">
        <v>2018</v>
      </c>
      <c r="AA24" s="76">
        <v>2019</v>
      </c>
      <c r="AB24" s="76">
        <v>2020</v>
      </c>
      <c r="AC24" s="76">
        <v>2021</v>
      </c>
      <c r="AD24" s="76">
        <v>2022</v>
      </c>
      <c r="AE24" s="76">
        <v>2023</v>
      </c>
      <c r="AF24" s="76">
        <v>2024</v>
      </c>
      <c r="AG24" s="77">
        <v>2025</v>
      </c>
      <c r="AI24" s="78"/>
    </row>
    <row r="25" spans="1:35">
      <c r="B25" s="77" t="s">
        <v>256</v>
      </c>
      <c r="C25" s="78">
        <v>41.820975337217654</v>
      </c>
      <c r="D25" s="78">
        <v>41.70477343792362</v>
      </c>
      <c r="E25" s="78">
        <v>41.415669846933085</v>
      </c>
      <c r="F25" s="78">
        <v>40.348764791363919</v>
      </c>
      <c r="G25" s="78">
        <v>41.437367592948199</v>
      </c>
      <c r="H25" s="78">
        <v>40.788342549059145</v>
      </c>
      <c r="I25" s="78">
        <v>39.035193530643561</v>
      </c>
      <c r="J25" s="78">
        <v>39.007312209173499</v>
      </c>
      <c r="K25" s="78">
        <v>38.837838929971312</v>
      </c>
      <c r="L25" s="78">
        <v>40.219670795552268</v>
      </c>
      <c r="M25" s="78">
        <v>40.87320308597436</v>
      </c>
      <c r="N25" s="78">
        <v>42.577526010974665</v>
      </c>
      <c r="O25" s="78">
        <v>42.776313562395728</v>
      </c>
      <c r="P25" s="78">
        <v>41.339342795038995</v>
      </c>
      <c r="Q25" s="78">
        <v>41.668404588112615</v>
      </c>
      <c r="R25" s="78">
        <v>42.489060987415293</v>
      </c>
      <c r="S25" s="78">
        <v>45.294094596183236</v>
      </c>
      <c r="T25" s="78">
        <v>46.999418431021205</v>
      </c>
      <c r="U25" s="78">
        <v>44.88062341915581</v>
      </c>
      <c r="V25" s="78">
        <v>44.520584757605072</v>
      </c>
      <c r="W25" s="78">
        <v>43.89121545664554</v>
      </c>
      <c r="X25" s="78">
        <v>42.861207071733389</v>
      </c>
      <c r="Y25" s="78">
        <v>42.104515219256776</v>
      </c>
      <c r="Z25" s="78">
        <v>42.911715427245781</v>
      </c>
      <c r="AA25" s="78">
        <v>41.855686736010931</v>
      </c>
      <c r="AB25" s="78">
        <v>41.595831916638332</v>
      </c>
      <c r="AC25" s="78">
        <v>42.21627422727137</v>
      </c>
      <c r="AD25" s="78">
        <v>43.086135292111152</v>
      </c>
      <c r="AE25" s="78">
        <v>43.461418732344789</v>
      </c>
      <c r="AF25" s="78">
        <v>42.817005546420837</v>
      </c>
      <c r="AG25" s="78">
        <v>42.832845756251011</v>
      </c>
      <c r="AI25" s="78"/>
    </row>
    <row r="26" spans="1:35">
      <c r="B26" s="77" t="s">
        <v>251</v>
      </c>
      <c r="C26" s="81">
        <v>41.820975337217654</v>
      </c>
      <c r="D26" s="81">
        <v>41.70477343792362</v>
      </c>
      <c r="E26" s="81">
        <v>41.415669846933085</v>
      </c>
      <c r="F26" s="81">
        <v>40.348764791363919</v>
      </c>
      <c r="G26" s="81">
        <v>41.437367592948199</v>
      </c>
      <c r="H26" s="81">
        <v>40.788342549059145</v>
      </c>
      <c r="I26" s="81">
        <v>39.035193530643561</v>
      </c>
      <c r="J26" s="81">
        <v>39.007312209173499</v>
      </c>
      <c r="K26" s="81">
        <v>38.837838929971312</v>
      </c>
      <c r="L26" s="81">
        <v>40.219670795552268</v>
      </c>
      <c r="M26" s="81">
        <v>40.87320308597436</v>
      </c>
      <c r="N26" s="81">
        <v>42.577526010974665</v>
      </c>
      <c r="O26" s="81">
        <v>42.776313562395728</v>
      </c>
      <c r="P26" s="81">
        <v>41.339342795038995</v>
      </c>
      <c r="Q26" s="81">
        <v>41.668404588112615</v>
      </c>
      <c r="R26" s="81">
        <v>42.489060987415293</v>
      </c>
      <c r="S26" s="81">
        <v>45.294094596183236</v>
      </c>
      <c r="T26" s="81">
        <v>46.999418431021205</v>
      </c>
      <c r="U26" s="81">
        <v>44.88062341915581</v>
      </c>
      <c r="V26" s="81">
        <v>44.520584757605072</v>
      </c>
      <c r="W26" s="81">
        <v>42.869455251690397</v>
      </c>
      <c r="X26" s="81">
        <v>42.21116461563453</v>
      </c>
      <c r="Y26" s="81">
        <v>41.280210826204353</v>
      </c>
      <c r="Z26" s="81">
        <v>41.313422530800217</v>
      </c>
      <c r="AA26" s="83">
        <v>40.423473182166859</v>
      </c>
      <c r="AB26" s="83">
        <v>39.260882806259175</v>
      </c>
      <c r="AC26" s="83">
        <v>40.078416617139631</v>
      </c>
      <c r="AD26" s="83">
        <v>39.638478322749073</v>
      </c>
      <c r="AE26" s="83">
        <v>39.824175554476781</v>
      </c>
      <c r="AF26" s="83">
        <v>39.710321816029129</v>
      </c>
      <c r="AG26" s="83">
        <v>39.723680257229923</v>
      </c>
    </row>
    <row r="29" spans="1:35">
      <c r="AG29" s="85"/>
    </row>
    <row r="30" spans="1:35">
      <c r="AG30" s="85"/>
    </row>
    <row r="31" spans="1:35">
      <c r="AG31" s="85"/>
    </row>
    <row r="32" spans="1:35">
      <c r="AG32" s="85"/>
    </row>
    <row r="51" spans="2:33">
      <c r="B51" s="77"/>
    </row>
    <row r="52" spans="2:33">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7"/>
    </row>
    <row r="53" spans="2:33">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row>
    <row r="54" spans="2:33">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row>
    <row r="55" spans="2:33">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row>
    <row r="56" spans="2:33">
      <c r="C56" s="79"/>
      <c r="D56" s="79"/>
      <c r="E56" s="79"/>
      <c r="F56" s="79"/>
      <c r="G56" s="79"/>
      <c r="H56" s="79"/>
      <c r="I56" s="79"/>
      <c r="J56" s="79"/>
      <c r="K56" s="79"/>
      <c r="L56" s="79"/>
      <c r="M56" s="79"/>
      <c r="N56" s="79"/>
      <c r="O56" s="79"/>
      <c r="P56" s="79"/>
      <c r="Q56" s="79"/>
      <c r="R56" s="79"/>
      <c r="S56" s="79"/>
      <c r="T56" s="79"/>
      <c r="U56" s="79"/>
      <c r="V56" s="79"/>
      <c r="W56" s="79"/>
      <c r="X56" s="79"/>
      <c r="Y56" s="79"/>
      <c r="Z56" s="79"/>
      <c r="AA56" s="80"/>
      <c r="AB56" s="80"/>
      <c r="AC56" s="80"/>
      <c r="AD56" s="79"/>
      <c r="AE56" s="79"/>
      <c r="AF56" s="79"/>
      <c r="AG56" s="79"/>
    </row>
    <row r="57" spans="2:33">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row>
    <row r="58" spans="2:33">
      <c r="C58" s="79"/>
      <c r="D58" s="79"/>
      <c r="E58" s="79"/>
      <c r="F58" s="79"/>
      <c r="G58" s="79"/>
      <c r="H58" s="79"/>
      <c r="I58" s="79"/>
      <c r="J58" s="79"/>
      <c r="K58" s="79"/>
      <c r="L58" s="79"/>
      <c r="M58" s="79"/>
      <c r="N58" s="79"/>
      <c r="O58" s="79"/>
      <c r="P58" s="79"/>
      <c r="Q58" s="79"/>
      <c r="R58" s="79"/>
      <c r="S58" s="79"/>
      <c r="T58" s="79"/>
      <c r="U58" s="79"/>
      <c r="V58" s="79"/>
      <c r="W58" s="79"/>
      <c r="X58" s="79"/>
      <c r="Y58" s="79"/>
      <c r="Z58" s="79"/>
      <c r="AA58" s="80"/>
      <c r="AB58" s="80"/>
      <c r="AC58" s="80"/>
      <c r="AD58" s="79"/>
      <c r="AE58" s="79"/>
      <c r="AF58" s="79"/>
      <c r="AG58" s="79"/>
    </row>
    <row r="59" spans="2:33">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row>
    <row r="60" spans="2:33">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row>
    <row r="61" spans="2:33">
      <c r="AD61" s="79"/>
      <c r="AE61" s="79"/>
      <c r="AF61" s="79"/>
      <c r="AG61" s="79"/>
    </row>
    <row r="62" spans="2:33">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9"/>
      <c r="AE62" s="79"/>
      <c r="AF62" s="79"/>
      <c r="AG62" s="79"/>
    </row>
    <row r="63" spans="2:33">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79"/>
      <c r="AE63" s="79"/>
      <c r="AF63" s="79"/>
      <c r="AG63" s="79"/>
    </row>
    <row r="64" spans="2:33">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2"/>
      <c r="AE64" s="82"/>
      <c r="AF64" s="82"/>
      <c r="AG64" s="82"/>
    </row>
    <row r="65" spans="3:33">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7"/>
    </row>
    <row r="67" spans="3:33">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row>
    <row r="68" spans="3:33">
      <c r="C68" s="85"/>
      <c r="D68" s="85"/>
      <c r="E68" s="85"/>
      <c r="F68" s="85"/>
      <c r="G68" s="85"/>
      <c r="H68" s="85"/>
      <c r="I68" s="85"/>
      <c r="J68" s="85"/>
      <c r="K68" s="85"/>
      <c r="L68" s="85"/>
      <c r="M68" s="85"/>
      <c r="N68" s="85"/>
      <c r="O68" s="85"/>
      <c r="P68" s="85"/>
      <c r="Q68" s="85"/>
      <c r="R68" s="85"/>
      <c r="S68" s="85"/>
      <c r="T68" s="85"/>
      <c r="U68" s="85"/>
      <c r="V68" s="85"/>
      <c r="W68" s="85"/>
      <c r="X68" s="85"/>
      <c r="Y68" s="85"/>
      <c r="Z68" s="85"/>
      <c r="AA68" s="86"/>
      <c r="AB68" s="86"/>
      <c r="AC68" s="86"/>
      <c r="AD68" s="86"/>
      <c r="AE68" s="86"/>
      <c r="AF68" s="86"/>
      <c r="AG68" s="86"/>
    </row>
  </sheetData>
  <hyperlinks>
    <hyperlink ref="A20" r:id="rId1" display="https://www.fiscalcouncil.ie/wp-content/uploads/2021/11/Data-Pack-December-2021-FAR.xlsx" xr:uid="{547C2FBB-59DA-4AA1-8337-9413DA9357AA}"/>
  </hyperlinks>
  <pageMargins left="0.7" right="0.7" top="0.75" bottom="0.75" header="0.3" footer="0.3"/>
  <pageSetup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BF7A-A6C2-4C95-880F-B40C3A42FEA8}">
  <dimension ref="A1:Q46"/>
  <sheetViews>
    <sheetView showGridLines="0" workbookViewId="0">
      <selection activeCell="B29" sqref="B29"/>
    </sheetView>
  </sheetViews>
  <sheetFormatPr defaultRowHeight="14.5"/>
  <cols>
    <col min="2" max="2" width="38" bestFit="1" customWidth="1"/>
  </cols>
  <sheetData>
    <row r="1" spans="1:1">
      <c r="A1" s="87" t="s">
        <v>260</v>
      </c>
    </row>
    <row r="2" spans="1:1">
      <c r="A2" s="88" t="s">
        <v>261</v>
      </c>
    </row>
    <row r="19" spans="1:16">
      <c r="A19" s="89" t="s">
        <v>263</v>
      </c>
    </row>
    <row r="20" spans="1:16">
      <c r="A20" s="89" t="s">
        <v>262</v>
      </c>
    </row>
    <row r="23" spans="1:16">
      <c r="C23">
        <v>2012</v>
      </c>
      <c r="D23">
        <v>2013</v>
      </c>
      <c r="E23">
        <v>2014</v>
      </c>
      <c r="F23">
        <v>2015</v>
      </c>
      <c r="G23">
        <v>2016</v>
      </c>
      <c r="H23">
        <v>2017</v>
      </c>
      <c r="I23">
        <v>2018</v>
      </c>
      <c r="J23">
        <v>2019</v>
      </c>
      <c r="K23">
        <v>2020</v>
      </c>
      <c r="L23">
        <v>2021</v>
      </c>
      <c r="M23">
        <v>2022</v>
      </c>
      <c r="N23">
        <v>2023</v>
      </c>
      <c r="O23">
        <v>2024</v>
      </c>
      <c r="P23">
        <v>2025</v>
      </c>
    </row>
    <row r="24" spans="1:16">
      <c r="B24" t="s">
        <v>257</v>
      </c>
      <c r="C24" s="78">
        <v>-11.680891529526415</v>
      </c>
      <c r="D24" s="78">
        <v>-8.3899878649648372</v>
      </c>
      <c r="E24" s="78">
        <v>-4.7336880576158231</v>
      </c>
      <c r="F24" s="78">
        <v>-3.3094911611014339</v>
      </c>
      <c r="G24" s="78">
        <v>-1.1948790896159318</v>
      </c>
      <c r="H24" s="78">
        <v>-0.46950409654622077</v>
      </c>
      <c r="I24" s="78">
        <v>0.2397216136100013</v>
      </c>
      <c r="J24" s="78">
        <v>0.75117682787943207</v>
      </c>
      <c r="K24" s="78">
        <v>-9.5071901438028767</v>
      </c>
      <c r="L24" s="78">
        <v>-3.010531086587509</v>
      </c>
      <c r="M24" s="78">
        <v>0.36966544171493454</v>
      </c>
      <c r="N24" s="78">
        <v>2.245997662333493</v>
      </c>
      <c r="O24" s="78">
        <v>3.6952277037603598</v>
      </c>
      <c r="P24" s="78">
        <v>4.4690163041192559</v>
      </c>
    </row>
    <row r="25" spans="1:16">
      <c r="B25" t="s">
        <v>258</v>
      </c>
      <c r="C25" s="78">
        <v>-11.680891529526415</v>
      </c>
      <c r="D25" s="78">
        <v>-8.3899878649648372</v>
      </c>
      <c r="E25" s="78">
        <v>-4.7336880576158231</v>
      </c>
      <c r="F25" s="78">
        <v>-4.3312513660565797</v>
      </c>
      <c r="G25" s="78">
        <v>-1.8449215457147847</v>
      </c>
      <c r="H25" s="78">
        <v>-1.2938084895986377</v>
      </c>
      <c r="I25" s="78">
        <v>-1.3585712828355645</v>
      </c>
      <c r="J25" s="78">
        <v>-0.68103672596464437</v>
      </c>
      <c r="K25" s="78">
        <v>-11.842139254182035</v>
      </c>
      <c r="L25" s="78">
        <v>-5.1483886967192438</v>
      </c>
      <c r="M25" s="78">
        <v>-3.0779915276471495</v>
      </c>
      <c r="N25" s="78">
        <v>-1.3912455155345118</v>
      </c>
      <c r="O25" s="78">
        <v>0.5885439733686515</v>
      </c>
      <c r="P25" s="78">
        <v>1.3598508050981697</v>
      </c>
    </row>
    <row r="26" spans="1:16">
      <c r="B26" t="s">
        <v>259</v>
      </c>
      <c r="C26" s="78"/>
      <c r="D26" s="78"/>
      <c r="E26" s="78"/>
      <c r="F26" s="78"/>
      <c r="G26" s="78"/>
      <c r="H26" s="78"/>
      <c r="I26" s="78"/>
      <c r="J26" s="78">
        <v>-0.68103672596464437</v>
      </c>
      <c r="K26" s="78">
        <v>-4.2344871011389724</v>
      </c>
      <c r="L26" s="78">
        <v>0.23484365847297106</v>
      </c>
      <c r="M26" s="78">
        <v>1.8295566317414793</v>
      </c>
      <c r="N26" s="78">
        <v>0.92022252400060511</v>
      </c>
      <c r="O26" s="78">
        <v>0.83121049142035941</v>
      </c>
      <c r="P26" s="78">
        <v>1.4943631230031871</v>
      </c>
    </row>
    <row r="34" spans="3:17">
      <c r="F34" s="79"/>
      <c r="G34" s="79"/>
      <c r="H34" s="79"/>
      <c r="I34" s="79"/>
      <c r="J34" s="79"/>
      <c r="K34" s="79"/>
      <c r="L34" s="79"/>
      <c r="M34" s="79"/>
      <c r="N34" s="79"/>
      <c r="O34" s="79"/>
      <c r="P34" s="79"/>
    </row>
    <row r="36" spans="3:17">
      <c r="C36" s="79"/>
      <c r="D36" s="79"/>
      <c r="E36" s="79"/>
      <c r="F36" s="79"/>
      <c r="G36" s="79"/>
      <c r="H36" s="79"/>
      <c r="I36" s="79"/>
      <c r="J36" s="79"/>
      <c r="K36" s="79"/>
      <c r="L36" s="79"/>
      <c r="M36" s="79"/>
      <c r="N36" s="79"/>
      <c r="O36" s="79"/>
      <c r="P36" s="79"/>
      <c r="Q36" s="79"/>
    </row>
    <row r="38" spans="3:17">
      <c r="L38" s="90"/>
    </row>
    <row r="39" spans="3:17">
      <c r="J39" s="79"/>
      <c r="K39" s="79"/>
      <c r="L39" s="79"/>
      <c r="M39" s="79"/>
      <c r="N39" s="79"/>
      <c r="O39" s="79"/>
      <c r="P39" s="79"/>
    </row>
    <row r="44" spans="3:17">
      <c r="C44" s="78"/>
      <c r="D44" s="78"/>
      <c r="E44" s="78"/>
      <c r="F44" s="78"/>
      <c r="G44" s="78"/>
      <c r="H44" s="78"/>
      <c r="I44" s="78"/>
      <c r="J44" s="78"/>
      <c r="K44" s="78"/>
      <c r="L44" s="78"/>
      <c r="M44" s="78"/>
      <c r="N44" s="78"/>
      <c r="O44" s="78"/>
      <c r="P44" s="78"/>
    </row>
    <row r="45" spans="3:17">
      <c r="C45" s="78"/>
      <c r="D45" s="78"/>
      <c r="E45" s="78"/>
      <c r="F45" s="78"/>
      <c r="G45" s="78"/>
      <c r="H45" s="78"/>
      <c r="I45" s="78"/>
      <c r="J45" s="78"/>
      <c r="K45" s="78"/>
      <c r="L45" s="78"/>
      <c r="M45" s="78"/>
      <c r="N45" s="78"/>
      <c r="O45" s="78"/>
      <c r="P45" s="78"/>
    </row>
    <row r="46" spans="3:17">
      <c r="J46" s="78"/>
      <c r="K46" s="78"/>
      <c r="L46" s="78"/>
      <c r="M46" s="78"/>
      <c r="N46" s="78"/>
      <c r="O46" s="78"/>
      <c r="P46" s="78"/>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41A80-8B47-4EF0-B252-F4D57C677BD6}">
  <dimension ref="A1:H30"/>
  <sheetViews>
    <sheetView showGridLines="0" workbookViewId="0">
      <selection activeCell="G6" sqref="G6"/>
    </sheetView>
  </sheetViews>
  <sheetFormatPr defaultRowHeight="14.5"/>
  <cols>
    <col min="1" max="1" width="35" customWidth="1"/>
    <col min="4" max="4" width="12.81640625" bestFit="1" customWidth="1"/>
    <col min="6" max="6" width="9" bestFit="1" customWidth="1"/>
    <col min="7" max="7" width="9.54296875" bestFit="1" customWidth="1"/>
    <col min="8" max="8" width="10.54296875" bestFit="1" customWidth="1"/>
  </cols>
  <sheetData>
    <row r="1" spans="1:8">
      <c r="A1" s="87" t="s">
        <v>267</v>
      </c>
    </row>
    <row r="2" spans="1:8">
      <c r="A2" s="91" t="s">
        <v>268</v>
      </c>
    </row>
    <row r="10" spans="1:8">
      <c r="F10" s="79"/>
      <c r="H10" s="79"/>
    </row>
    <row r="11" spans="1:8">
      <c r="F11" s="79"/>
      <c r="H11" s="79"/>
    </row>
    <row r="12" spans="1:8">
      <c r="H12" s="79"/>
    </row>
    <row r="13" spans="1:8">
      <c r="H13" s="79"/>
    </row>
    <row r="14" spans="1:8">
      <c r="F14" s="78"/>
      <c r="G14" s="90"/>
      <c r="H14" s="79"/>
    </row>
    <row r="19" spans="1:5">
      <c r="A19" s="89" t="s">
        <v>273</v>
      </c>
    </row>
    <row r="20" spans="1:5">
      <c r="A20" s="89" t="s">
        <v>269</v>
      </c>
    </row>
    <row r="21" spans="1:5">
      <c r="A21" s="89" t="s">
        <v>270</v>
      </c>
    </row>
    <row r="22" spans="1:5">
      <c r="A22" s="89" t="s">
        <v>271</v>
      </c>
    </row>
    <row r="23" spans="1:5">
      <c r="A23" s="89" t="s">
        <v>272</v>
      </c>
    </row>
    <row r="27" spans="1:5">
      <c r="B27">
        <v>2022</v>
      </c>
      <c r="C27">
        <v>2023</v>
      </c>
      <c r="D27">
        <v>2024</v>
      </c>
      <c r="E27">
        <v>2025</v>
      </c>
    </row>
    <row r="28" spans="1:5">
      <c r="A28" t="s">
        <v>264</v>
      </c>
      <c r="B28" s="79">
        <v>-755</v>
      </c>
      <c r="C28" s="79">
        <v>-1650</v>
      </c>
      <c r="D28" s="79">
        <v>-500</v>
      </c>
      <c r="E28" s="79">
        <v>-500</v>
      </c>
    </row>
    <row r="29" spans="1:5">
      <c r="A29" t="s">
        <v>265</v>
      </c>
      <c r="B29" s="79">
        <v>537</v>
      </c>
      <c r="C29" s="79">
        <v>1190</v>
      </c>
      <c r="D29" s="79">
        <v>1500</v>
      </c>
      <c r="E29" s="79">
        <v>1056</v>
      </c>
    </row>
    <row r="30" spans="1:5">
      <c r="A30" t="s">
        <v>266</v>
      </c>
      <c r="B30" s="79">
        <v>-218</v>
      </c>
      <c r="C30" s="79">
        <v>-460</v>
      </c>
      <c r="D30" s="79">
        <v>1000</v>
      </c>
      <c r="E30" s="79">
        <v>556</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EFEED-2F86-4AA2-9035-6CDA3933DE11}">
  <dimension ref="A1:ALG29"/>
  <sheetViews>
    <sheetView showGridLines="0" workbookViewId="0"/>
  </sheetViews>
  <sheetFormatPr defaultRowHeight="14.5"/>
  <sheetData>
    <row r="1" spans="1:1" s="19" customFormat="1">
      <c r="A1" s="20" t="s">
        <v>661</v>
      </c>
    </row>
    <row r="16" spans="1:1">
      <c r="A16" s="23" t="s">
        <v>689</v>
      </c>
    </row>
    <row r="20" spans="1:995">
      <c r="B20" s="245">
        <v>42248</v>
      </c>
      <c r="C20" s="245">
        <v>42278</v>
      </c>
      <c r="D20" s="245">
        <v>42309</v>
      </c>
      <c r="E20" s="245">
        <v>42339</v>
      </c>
      <c r="F20" s="245">
        <v>42370</v>
      </c>
      <c r="G20" s="245">
        <v>42401</v>
      </c>
      <c r="H20" s="245">
        <v>42430</v>
      </c>
      <c r="I20" s="245">
        <v>42461</v>
      </c>
      <c r="J20" s="245">
        <v>42491</v>
      </c>
      <c r="K20" s="245">
        <v>42522</v>
      </c>
      <c r="L20" s="245">
        <v>42552</v>
      </c>
      <c r="M20" s="245">
        <v>42583</v>
      </c>
      <c r="N20" s="245">
        <v>42614</v>
      </c>
      <c r="O20" s="245">
        <v>42644</v>
      </c>
      <c r="P20" s="245">
        <v>42675</v>
      </c>
      <c r="Q20" s="245">
        <v>42705</v>
      </c>
      <c r="R20" s="245">
        <v>42736</v>
      </c>
      <c r="S20" s="245">
        <v>42767</v>
      </c>
      <c r="T20" s="245">
        <v>42795</v>
      </c>
      <c r="U20" s="245">
        <v>42826</v>
      </c>
      <c r="V20" s="245">
        <v>42856</v>
      </c>
      <c r="W20" s="245">
        <v>42887</v>
      </c>
      <c r="X20" s="245">
        <v>42917</v>
      </c>
      <c r="Y20" s="245">
        <v>42948</v>
      </c>
      <c r="Z20" s="245">
        <v>42979</v>
      </c>
      <c r="AA20" s="245">
        <v>43009</v>
      </c>
      <c r="AB20" s="245">
        <v>43040</v>
      </c>
      <c r="AC20" s="245">
        <v>43070</v>
      </c>
      <c r="AD20" s="245">
        <v>43101</v>
      </c>
      <c r="AE20" s="245">
        <v>43132</v>
      </c>
      <c r="AF20" s="245">
        <v>43160</v>
      </c>
      <c r="AG20" s="245">
        <v>43191</v>
      </c>
      <c r="AH20" s="245">
        <v>43221</v>
      </c>
      <c r="AI20" s="245">
        <v>43252</v>
      </c>
      <c r="AJ20" s="245">
        <v>43282</v>
      </c>
      <c r="AK20" s="245">
        <v>43313</v>
      </c>
      <c r="AL20" s="245">
        <v>43344</v>
      </c>
      <c r="AM20" s="245">
        <v>43374</v>
      </c>
      <c r="AN20" s="245">
        <v>43405</v>
      </c>
      <c r="AO20" s="245">
        <v>43435</v>
      </c>
      <c r="AP20" s="245">
        <v>43466</v>
      </c>
      <c r="AQ20" s="245">
        <v>43497</v>
      </c>
      <c r="AR20" s="245">
        <v>43525</v>
      </c>
      <c r="AS20" s="245">
        <v>43556</v>
      </c>
      <c r="AT20" s="245">
        <v>43586</v>
      </c>
      <c r="AU20" s="245">
        <v>43617</v>
      </c>
      <c r="AV20" s="245">
        <v>43647</v>
      </c>
      <c r="AW20" s="245">
        <v>43678</v>
      </c>
      <c r="AX20" s="245">
        <v>43709</v>
      </c>
      <c r="AY20" s="245">
        <v>43739</v>
      </c>
      <c r="AZ20" s="245">
        <v>43770</v>
      </c>
      <c r="BA20" s="245">
        <v>43800</v>
      </c>
      <c r="BB20" s="245">
        <v>43831</v>
      </c>
      <c r="BC20" s="245">
        <v>43862</v>
      </c>
      <c r="BD20" s="245">
        <v>43891</v>
      </c>
      <c r="BE20" s="245">
        <v>43922</v>
      </c>
      <c r="BF20" s="245">
        <v>43952</v>
      </c>
      <c r="BG20" s="245">
        <v>43983</v>
      </c>
      <c r="BH20" s="245">
        <v>44013</v>
      </c>
      <c r="BI20" s="245">
        <v>44044</v>
      </c>
      <c r="BJ20" s="245">
        <v>44075</v>
      </c>
      <c r="BK20" s="245">
        <v>44105</v>
      </c>
      <c r="BL20" s="245">
        <v>44136</v>
      </c>
      <c r="BM20" s="245">
        <v>44166</v>
      </c>
      <c r="BN20" s="245">
        <v>44197</v>
      </c>
      <c r="BO20" s="245">
        <v>44228</v>
      </c>
      <c r="BP20" s="245">
        <v>44256</v>
      </c>
      <c r="BQ20" s="245">
        <v>44287</v>
      </c>
      <c r="BR20" s="245">
        <v>44317</v>
      </c>
      <c r="BS20" s="245">
        <v>44348</v>
      </c>
      <c r="BT20" s="245">
        <v>44378</v>
      </c>
      <c r="BU20" s="245">
        <v>44409</v>
      </c>
      <c r="BV20" s="245">
        <v>44440</v>
      </c>
      <c r="BW20" s="245">
        <v>44470</v>
      </c>
      <c r="BX20" s="245">
        <v>44501</v>
      </c>
      <c r="BY20" s="245">
        <v>44531</v>
      </c>
      <c r="BZ20" s="245">
        <v>44562</v>
      </c>
      <c r="CA20" s="245">
        <v>44593</v>
      </c>
      <c r="CB20" s="245">
        <v>44621</v>
      </c>
      <c r="CC20" s="245">
        <v>44652</v>
      </c>
      <c r="CD20" s="245">
        <v>44682</v>
      </c>
      <c r="CE20" s="245">
        <v>44713</v>
      </c>
      <c r="CF20" s="245">
        <v>44743</v>
      </c>
      <c r="CG20" s="245">
        <v>44774</v>
      </c>
      <c r="CH20" s="245">
        <v>44805</v>
      </c>
      <c r="CI20" s="245">
        <v>44835</v>
      </c>
      <c r="CJ20" s="245">
        <v>44866</v>
      </c>
      <c r="CK20" s="245">
        <v>44896</v>
      </c>
      <c r="CL20" s="245">
        <v>44927</v>
      </c>
      <c r="CM20" s="245">
        <v>44958</v>
      </c>
      <c r="CN20" s="245">
        <v>44986</v>
      </c>
      <c r="CO20" s="245">
        <v>45017</v>
      </c>
      <c r="CP20" s="245">
        <v>45047</v>
      </c>
      <c r="CQ20" s="245">
        <v>45078</v>
      </c>
      <c r="CR20" s="245">
        <v>45108</v>
      </c>
      <c r="CS20" s="245">
        <v>45139</v>
      </c>
      <c r="CT20" s="245">
        <v>45170</v>
      </c>
      <c r="CU20" s="245">
        <v>45200</v>
      </c>
      <c r="CV20" s="245">
        <v>45231</v>
      </c>
      <c r="CW20" s="245">
        <v>45261</v>
      </c>
      <c r="CX20" s="245">
        <v>45292</v>
      </c>
      <c r="CY20" s="245">
        <v>45323</v>
      </c>
      <c r="CZ20" s="245">
        <v>45352</v>
      </c>
      <c r="DA20" s="245">
        <v>45383</v>
      </c>
      <c r="DB20" s="245">
        <v>45413</v>
      </c>
      <c r="DC20" s="245">
        <v>45444</v>
      </c>
      <c r="DD20" s="245">
        <v>45474</v>
      </c>
      <c r="DE20" s="245">
        <v>45505</v>
      </c>
      <c r="DF20" s="245">
        <v>45536</v>
      </c>
      <c r="DG20" s="245">
        <v>45566</v>
      </c>
      <c r="DH20" s="245">
        <v>45597</v>
      </c>
      <c r="DI20" s="245">
        <v>45627</v>
      </c>
      <c r="DJ20" s="245">
        <v>45658</v>
      </c>
      <c r="DK20" s="245">
        <v>45689</v>
      </c>
      <c r="DL20" s="245">
        <v>45717</v>
      </c>
      <c r="DM20" s="245">
        <v>45748</v>
      </c>
      <c r="DN20" s="245">
        <v>45778</v>
      </c>
      <c r="DO20" s="245">
        <v>45809</v>
      </c>
      <c r="DP20" s="245">
        <v>45839</v>
      </c>
      <c r="DQ20" s="245">
        <v>45870</v>
      </c>
      <c r="DR20" s="245">
        <v>45901</v>
      </c>
      <c r="DS20" s="245">
        <v>45931</v>
      </c>
      <c r="DT20" s="245">
        <v>45962</v>
      </c>
      <c r="DU20" s="245">
        <v>45992</v>
      </c>
      <c r="DV20" s="245">
        <v>46023</v>
      </c>
      <c r="DW20" s="245">
        <v>46054</v>
      </c>
      <c r="DX20" s="245">
        <v>46082</v>
      </c>
      <c r="DY20" s="245">
        <v>46113</v>
      </c>
      <c r="DZ20" s="245">
        <v>46143</v>
      </c>
      <c r="EA20" s="245">
        <v>46174</v>
      </c>
      <c r="EB20" s="245">
        <v>46204</v>
      </c>
      <c r="EC20" s="245">
        <v>46235</v>
      </c>
      <c r="ED20" s="245">
        <v>46266</v>
      </c>
      <c r="EE20" s="245">
        <v>46296</v>
      </c>
      <c r="EF20" s="245">
        <v>46327</v>
      </c>
      <c r="EG20" s="245">
        <v>46357</v>
      </c>
      <c r="EH20" s="245">
        <v>46388</v>
      </c>
      <c r="EI20" s="245">
        <v>46419</v>
      </c>
      <c r="EJ20" s="245">
        <v>46447</v>
      </c>
      <c r="EK20" s="245">
        <v>46478</v>
      </c>
      <c r="EL20" s="245">
        <v>46508</v>
      </c>
      <c r="EM20" s="245">
        <v>46539</v>
      </c>
      <c r="EN20" s="245">
        <v>46569</v>
      </c>
      <c r="EO20" s="245">
        <v>46600</v>
      </c>
      <c r="EP20" s="245">
        <v>46631</v>
      </c>
      <c r="EQ20" s="245">
        <v>46661</v>
      </c>
      <c r="ER20" s="245">
        <v>46692</v>
      </c>
      <c r="ES20" s="245">
        <v>46722</v>
      </c>
      <c r="ET20" s="245"/>
      <c r="EU20" s="245"/>
      <c r="EV20" s="245"/>
      <c r="EW20" s="245"/>
      <c r="EX20" s="245"/>
      <c r="EY20" s="245"/>
      <c r="EZ20" s="245"/>
      <c r="FA20" s="245"/>
      <c r="FB20" s="245"/>
      <c r="FC20" s="245"/>
      <c r="FD20" s="245"/>
      <c r="FE20" s="245"/>
      <c r="FF20" s="245"/>
      <c r="FG20" s="245"/>
      <c r="FH20" s="245"/>
    </row>
    <row r="21" spans="1:995">
      <c r="B21">
        <v>41.7</v>
      </c>
      <c r="C21">
        <v>39.450000000000003</v>
      </c>
      <c r="D21">
        <v>38.65</v>
      </c>
      <c r="E21">
        <v>33.130000000000003</v>
      </c>
      <c r="F21">
        <v>30.59</v>
      </c>
      <c r="G21">
        <v>29.34</v>
      </c>
      <c r="H21">
        <v>28.02</v>
      </c>
      <c r="I21">
        <v>28.61</v>
      </c>
      <c r="J21">
        <v>32.299999999999997</v>
      </c>
      <c r="K21">
        <v>34.71</v>
      </c>
      <c r="L21">
        <v>36.619999999999997</v>
      </c>
      <c r="M21">
        <v>32.049999999999997</v>
      </c>
      <c r="N21">
        <v>41</v>
      </c>
      <c r="O21">
        <v>50.92</v>
      </c>
      <c r="P21">
        <v>49.5</v>
      </c>
      <c r="Q21">
        <v>53.63</v>
      </c>
      <c r="R21">
        <v>55.19</v>
      </c>
      <c r="S21">
        <v>43.5</v>
      </c>
      <c r="T21">
        <v>39.65</v>
      </c>
      <c r="U21">
        <v>38.159999999999997</v>
      </c>
      <c r="V21">
        <v>37.1</v>
      </c>
      <c r="W21">
        <v>36.200000000000003</v>
      </c>
      <c r="X21">
        <v>39.5</v>
      </c>
      <c r="Y21">
        <v>44.91</v>
      </c>
      <c r="Z21">
        <v>47.32</v>
      </c>
      <c r="AA21">
        <v>50.38</v>
      </c>
      <c r="AB21">
        <v>56.7</v>
      </c>
      <c r="AC21">
        <v>56.43</v>
      </c>
      <c r="AD21">
        <v>48.95</v>
      </c>
      <c r="AE21">
        <v>46.67</v>
      </c>
      <c r="AF21">
        <v>47.36</v>
      </c>
      <c r="AG21">
        <v>53.09</v>
      </c>
      <c r="AH21">
        <v>57.56</v>
      </c>
      <c r="AI21">
        <v>55.24</v>
      </c>
      <c r="AJ21">
        <v>58.55</v>
      </c>
      <c r="AK21">
        <v>67.790000000000006</v>
      </c>
      <c r="AL21">
        <v>75.06</v>
      </c>
      <c r="AM21">
        <v>68.180000000000007</v>
      </c>
      <c r="AN21">
        <v>67.540000000000006</v>
      </c>
      <c r="AO21">
        <v>61.07</v>
      </c>
      <c r="AP21">
        <v>51.52</v>
      </c>
      <c r="AQ21">
        <v>44.11</v>
      </c>
      <c r="AR21">
        <v>34.61</v>
      </c>
      <c r="AS21">
        <v>33.659999999999997</v>
      </c>
      <c r="AT21">
        <v>27.57</v>
      </c>
      <c r="AU21">
        <v>25.65</v>
      </c>
      <c r="AV21">
        <v>29.76</v>
      </c>
      <c r="AW21">
        <v>33.03</v>
      </c>
      <c r="AX21">
        <v>43.18</v>
      </c>
      <c r="AY21">
        <v>42.64</v>
      </c>
      <c r="AZ21">
        <v>42.76</v>
      </c>
      <c r="BA21">
        <v>31.07</v>
      </c>
      <c r="BB21">
        <v>24.18</v>
      </c>
      <c r="BC21">
        <v>21.7</v>
      </c>
      <c r="BD21">
        <v>16.329999999999998</v>
      </c>
      <c r="BE21">
        <v>13.87</v>
      </c>
      <c r="BF21">
        <v>9.6300000000000008</v>
      </c>
      <c r="BG21">
        <v>16.22</v>
      </c>
      <c r="BH21">
        <v>15.64</v>
      </c>
      <c r="BI21">
        <v>28.95</v>
      </c>
      <c r="BJ21">
        <v>37</v>
      </c>
      <c r="BK21">
        <v>41.5</v>
      </c>
      <c r="BL21">
        <v>43.67</v>
      </c>
      <c r="BM21">
        <v>56.4</v>
      </c>
      <c r="BN21">
        <v>53.15</v>
      </c>
      <c r="BO21">
        <v>39.79</v>
      </c>
      <c r="BP21">
        <v>46.8</v>
      </c>
      <c r="BQ21">
        <v>60.24</v>
      </c>
      <c r="BR21">
        <v>60.68</v>
      </c>
      <c r="BS21">
        <v>85.87</v>
      </c>
      <c r="BT21">
        <v>103.75</v>
      </c>
      <c r="BU21">
        <v>127.71</v>
      </c>
      <c r="BV21">
        <v>251.18</v>
      </c>
      <c r="BW21">
        <v>165.98</v>
      </c>
      <c r="BX21">
        <v>238.31</v>
      </c>
      <c r="BY21">
        <v>170.64</v>
      </c>
      <c r="BZ21">
        <v>203.08</v>
      </c>
      <c r="CA21">
        <v>237.78</v>
      </c>
      <c r="CB21">
        <v>299.32</v>
      </c>
      <c r="CC21">
        <v>163.68</v>
      </c>
      <c r="CD21">
        <v>183.71</v>
      </c>
      <c r="CE21">
        <v>248.3</v>
      </c>
      <c r="CF21">
        <v>351.92</v>
      </c>
      <c r="CG21">
        <v>436.31</v>
      </c>
      <c r="CH21">
        <v>343.46000000000004</v>
      </c>
      <c r="CI21">
        <v>293.89999999999998</v>
      </c>
      <c r="CJ21">
        <v>311.42</v>
      </c>
      <c r="CK21">
        <v>267.5</v>
      </c>
      <c r="CL21">
        <v>308.88</v>
      </c>
      <c r="CM21">
        <v>317.42</v>
      </c>
      <c r="CN21">
        <v>309.26</v>
      </c>
      <c r="CO21">
        <v>296.75</v>
      </c>
      <c r="CP21">
        <v>288.81</v>
      </c>
      <c r="CQ21">
        <v>280.48</v>
      </c>
      <c r="CR21">
        <v>278.14999999999998</v>
      </c>
      <c r="CS21">
        <v>278.60000000000002</v>
      </c>
      <c r="CT21">
        <v>280.7</v>
      </c>
      <c r="CU21">
        <v>279.7</v>
      </c>
      <c r="CV21">
        <v>297.69</v>
      </c>
      <c r="CW21">
        <v>322.67</v>
      </c>
      <c r="CX21">
        <v>328.66</v>
      </c>
      <c r="CY21">
        <v>321.66000000000003</v>
      </c>
      <c r="CZ21">
        <v>284.13</v>
      </c>
      <c r="DA21">
        <v>253.63</v>
      </c>
      <c r="DB21">
        <v>232.06</v>
      </c>
      <c r="DC21">
        <v>230.97</v>
      </c>
      <c r="DD21">
        <v>215.2</v>
      </c>
      <c r="DE21">
        <v>216.75</v>
      </c>
      <c r="DF21">
        <v>220.83</v>
      </c>
      <c r="DG21">
        <v>227.46</v>
      </c>
      <c r="DH21">
        <v>234.56</v>
      </c>
      <c r="DI21">
        <v>242.53</v>
      </c>
      <c r="DJ21">
        <v>249.53</v>
      </c>
      <c r="DK21">
        <v>245.72</v>
      </c>
      <c r="DL21">
        <v>229.02</v>
      </c>
      <c r="DM21">
        <v>188.02</v>
      </c>
      <c r="DN21">
        <v>159.85</v>
      </c>
      <c r="DO21">
        <v>149.85</v>
      </c>
      <c r="DP21">
        <v>149.38999999999999</v>
      </c>
      <c r="DQ21">
        <v>150.06</v>
      </c>
      <c r="DR21">
        <v>153.13</v>
      </c>
      <c r="DS21">
        <v>159.44</v>
      </c>
      <c r="DT21">
        <v>164.44</v>
      </c>
      <c r="DU21">
        <v>166.65</v>
      </c>
      <c r="DV21">
        <v>169.33</v>
      </c>
      <c r="DW21">
        <v>170.16</v>
      </c>
      <c r="DX21">
        <v>160.97</v>
      </c>
      <c r="DY21">
        <v>114.97</v>
      </c>
      <c r="DZ21">
        <v>84.72</v>
      </c>
      <c r="EA21">
        <v>82.66</v>
      </c>
      <c r="EB21">
        <v>78.89</v>
      </c>
      <c r="EC21">
        <v>73.14</v>
      </c>
      <c r="ED21">
        <v>73.92</v>
      </c>
      <c r="EE21">
        <v>81.96</v>
      </c>
      <c r="EF21">
        <v>86.71</v>
      </c>
      <c r="EG21">
        <v>91.21</v>
      </c>
      <c r="EH21">
        <v>103.21</v>
      </c>
      <c r="EI21">
        <v>101.67</v>
      </c>
      <c r="EJ21">
        <v>99.88</v>
      </c>
      <c r="EK21">
        <v>90.88</v>
      </c>
      <c r="EL21">
        <v>85.79</v>
      </c>
      <c r="EM21">
        <v>86.28</v>
      </c>
      <c r="EN21">
        <v>85.78</v>
      </c>
      <c r="EO21">
        <v>85.38</v>
      </c>
      <c r="EP21">
        <v>85.88</v>
      </c>
      <c r="EQ21">
        <v>86.73</v>
      </c>
      <c r="ER21">
        <v>87.28</v>
      </c>
      <c r="ES21">
        <v>88.07</v>
      </c>
    </row>
    <row r="22" spans="1:995">
      <c r="A22" t="s">
        <v>657</v>
      </c>
      <c r="CC22">
        <v>163.68</v>
      </c>
      <c r="CD22">
        <v>183.71</v>
      </c>
      <c r="CE22">
        <v>248.3</v>
      </c>
      <c r="CF22">
        <v>351.92</v>
      </c>
      <c r="CG22">
        <f>AVERAGE(422.75,449.87)</f>
        <v>436.31</v>
      </c>
      <c r="CH22">
        <f>AVERAGE(321.67,365.25)</f>
        <v>343.46000000000004</v>
      </c>
      <c r="CI22">
        <v>293.89999999999998</v>
      </c>
      <c r="CJ22">
        <v>293.89999999999998</v>
      </c>
      <c r="CK22">
        <v>444.74</v>
      </c>
      <c r="CL22">
        <v>464.76</v>
      </c>
      <c r="CM22">
        <v>482.48</v>
      </c>
      <c r="CN22">
        <v>462.74</v>
      </c>
      <c r="CO22">
        <v>419.89</v>
      </c>
      <c r="CP22">
        <v>388.07</v>
      </c>
      <c r="CQ22">
        <v>379.9</v>
      </c>
      <c r="CR22">
        <v>375.99</v>
      </c>
      <c r="CS22">
        <v>376.23</v>
      </c>
      <c r="CT22">
        <v>377.5</v>
      </c>
      <c r="CU22">
        <v>375.01</v>
      </c>
      <c r="CV22">
        <v>405.31</v>
      </c>
      <c r="CW22">
        <v>426.88</v>
      </c>
      <c r="CX22">
        <v>428.43</v>
      </c>
      <c r="CY22">
        <v>430.22</v>
      </c>
      <c r="CZ22">
        <v>369.48</v>
      </c>
      <c r="DA22">
        <v>317.51</v>
      </c>
      <c r="DB22">
        <v>275.39999999999998</v>
      </c>
      <c r="DC22">
        <v>278.93</v>
      </c>
      <c r="DD22">
        <v>261.95999999999998</v>
      </c>
      <c r="DE22">
        <v>263.60000000000002</v>
      </c>
      <c r="DF22">
        <v>269.68</v>
      </c>
      <c r="DG22">
        <v>279</v>
      </c>
      <c r="DH22">
        <v>288</v>
      </c>
      <c r="DI22">
        <v>296.92</v>
      </c>
      <c r="DJ22">
        <v>300.2</v>
      </c>
      <c r="DK22">
        <v>296.2</v>
      </c>
      <c r="DL22">
        <v>280.2</v>
      </c>
      <c r="DM22">
        <v>238.46</v>
      </c>
      <c r="DN22">
        <v>213.46</v>
      </c>
      <c r="DO22">
        <v>203.46</v>
      </c>
      <c r="DP22">
        <v>201.86</v>
      </c>
      <c r="DQ22">
        <v>202.45</v>
      </c>
      <c r="DR22">
        <v>209.27</v>
      </c>
      <c r="DS22">
        <v>218.09</v>
      </c>
      <c r="DT22">
        <v>222.09</v>
      </c>
      <c r="DU22">
        <v>224.26</v>
      </c>
      <c r="DV22">
        <v>227.34</v>
      </c>
      <c r="DW22">
        <v>228.16</v>
      </c>
      <c r="DX22">
        <v>218.16</v>
      </c>
      <c r="DY22">
        <v>168.33</v>
      </c>
      <c r="DZ22">
        <v>137.33000000000001</v>
      </c>
      <c r="EA22">
        <v>135.26</v>
      </c>
      <c r="EB22">
        <v>131.46</v>
      </c>
      <c r="EC22">
        <v>125.74</v>
      </c>
      <c r="ED22">
        <v>126.5</v>
      </c>
      <c r="EE22">
        <v>139.77000000000001</v>
      </c>
      <c r="EF22">
        <v>141.97</v>
      </c>
      <c r="EG22">
        <v>145.4</v>
      </c>
      <c r="EH22">
        <v>153.53</v>
      </c>
      <c r="EI22">
        <v>152.27000000000001</v>
      </c>
      <c r="EJ22">
        <v>150.63</v>
      </c>
      <c r="EK22">
        <v>142.02000000000001</v>
      </c>
      <c r="EL22">
        <v>137.36000000000001</v>
      </c>
      <c r="EM22">
        <v>138.13999999999999</v>
      </c>
      <c r="EN22">
        <v>137.87</v>
      </c>
      <c r="EO22">
        <v>137.66</v>
      </c>
      <c r="EP22">
        <v>139.72</v>
      </c>
      <c r="EQ22">
        <v>140.66</v>
      </c>
      <c r="ER22">
        <v>142.51</v>
      </c>
      <c r="ES22">
        <v>144.4</v>
      </c>
    </row>
    <row r="23" spans="1:995">
      <c r="CC23">
        <v>163.68</v>
      </c>
      <c r="CD23">
        <v>183.71</v>
      </c>
      <c r="CE23">
        <v>248.3</v>
      </c>
      <c r="CF23">
        <v>351.92</v>
      </c>
      <c r="CG23">
        <v>460.89</v>
      </c>
      <c r="CH23">
        <v>556.46</v>
      </c>
      <c r="CI23">
        <v>610.08000000000004</v>
      </c>
      <c r="CJ23">
        <v>679.96</v>
      </c>
      <c r="CK23">
        <v>728.08</v>
      </c>
      <c r="CL23">
        <v>730.58</v>
      </c>
      <c r="CM23">
        <v>732.58</v>
      </c>
      <c r="CN23">
        <v>620.20000000000005</v>
      </c>
      <c r="CO23">
        <v>581.28</v>
      </c>
      <c r="CP23">
        <v>554.53</v>
      </c>
      <c r="CQ23">
        <v>545.59</v>
      </c>
      <c r="CR23">
        <v>544.59</v>
      </c>
      <c r="CS23">
        <v>531.38</v>
      </c>
      <c r="CT23">
        <v>532.46</v>
      </c>
      <c r="CU23">
        <v>542.96</v>
      </c>
      <c r="CV23">
        <v>559.15</v>
      </c>
      <c r="CW23">
        <v>561.35</v>
      </c>
      <c r="CX23">
        <v>572.03</v>
      </c>
      <c r="CY23">
        <v>555.78</v>
      </c>
      <c r="CZ23">
        <v>516.97</v>
      </c>
      <c r="DA23">
        <v>431.07</v>
      </c>
      <c r="DB23">
        <v>386.18</v>
      </c>
      <c r="DC23">
        <v>368.22</v>
      </c>
      <c r="DD23">
        <v>368.06</v>
      </c>
      <c r="DE23">
        <v>361.96</v>
      </c>
      <c r="DF23">
        <v>365.31</v>
      </c>
      <c r="DG23">
        <v>374.31</v>
      </c>
      <c r="DH23">
        <v>378.3</v>
      </c>
      <c r="DI23">
        <v>387.16</v>
      </c>
      <c r="DJ23">
        <v>381.66</v>
      </c>
      <c r="DK23">
        <v>379.42</v>
      </c>
      <c r="DL23">
        <v>357.05</v>
      </c>
      <c r="DM23">
        <v>255.5</v>
      </c>
      <c r="DN23">
        <v>228</v>
      </c>
      <c r="DO23">
        <v>218.72</v>
      </c>
      <c r="DP23">
        <v>209.15</v>
      </c>
      <c r="DQ23">
        <v>207.11</v>
      </c>
      <c r="DR23">
        <v>213.77</v>
      </c>
      <c r="DS23">
        <v>230.15</v>
      </c>
      <c r="DT23">
        <v>231.19</v>
      </c>
      <c r="DU23">
        <v>229.42</v>
      </c>
      <c r="DV23">
        <v>221.09</v>
      </c>
      <c r="DW23">
        <v>219.03</v>
      </c>
      <c r="DX23">
        <v>212.75</v>
      </c>
      <c r="DY23">
        <v>176.42</v>
      </c>
      <c r="DZ23">
        <v>169.46</v>
      </c>
      <c r="EA23">
        <v>166.56</v>
      </c>
      <c r="EB23">
        <v>164.31</v>
      </c>
      <c r="EC23">
        <v>160.94999999999999</v>
      </c>
      <c r="ED23">
        <v>162.62</v>
      </c>
      <c r="EE23">
        <v>168.7</v>
      </c>
      <c r="EF23">
        <v>169.11</v>
      </c>
      <c r="EG23">
        <v>170.93</v>
      </c>
      <c r="EH23">
        <v>176.57</v>
      </c>
      <c r="EI23">
        <v>175.2</v>
      </c>
      <c r="EJ23">
        <v>172.24</v>
      </c>
      <c r="EK23">
        <v>150.4</v>
      </c>
      <c r="EL23">
        <v>148.41999999999999</v>
      </c>
      <c r="EM23">
        <v>149.43</v>
      </c>
      <c r="EN23">
        <v>151.41999999999999</v>
      </c>
      <c r="EO23">
        <v>151.37</v>
      </c>
      <c r="EP23">
        <v>153.59</v>
      </c>
      <c r="EQ23">
        <v>155.19</v>
      </c>
      <c r="ER23">
        <v>156.57</v>
      </c>
      <c r="ES23">
        <v>157.62</v>
      </c>
    </row>
    <row r="24" spans="1:995">
      <c r="CC24">
        <v>218.18</v>
      </c>
      <c r="CD24">
        <v>147.96</v>
      </c>
      <c r="CE24">
        <v>147.96</v>
      </c>
      <c r="CF24">
        <v>167.52</v>
      </c>
      <c r="CG24">
        <v>187.3</v>
      </c>
      <c r="CH24">
        <v>214.1</v>
      </c>
      <c r="CI24">
        <v>213.92</v>
      </c>
      <c r="CJ24">
        <v>229.8</v>
      </c>
      <c r="CK24">
        <v>236.84</v>
      </c>
      <c r="CL24">
        <v>238.92</v>
      </c>
      <c r="CM24">
        <v>238.73</v>
      </c>
      <c r="CN24">
        <v>216.83</v>
      </c>
      <c r="CO24">
        <v>191.53</v>
      </c>
      <c r="CP24">
        <v>166.28</v>
      </c>
      <c r="CQ24">
        <v>156.4</v>
      </c>
      <c r="CR24">
        <v>159.31</v>
      </c>
      <c r="CS24">
        <v>165.66</v>
      </c>
      <c r="CT24">
        <v>170.85</v>
      </c>
      <c r="CU24">
        <v>179.24</v>
      </c>
      <c r="CV24">
        <v>186.25</v>
      </c>
      <c r="CW24">
        <v>179.89</v>
      </c>
      <c r="CX24">
        <v>182.1</v>
      </c>
      <c r="CY24">
        <v>180.31</v>
      </c>
      <c r="CZ24">
        <v>171.67</v>
      </c>
      <c r="DA24">
        <v>148.27000000000001</v>
      </c>
      <c r="DB24">
        <v>133.88</v>
      </c>
      <c r="DC24">
        <v>131.71</v>
      </c>
      <c r="DD24">
        <v>129.41</v>
      </c>
      <c r="DE24">
        <v>125.11</v>
      </c>
      <c r="DF24">
        <v>129.19999999999999</v>
      </c>
      <c r="DG24">
        <v>133.99</v>
      </c>
      <c r="DH24">
        <v>141.85</v>
      </c>
      <c r="DI24">
        <v>145.9</v>
      </c>
      <c r="DJ24">
        <v>138.80000000000001</v>
      </c>
      <c r="DK24">
        <v>136.96</v>
      </c>
      <c r="DL24">
        <v>130</v>
      </c>
      <c r="DM24">
        <v>108.3</v>
      </c>
      <c r="DN24">
        <v>100.3</v>
      </c>
      <c r="DO24">
        <v>95.13</v>
      </c>
      <c r="DP24">
        <v>94.81</v>
      </c>
      <c r="DQ24">
        <v>93.13</v>
      </c>
      <c r="DR24">
        <v>97.88</v>
      </c>
      <c r="DS24">
        <v>116.31</v>
      </c>
      <c r="DT24">
        <v>117.31</v>
      </c>
      <c r="DU24">
        <v>115.88</v>
      </c>
      <c r="DV24">
        <v>105.47</v>
      </c>
      <c r="DW24">
        <v>104.63</v>
      </c>
      <c r="DX24">
        <v>100.43</v>
      </c>
      <c r="DY24">
        <v>89.19</v>
      </c>
      <c r="DZ24">
        <v>85</v>
      </c>
      <c r="EA24">
        <v>83.36</v>
      </c>
      <c r="EB24">
        <v>82.29</v>
      </c>
      <c r="EC24">
        <v>81.25</v>
      </c>
      <c r="ED24">
        <v>84.23</v>
      </c>
      <c r="EE24">
        <v>90.22</v>
      </c>
      <c r="EF24">
        <v>94.41</v>
      </c>
      <c r="EG24">
        <v>97.17</v>
      </c>
      <c r="EH24">
        <v>102.63</v>
      </c>
      <c r="EI24">
        <v>101.22</v>
      </c>
      <c r="EJ24">
        <v>97.43</v>
      </c>
      <c r="EK24">
        <v>76.900000000000006</v>
      </c>
      <c r="EL24">
        <v>73.92</v>
      </c>
      <c r="EM24">
        <v>72.66</v>
      </c>
      <c r="EN24">
        <v>72.209999999999994</v>
      </c>
      <c r="EO24">
        <v>72.22</v>
      </c>
      <c r="EP24">
        <v>74.62</v>
      </c>
      <c r="EQ24">
        <v>80.900000000000006</v>
      </c>
      <c r="ER24">
        <v>83.54</v>
      </c>
      <c r="ES24">
        <v>85.09</v>
      </c>
    </row>
    <row r="25" spans="1:995">
      <c r="A25" t="s">
        <v>658</v>
      </c>
      <c r="AP25">
        <v>0.87926265088696209</v>
      </c>
      <c r="AQ25">
        <v>0.86472649527371326</v>
      </c>
      <c r="AR25">
        <v>0.86018925819317216</v>
      </c>
      <c r="AS25">
        <v>0.86672104217705082</v>
      </c>
      <c r="AT25">
        <v>0.88026091707030496</v>
      </c>
      <c r="AU25">
        <v>0.89551554544028311</v>
      </c>
      <c r="AV25">
        <v>0.90719775039852968</v>
      </c>
      <c r="AW25">
        <v>0.90340851353521512</v>
      </c>
      <c r="AX25">
        <v>0.88235715396944814</v>
      </c>
      <c r="AY25">
        <v>0.86639833620814233</v>
      </c>
      <c r="AZ25">
        <v>0.85289422275109261</v>
      </c>
      <c r="BA25">
        <v>0.84864044479207956</v>
      </c>
      <c r="BB25">
        <v>0.84558122545183201</v>
      </c>
      <c r="BC25">
        <v>0.86913791630081305</v>
      </c>
      <c r="BD25">
        <v>0.88481115129173338</v>
      </c>
      <c r="BE25">
        <v>0.881019231623692</v>
      </c>
      <c r="BF25">
        <v>0.89303151726241148</v>
      </c>
      <c r="BG25">
        <v>0.90174463681075934</v>
      </c>
      <c r="BH25">
        <v>0.9025350990118034</v>
      </c>
      <c r="BI25">
        <v>0.90528084813957033</v>
      </c>
      <c r="BJ25">
        <v>0.90811266695066917</v>
      </c>
      <c r="BK25">
        <v>0.90125585163314725</v>
      </c>
      <c r="BL25">
        <v>0.90103831081441466</v>
      </c>
      <c r="BM25">
        <v>0.89951795013440428</v>
      </c>
      <c r="BN25">
        <v>0.88264036117083799</v>
      </c>
      <c r="BO25">
        <v>0.86490230900183096</v>
      </c>
      <c r="BP25">
        <v>0.8612608009702295</v>
      </c>
      <c r="BQ25">
        <v>0.86327582361357347</v>
      </c>
      <c r="BR25">
        <v>0.86076981216891923</v>
      </c>
      <c r="BS25">
        <v>0.85780218126070518</v>
      </c>
      <c r="BT25">
        <v>0.85466082793342757</v>
      </c>
      <c r="BU25">
        <v>0.85501713018356296</v>
      </c>
      <c r="BV25">
        <v>0.85221676448829364</v>
      </c>
      <c r="BW25">
        <v>0.84769786126082569</v>
      </c>
      <c r="BX25">
        <v>0.84858620625242231</v>
      </c>
      <c r="BY25">
        <v>0.84226737605628765</v>
      </c>
      <c r="BZ25">
        <v>0.83649630586693779</v>
      </c>
      <c r="CA25">
        <v>0.83730573356969507</v>
      </c>
      <c r="CB25">
        <v>0.83619511615335584</v>
      </c>
      <c r="CC25">
        <v>0.84296091172445864</v>
      </c>
      <c r="CD25">
        <v>0.85392301611861787</v>
      </c>
      <c r="CE25">
        <v>0.85364569759330911</v>
      </c>
      <c r="CF25">
        <v>0.8472475628494428</v>
      </c>
      <c r="CG25">
        <v>0.85939359803793813</v>
      </c>
      <c r="CH25">
        <v>0.87329027149971505</v>
      </c>
      <c r="CI25">
        <v>0.87234035772286189</v>
      </c>
    </row>
    <row r="26" spans="1:995">
      <c r="A26" t="s">
        <v>659</v>
      </c>
      <c r="AP26">
        <v>1.1385290911327199</v>
      </c>
      <c r="AQ26">
        <v>1.1320927570561266</v>
      </c>
      <c r="AR26">
        <v>1.1265826025044707</v>
      </c>
      <c r="AS26">
        <v>1.1211089457928822</v>
      </c>
      <c r="AT26">
        <v>1.1237453331856508</v>
      </c>
      <c r="AU26">
        <v>1.1252290016137403</v>
      </c>
      <c r="AV26">
        <v>1.1171032379829853</v>
      </c>
      <c r="AW26">
        <v>1.106817396481161</v>
      </c>
      <c r="AX26">
        <v>1.1032489613290337</v>
      </c>
      <c r="AY26">
        <v>1.105220489889807</v>
      </c>
      <c r="AZ26">
        <v>1.1081452792781723</v>
      </c>
      <c r="BA26">
        <v>1.1106999616582429</v>
      </c>
      <c r="BB26">
        <v>1.1011233306340424</v>
      </c>
      <c r="BC26">
        <v>1.0977977204759024</v>
      </c>
      <c r="BD26">
        <v>1.0957795259161001</v>
      </c>
      <c r="BE26">
        <v>1.0889254586037385</v>
      </c>
      <c r="BF26">
        <v>1.10875231760308</v>
      </c>
      <c r="BG26">
        <v>1.1370522404338992</v>
      </c>
      <c r="BH26">
        <v>1.1644886207752749</v>
      </c>
      <c r="BI26">
        <v>1.1806814399016983</v>
      </c>
      <c r="BJ26">
        <v>1.1777818146166106</v>
      </c>
      <c r="BK26">
        <v>1.1801127144056107</v>
      </c>
      <c r="BL26">
        <v>1.2007795815511848</v>
      </c>
      <c r="BM26">
        <v>1.2168512692393352</v>
      </c>
      <c r="BN26">
        <v>1.2133793753612514</v>
      </c>
      <c r="BO26">
        <v>1.1990570063015149</v>
      </c>
      <c r="BP26">
        <v>1.1929866838233345</v>
      </c>
      <c r="BQ26">
        <v>1.2054860388629773</v>
      </c>
      <c r="BR26">
        <v>1.209949952712561</v>
      </c>
      <c r="BS26">
        <v>1.1937123955226654</v>
      </c>
      <c r="BT26">
        <v>1.1796169435517578</v>
      </c>
      <c r="BU26">
        <v>1.1768977630830901</v>
      </c>
      <c r="BV26">
        <v>1.1687651675695161</v>
      </c>
      <c r="BW26">
        <v>1.1501941539232117</v>
      </c>
      <c r="BX26">
        <v>1.1353322084543991</v>
      </c>
      <c r="BY26">
        <v>1.1310637058229727</v>
      </c>
      <c r="BZ26">
        <v>1.1332426946084651</v>
      </c>
      <c r="CA26">
        <v>1.117219761506963</v>
      </c>
      <c r="CB26">
        <v>1.0917307476474343</v>
      </c>
      <c r="CC26">
        <v>1.0688325307850191</v>
      </c>
      <c r="CD26">
        <v>1.0572749000239539</v>
      </c>
      <c r="CE26">
        <v>1.0378429776462639</v>
      </c>
      <c r="CF26">
        <v>1.0155897659399313</v>
      </c>
      <c r="CG26">
        <v>1.0018211071677157</v>
      </c>
      <c r="CH26">
        <v>0.98570675891133885</v>
      </c>
      <c r="CI26">
        <v>0.97957336924819116</v>
      </c>
    </row>
    <row r="27" spans="1:995">
      <c r="A27" t="s">
        <v>660</v>
      </c>
      <c r="AP27">
        <v>1</v>
      </c>
      <c r="AQ27">
        <v>1</v>
      </c>
      <c r="AR27">
        <v>1</v>
      </c>
      <c r="AS27">
        <v>1</v>
      </c>
      <c r="AT27">
        <v>1</v>
      </c>
      <c r="AU27">
        <v>1</v>
      </c>
      <c r="AV27">
        <v>1</v>
      </c>
      <c r="AW27">
        <v>1</v>
      </c>
      <c r="AX27">
        <v>1</v>
      </c>
      <c r="AY27">
        <v>1</v>
      </c>
      <c r="AZ27">
        <v>1</v>
      </c>
      <c r="BA27">
        <v>1</v>
      </c>
      <c r="BB27">
        <v>1</v>
      </c>
      <c r="BC27">
        <v>1</v>
      </c>
      <c r="BD27">
        <v>1</v>
      </c>
      <c r="BE27">
        <v>1</v>
      </c>
      <c r="BF27">
        <v>1</v>
      </c>
      <c r="BG27">
        <v>1</v>
      </c>
      <c r="BH27">
        <v>1</v>
      </c>
      <c r="BI27">
        <v>1</v>
      </c>
      <c r="BJ27">
        <v>1</v>
      </c>
      <c r="BK27">
        <v>1</v>
      </c>
      <c r="BL27">
        <v>1</v>
      </c>
      <c r="BM27">
        <v>1</v>
      </c>
      <c r="BN27">
        <v>1</v>
      </c>
      <c r="BO27">
        <v>1</v>
      </c>
      <c r="BP27">
        <v>1</v>
      </c>
      <c r="BQ27">
        <v>1</v>
      </c>
      <c r="BR27">
        <v>1</v>
      </c>
      <c r="BS27">
        <v>1</v>
      </c>
      <c r="BT27">
        <v>1</v>
      </c>
      <c r="BU27">
        <v>1</v>
      </c>
      <c r="BV27">
        <v>1</v>
      </c>
      <c r="BW27">
        <v>1</v>
      </c>
      <c r="BX27">
        <v>1</v>
      </c>
      <c r="BY27">
        <v>1</v>
      </c>
      <c r="BZ27">
        <v>1</v>
      </c>
      <c r="CA27">
        <v>1</v>
      </c>
      <c r="CB27">
        <v>1</v>
      </c>
      <c r="CC27">
        <v>1</v>
      </c>
      <c r="CD27">
        <v>1</v>
      </c>
      <c r="CE27">
        <v>1</v>
      </c>
      <c r="CF27">
        <v>1</v>
      </c>
      <c r="CG27">
        <v>1</v>
      </c>
      <c r="CH27">
        <v>1</v>
      </c>
      <c r="CI27">
        <v>1</v>
      </c>
      <c r="CJ27">
        <v>1</v>
      </c>
      <c r="CK27">
        <v>1</v>
      </c>
    </row>
    <row r="29" spans="1:995">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245"/>
      <c r="CI29" s="245"/>
      <c r="CJ29" s="245"/>
      <c r="CK29" s="245"/>
      <c r="CL29" s="245"/>
      <c r="CM29" s="245"/>
      <c r="CN29" s="245"/>
      <c r="CO29" s="245"/>
      <c r="CP29" s="245"/>
      <c r="CQ29" s="245"/>
      <c r="CR29" s="245"/>
      <c r="CS29" s="245"/>
      <c r="CT29" s="245"/>
      <c r="CU29" s="245"/>
      <c r="CV29" s="245"/>
      <c r="CW29" s="245"/>
      <c r="CX29" s="245"/>
      <c r="CY29" s="245"/>
      <c r="CZ29" s="245"/>
      <c r="DA29" s="245"/>
      <c r="DB29" s="245"/>
      <c r="DC29" s="245"/>
      <c r="DD29" s="245"/>
      <c r="DE29" s="245"/>
      <c r="DF29" s="245"/>
      <c r="DG29" s="245"/>
      <c r="DH29" s="245"/>
      <c r="DI29" s="245"/>
      <c r="DJ29" s="245"/>
      <c r="DK29" s="245"/>
      <c r="DL29" s="245"/>
      <c r="DM29" s="245"/>
      <c r="DN29" s="245"/>
      <c r="DO29" s="245"/>
      <c r="DP29" s="245"/>
      <c r="DQ29" s="245"/>
      <c r="DR29" s="245"/>
      <c r="DS29" s="245"/>
      <c r="DT29" s="245"/>
      <c r="DU29" s="245"/>
      <c r="DV29" s="245"/>
      <c r="DW29" s="245"/>
      <c r="DX29" s="245"/>
      <c r="DY29" s="245"/>
      <c r="DZ29" s="245"/>
      <c r="EA29" s="245"/>
      <c r="EB29" s="245"/>
      <c r="EC29" s="245"/>
      <c r="ED29" s="245"/>
      <c r="EE29" s="245"/>
      <c r="EF29" s="245"/>
      <c r="EG29" s="245"/>
      <c r="EH29" s="245"/>
      <c r="EI29" s="245"/>
      <c r="EJ29" s="245"/>
      <c r="EK29" s="245"/>
      <c r="EL29" s="245"/>
      <c r="EM29" s="245"/>
      <c r="EN29" s="245"/>
      <c r="EO29" s="245"/>
      <c r="EP29" s="245"/>
      <c r="EQ29" s="245"/>
      <c r="ER29" s="245"/>
      <c r="ES29" s="245"/>
      <c r="ET29" s="245"/>
      <c r="EU29" s="245"/>
      <c r="EV29" s="245"/>
      <c r="EW29" s="245"/>
      <c r="EX29" s="245"/>
      <c r="EY29" s="245"/>
      <c r="EZ29" s="245"/>
      <c r="FA29" s="245"/>
      <c r="FB29" s="245"/>
      <c r="FC29" s="245"/>
      <c r="FD29" s="245"/>
      <c r="FE29" s="245"/>
      <c r="FF29" s="245"/>
      <c r="FG29" s="245"/>
      <c r="FH29" s="245"/>
      <c r="FI29" s="245"/>
      <c r="FJ29" s="245"/>
      <c r="FK29" s="245"/>
      <c r="FL29" s="245"/>
      <c r="FM29" s="245"/>
      <c r="FN29" s="245"/>
      <c r="FO29" s="245"/>
      <c r="FP29" s="245"/>
      <c r="FQ29" s="245"/>
      <c r="FR29" s="245"/>
      <c r="FS29" s="245"/>
      <c r="FT29" s="245"/>
      <c r="FU29" s="245"/>
      <c r="FV29" s="245"/>
      <c r="FW29" s="245"/>
      <c r="FX29" s="245"/>
      <c r="FY29" s="245"/>
      <c r="FZ29" s="245"/>
      <c r="GA29" s="245"/>
      <c r="GB29" s="245"/>
      <c r="GC29" s="245"/>
      <c r="GD29" s="245"/>
      <c r="GE29" s="245"/>
      <c r="GF29" s="245"/>
      <c r="GG29" s="245"/>
      <c r="GH29" s="245"/>
      <c r="GI29" s="245"/>
      <c r="GJ29" s="245"/>
      <c r="GK29" s="245"/>
      <c r="GL29" s="245"/>
      <c r="GM29" s="245"/>
      <c r="GN29" s="245"/>
      <c r="GO29" s="245"/>
      <c r="GP29" s="245"/>
      <c r="GQ29" s="245"/>
      <c r="GR29" s="245"/>
      <c r="GS29" s="245"/>
      <c r="GT29" s="245"/>
      <c r="GU29" s="245"/>
      <c r="GV29" s="245"/>
      <c r="GW29" s="245"/>
      <c r="GX29" s="245"/>
      <c r="GY29" s="245"/>
      <c r="GZ29" s="245"/>
      <c r="HA29" s="245"/>
      <c r="HB29" s="245"/>
      <c r="HC29" s="245"/>
      <c r="HD29" s="245"/>
      <c r="HE29" s="245"/>
      <c r="HF29" s="245"/>
      <c r="HG29" s="245"/>
      <c r="HH29" s="245"/>
      <c r="HI29" s="245"/>
      <c r="HJ29" s="245"/>
      <c r="HK29" s="245"/>
      <c r="HL29" s="245"/>
      <c r="HM29" s="245"/>
      <c r="HN29" s="245"/>
      <c r="HO29" s="245"/>
      <c r="HP29" s="245"/>
      <c r="HQ29" s="245"/>
      <c r="HR29" s="245"/>
      <c r="HS29" s="245"/>
      <c r="HT29" s="245"/>
      <c r="HU29" s="245"/>
      <c r="HV29" s="245"/>
      <c r="HW29" s="245"/>
      <c r="HX29" s="245"/>
      <c r="HY29" s="245"/>
      <c r="HZ29" s="245"/>
      <c r="IA29" s="245"/>
      <c r="IB29" s="245"/>
      <c r="IC29" s="245"/>
      <c r="ID29" s="245"/>
      <c r="IE29" s="245"/>
      <c r="IF29" s="245"/>
      <c r="IG29" s="245"/>
      <c r="IH29" s="245"/>
      <c r="II29" s="245"/>
      <c r="IJ29" s="245"/>
      <c r="IK29" s="245"/>
      <c r="IL29" s="245"/>
      <c r="IM29" s="245"/>
      <c r="IN29" s="245"/>
      <c r="IO29" s="245"/>
      <c r="IP29" s="245"/>
      <c r="IQ29" s="245"/>
      <c r="IR29" s="245"/>
      <c r="IS29" s="245"/>
      <c r="IT29" s="245"/>
      <c r="IU29" s="245"/>
      <c r="IV29" s="245"/>
      <c r="IW29" s="245"/>
      <c r="IX29" s="245"/>
      <c r="IY29" s="245"/>
      <c r="IZ29" s="245"/>
      <c r="JA29" s="245"/>
      <c r="JB29" s="245"/>
      <c r="JC29" s="245"/>
      <c r="JD29" s="245"/>
      <c r="JE29" s="245"/>
      <c r="JF29" s="245"/>
      <c r="JG29" s="245"/>
      <c r="JH29" s="245"/>
      <c r="JI29" s="245"/>
      <c r="JJ29" s="245"/>
      <c r="JK29" s="245"/>
      <c r="JL29" s="245"/>
      <c r="JM29" s="245"/>
      <c r="JN29" s="245"/>
      <c r="JO29" s="245"/>
      <c r="JP29" s="245"/>
      <c r="JQ29" s="245"/>
      <c r="JR29" s="245"/>
      <c r="JS29" s="245"/>
      <c r="JT29" s="245"/>
      <c r="JU29" s="245"/>
      <c r="JV29" s="245"/>
      <c r="JW29" s="245"/>
      <c r="JX29" s="245"/>
      <c r="JY29" s="245"/>
      <c r="JZ29" s="245"/>
      <c r="KA29" s="245"/>
      <c r="KB29" s="245"/>
      <c r="KC29" s="245"/>
      <c r="KD29" s="245"/>
      <c r="KE29" s="245"/>
      <c r="KF29" s="245"/>
      <c r="KG29" s="245"/>
      <c r="KH29" s="245"/>
      <c r="KI29" s="245"/>
      <c r="KJ29" s="245"/>
      <c r="KK29" s="245"/>
      <c r="KL29" s="245"/>
      <c r="KM29" s="245"/>
      <c r="KN29" s="245"/>
      <c r="KO29" s="245"/>
      <c r="KP29" s="245"/>
      <c r="KQ29" s="245"/>
      <c r="KR29" s="245"/>
      <c r="KS29" s="245"/>
      <c r="KT29" s="245"/>
      <c r="KU29" s="245"/>
      <c r="KV29" s="245"/>
      <c r="KW29" s="245"/>
      <c r="KX29" s="245"/>
      <c r="KY29" s="245"/>
      <c r="KZ29" s="245"/>
      <c r="LA29" s="245"/>
      <c r="LB29" s="245"/>
      <c r="LC29" s="245"/>
      <c r="LD29" s="245"/>
      <c r="LE29" s="245"/>
      <c r="LF29" s="245"/>
      <c r="LG29" s="245"/>
      <c r="LH29" s="245"/>
      <c r="LI29" s="245"/>
      <c r="LJ29" s="245"/>
      <c r="LK29" s="245"/>
      <c r="LL29" s="245"/>
      <c r="LM29" s="245"/>
      <c r="LN29" s="245"/>
      <c r="LO29" s="245"/>
      <c r="LP29" s="245"/>
      <c r="LQ29" s="245"/>
      <c r="LR29" s="245"/>
      <c r="LS29" s="245"/>
      <c r="LT29" s="245"/>
      <c r="LU29" s="245"/>
      <c r="LV29" s="245"/>
      <c r="LW29" s="245"/>
      <c r="LX29" s="245"/>
      <c r="LY29" s="245"/>
      <c r="LZ29" s="245"/>
      <c r="MA29" s="245"/>
      <c r="MB29" s="245"/>
      <c r="MC29" s="245"/>
      <c r="MD29" s="245"/>
      <c r="ME29" s="245"/>
      <c r="MF29" s="245"/>
      <c r="MG29" s="245"/>
      <c r="MH29" s="245"/>
      <c r="MI29" s="245"/>
      <c r="MJ29" s="245"/>
      <c r="MK29" s="245"/>
      <c r="ML29" s="245"/>
      <c r="MM29" s="245"/>
      <c r="MN29" s="245"/>
      <c r="MO29" s="245"/>
      <c r="MP29" s="245"/>
      <c r="MQ29" s="245"/>
      <c r="MR29" s="245"/>
      <c r="MS29" s="245"/>
      <c r="MT29" s="245"/>
      <c r="MU29" s="245"/>
      <c r="MV29" s="245"/>
      <c r="MW29" s="245"/>
      <c r="MX29" s="245"/>
      <c r="MY29" s="245"/>
      <c r="MZ29" s="245"/>
      <c r="NA29" s="245"/>
      <c r="NB29" s="245"/>
      <c r="NC29" s="245"/>
      <c r="ND29" s="245"/>
      <c r="NE29" s="245"/>
      <c r="NF29" s="245"/>
      <c r="NG29" s="245"/>
      <c r="NH29" s="245"/>
      <c r="NI29" s="245"/>
      <c r="NJ29" s="245"/>
      <c r="NK29" s="245"/>
      <c r="NL29" s="245"/>
      <c r="NM29" s="245"/>
      <c r="NN29" s="245"/>
      <c r="NO29" s="245"/>
      <c r="NP29" s="245"/>
      <c r="NQ29" s="245"/>
      <c r="NR29" s="245"/>
      <c r="NS29" s="245"/>
      <c r="NT29" s="245"/>
      <c r="NU29" s="245"/>
      <c r="NV29" s="245"/>
      <c r="NW29" s="245"/>
      <c r="NX29" s="245"/>
      <c r="NY29" s="245"/>
      <c r="NZ29" s="245"/>
      <c r="OA29" s="245"/>
      <c r="OB29" s="245"/>
      <c r="OC29" s="245"/>
      <c r="OD29" s="245"/>
      <c r="OE29" s="245"/>
      <c r="OF29" s="245"/>
      <c r="OG29" s="245"/>
      <c r="OH29" s="245"/>
      <c r="OI29" s="245"/>
      <c r="OJ29" s="245"/>
      <c r="OK29" s="245"/>
      <c r="OL29" s="245"/>
      <c r="OM29" s="245"/>
      <c r="ON29" s="245"/>
      <c r="OO29" s="245"/>
      <c r="OP29" s="245"/>
      <c r="OQ29" s="245"/>
      <c r="OR29" s="245"/>
      <c r="OS29" s="245"/>
      <c r="OT29" s="245"/>
      <c r="OU29" s="245"/>
      <c r="OV29" s="245"/>
      <c r="OW29" s="245"/>
      <c r="OX29" s="245"/>
      <c r="OY29" s="245"/>
      <c r="OZ29" s="245"/>
      <c r="PA29" s="245"/>
      <c r="PB29" s="245"/>
      <c r="PC29" s="245"/>
      <c r="PD29" s="245"/>
      <c r="PE29" s="245"/>
      <c r="PF29" s="245"/>
      <c r="PG29" s="245"/>
      <c r="PH29" s="245"/>
      <c r="PI29" s="245"/>
      <c r="PJ29" s="245"/>
      <c r="PK29" s="245"/>
      <c r="PL29" s="245"/>
      <c r="PM29" s="245"/>
      <c r="PN29" s="245"/>
      <c r="PO29" s="245"/>
      <c r="PP29" s="245"/>
      <c r="PQ29" s="245"/>
      <c r="PR29" s="245"/>
      <c r="PS29" s="245"/>
      <c r="PT29" s="245"/>
      <c r="PU29" s="245"/>
      <c r="PV29" s="245"/>
      <c r="PW29" s="245"/>
      <c r="PX29" s="245"/>
      <c r="PY29" s="245"/>
      <c r="PZ29" s="245"/>
      <c r="QA29" s="245"/>
      <c r="QB29" s="245"/>
      <c r="QC29" s="245"/>
      <c r="QD29" s="245"/>
      <c r="QE29" s="245"/>
      <c r="QF29" s="245"/>
      <c r="QG29" s="245"/>
      <c r="QH29" s="245"/>
      <c r="QI29" s="245"/>
      <c r="QJ29" s="245"/>
      <c r="QK29" s="245"/>
      <c r="QL29" s="245"/>
      <c r="QM29" s="245"/>
      <c r="QN29" s="245"/>
      <c r="QO29" s="245"/>
      <c r="QP29" s="245"/>
      <c r="QQ29" s="245"/>
      <c r="QR29" s="245"/>
      <c r="QS29" s="245"/>
      <c r="QT29" s="245"/>
      <c r="QU29" s="245"/>
      <c r="QV29" s="245"/>
      <c r="QW29" s="245"/>
      <c r="QX29" s="245"/>
      <c r="QY29" s="245"/>
      <c r="QZ29" s="245"/>
      <c r="RA29" s="245"/>
      <c r="RB29" s="245"/>
      <c r="RC29" s="245"/>
      <c r="RD29" s="245"/>
      <c r="RE29" s="245"/>
      <c r="RF29" s="245"/>
      <c r="RG29" s="245"/>
      <c r="RH29" s="245"/>
      <c r="RI29" s="245"/>
      <c r="RJ29" s="245"/>
      <c r="RK29" s="245"/>
      <c r="RL29" s="245"/>
      <c r="RM29" s="245"/>
      <c r="RN29" s="245"/>
      <c r="RO29" s="245"/>
      <c r="RP29" s="245"/>
      <c r="RQ29" s="245"/>
      <c r="RR29" s="245"/>
      <c r="RS29" s="245"/>
      <c r="RT29" s="245"/>
      <c r="RU29" s="245"/>
      <c r="RV29" s="245"/>
      <c r="RW29" s="245"/>
      <c r="RX29" s="245"/>
      <c r="RY29" s="245"/>
      <c r="RZ29" s="245"/>
      <c r="SA29" s="245"/>
      <c r="SB29" s="245"/>
      <c r="SC29" s="245"/>
      <c r="SD29" s="245"/>
      <c r="SE29" s="245"/>
      <c r="SF29" s="245"/>
      <c r="SG29" s="245"/>
      <c r="SH29" s="245"/>
      <c r="SI29" s="245"/>
      <c r="SJ29" s="245"/>
      <c r="SK29" s="245"/>
      <c r="SL29" s="245"/>
      <c r="SM29" s="245"/>
      <c r="SN29" s="245"/>
      <c r="SO29" s="245"/>
      <c r="SP29" s="245"/>
      <c r="SQ29" s="245"/>
      <c r="SR29" s="245"/>
      <c r="SS29" s="245"/>
      <c r="ST29" s="245"/>
      <c r="SU29" s="245"/>
      <c r="SV29" s="245"/>
      <c r="SW29" s="245"/>
      <c r="SX29" s="245"/>
      <c r="SY29" s="245"/>
      <c r="SZ29" s="245"/>
      <c r="TA29" s="245"/>
      <c r="TB29" s="245"/>
      <c r="TC29" s="245"/>
      <c r="TD29" s="245"/>
      <c r="TE29" s="245"/>
      <c r="TF29" s="245"/>
      <c r="TG29" s="245"/>
      <c r="TH29" s="245"/>
      <c r="TI29" s="245"/>
      <c r="TJ29" s="245"/>
      <c r="TK29" s="245"/>
      <c r="TL29" s="245"/>
      <c r="TM29" s="245"/>
      <c r="TN29" s="245"/>
      <c r="TO29" s="245"/>
      <c r="TP29" s="245"/>
      <c r="TQ29" s="245"/>
      <c r="TR29" s="245"/>
      <c r="TS29" s="245"/>
      <c r="TT29" s="245"/>
      <c r="TU29" s="245"/>
      <c r="TV29" s="245"/>
      <c r="TW29" s="245"/>
      <c r="TX29" s="245"/>
      <c r="TY29" s="245"/>
      <c r="TZ29" s="245"/>
      <c r="UA29" s="245"/>
      <c r="UB29" s="245"/>
      <c r="UC29" s="245"/>
      <c r="UD29" s="245"/>
      <c r="UE29" s="245"/>
      <c r="UF29" s="245"/>
      <c r="UG29" s="245"/>
      <c r="UH29" s="245"/>
      <c r="UI29" s="245"/>
      <c r="UJ29" s="245"/>
      <c r="UK29" s="245"/>
      <c r="UL29" s="245"/>
      <c r="UM29" s="245"/>
      <c r="UN29" s="245"/>
      <c r="UO29" s="245"/>
      <c r="UP29" s="245"/>
      <c r="UQ29" s="245"/>
      <c r="UR29" s="245"/>
      <c r="US29" s="245"/>
      <c r="UT29" s="245"/>
      <c r="UU29" s="245"/>
      <c r="UV29" s="245"/>
      <c r="UW29" s="245"/>
      <c r="UX29" s="245"/>
      <c r="UY29" s="245"/>
      <c r="UZ29" s="245"/>
      <c r="VA29" s="245"/>
      <c r="VB29" s="245"/>
      <c r="VC29" s="245"/>
      <c r="VD29" s="245"/>
      <c r="VE29" s="245"/>
      <c r="VF29" s="245"/>
      <c r="VG29" s="245"/>
      <c r="VH29" s="245"/>
      <c r="VI29" s="245"/>
      <c r="VJ29" s="245"/>
      <c r="VK29" s="245"/>
      <c r="VL29" s="245"/>
      <c r="VM29" s="245"/>
      <c r="VN29" s="245"/>
      <c r="VO29" s="245"/>
      <c r="VP29" s="245"/>
      <c r="VQ29" s="245"/>
      <c r="VR29" s="245"/>
      <c r="VS29" s="245"/>
      <c r="VT29" s="245"/>
      <c r="VU29" s="245"/>
      <c r="VV29" s="245"/>
      <c r="VW29" s="245"/>
      <c r="VX29" s="245"/>
      <c r="VY29" s="245"/>
      <c r="VZ29" s="245"/>
      <c r="WA29" s="245"/>
      <c r="WB29" s="245"/>
      <c r="WC29" s="245"/>
      <c r="WD29" s="245"/>
      <c r="WE29" s="245"/>
      <c r="WF29" s="245"/>
      <c r="WG29" s="245"/>
      <c r="WH29" s="245"/>
      <c r="WI29" s="245"/>
      <c r="WJ29" s="245"/>
      <c r="WK29" s="245"/>
      <c r="WL29" s="245"/>
      <c r="WM29" s="245"/>
      <c r="WN29" s="245"/>
      <c r="WO29" s="245"/>
      <c r="WP29" s="245"/>
      <c r="WQ29" s="245"/>
      <c r="WR29" s="245"/>
      <c r="WS29" s="245"/>
      <c r="WT29" s="245"/>
      <c r="WU29" s="245"/>
      <c r="WV29" s="245"/>
      <c r="WW29" s="245"/>
      <c r="WX29" s="245"/>
      <c r="WY29" s="245"/>
      <c r="WZ29" s="245"/>
      <c r="XA29" s="245"/>
      <c r="XB29" s="245"/>
      <c r="XC29" s="245"/>
      <c r="XD29" s="245"/>
      <c r="XE29" s="245"/>
      <c r="XF29" s="245"/>
      <c r="XG29" s="245"/>
      <c r="XH29" s="245"/>
      <c r="XI29" s="245"/>
      <c r="XJ29" s="245"/>
      <c r="XK29" s="245"/>
      <c r="XL29" s="245"/>
      <c r="XM29" s="245"/>
      <c r="XN29" s="245"/>
      <c r="XO29" s="245"/>
      <c r="XP29" s="245"/>
      <c r="XQ29" s="245"/>
      <c r="XR29" s="245"/>
      <c r="XS29" s="245"/>
      <c r="XT29" s="245"/>
      <c r="XU29" s="245"/>
      <c r="XV29" s="245"/>
      <c r="XW29" s="245"/>
      <c r="XX29" s="245"/>
      <c r="XY29" s="245"/>
      <c r="XZ29" s="245"/>
      <c r="YA29" s="245"/>
      <c r="YB29" s="245"/>
      <c r="YC29" s="245"/>
      <c r="YD29" s="245"/>
      <c r="YE29" s="245"/>
      <c r="YF29" s="245"/>
      <c r="YG29" s="245"/>
      <c r="YH29" s="245"/>
      <c r="YI29" s="245"/>
      <c r="YJ29" s="245"/>
      <c r="YK29" s="245"/>
      <c r="YL29" s="245"/>
      <c r="YM29" s="245"/>
      <c r="YN29" s="245"/>
      <c r="YO29" s="245"/>
      <c r="YP29" s="245"/>
      <c r="YQ29" s="245"/>
      <c r="YR29" s="245"/>
      <c r="YS29" s="245"/>
      <c r="YT29" s="245"/>
      <c r="YU29" s="245"/>
      <c r="YV29" s="245"/>
      <c r="YW29" s="245"/>
      <c r="YX29" s="245"/>
      <c r="YY29" s="245"/>
      <c r="YZ29" s="245"/>
      <c r="ZA29" s="245"/>
      <c r="ZB29" s="245"/>
      <c r="ZC29" s="245"/>
      <c r="ZD29" s="245"/>
      <c r="ZE29" s="245"/>
      <c r="ZF29" s="245"/>
      <c r="ZG29" s="245"/>
      <c r="ZH29" s="245"/>
      <c r="ZI29" s="245"/>
      <c r="ZJ29" s="245"/>
      <c r="ZK29" s="245"/>
      <c r="ZL29" s="245"/>
      <c r="ZM29" s="245"/>
      <c r="ZN29" s="245"/>
      <c r="ZO29" s="245"/>
      <c r="ZP29" s="245"/>
      <c r="ZQ29" s="245"/>
      <c r="ZR29" s="245"/>
      <c r="ZS29" s="245"/>
      <c r="ZT29" s="245"/>
      <c r="ZU29" s="245"/>
      <c r="ZV29" s="245"/>
      <c r="ZW29" s="245"/>
      <c r="ZX29" s="245"/>
      <c r="ZY29" s="245"/>
      <c r="ZZ29" s="245"/>
      <c r="AAA29" s="245"/>
      <c r="AAB29" s="245"/>
      <c r="AAC29" s="245"/>
      <c r="AAD29" s="245"/>
      <c r="AAE29" s="245"/>
      <c r="AAF29" s="245"/>
      <c r="AAG29" s="245"/>
      <c r="AAH29" s="245"/>
      <c r="AAI29" s="245"/>
      <c r="AAJ29" s="245"/>
      <c r="AAK29" s="245"/>
      <c r="AAL29" s="245"/>
      <c r="AAM29" s="245"/>
      <c r="AAN29" s="245"/>
      <c r="AAO29" s="245"/>
      <c r="AAP29" s="245"/>
      <c r="AAQ29" s="245"/>
      <c r="AAR29" s="245"/>
      <c r="AAS29" s="245"/>
      <c r="AAT29" s="245"/>
      <c r="AAU29" s="245"/>
      <c r="AAV29" s="245"/>
      <c r="AAW29" s="245"/>
      <c r="AAX29" s="245"/>
      <c r="AAY29" s="245"/>
      <c r="AAZ29" s="245"/>
      <c r="ABA29" s="245"/>
      <c r="ABB29" s="245"/>
      <c r="ABC29" s="245"/>
      <c r="ABD29" s="245"/>
      <c r="ABE29" s="245"/>
      <c r="ABF29" s="245"/>
      <c r="ABG29" s="245"/>
      <c r="ABH29" s="245"/>
      <c r="ABI29" s="245"/>
      <c r="ABJ29" s="245"/>
      <c r="ABK29" s="245"/>
      <c r="ABL29" s="245"/>
      <c r="ABM29" s="245"/>
      <c r="ABN29" s="245"/>
      <c r="ABO29" s="245"/>
      <c r="ABP29" s="245"/>
      <c r="ABQ29" s="245"/>
      <c r="ABR29" s="245"/>
      <c r="ABS29" s="245"/>
      <c r="ABT29" s="245"/>
      <c r="ABU29" s="245"/>
      <c r="ABV29" s="245"/>
      <c r="ABW29" s="245"/>
      <c r="ABX29" s="245"/>
      <c r="ABY29" s="245"/>
      <c r="ABZ29" s="245"/>
      <c r="ACA29" s="245"/>
      <c r="ACB29" s="245"/>
      <c r="ACC29" s="245"/>
      <c r="ACD29" s="245"/>
      <c r="ACE29" s="245"/>
      <c r="ACF29" s="245"/>
      <c r="ACG29" s="245"/>
      <c r="ACH29" s="245"/>
      <c r="ACI29" s="245"/>
      <c r="ACJ29" s="245"/>
      <c r="ACK29" s="245"/>
      <c r="ACL29" s="245"/>
      <c r="ACM29" s="245"/>
      <c r="ACN29" s="245"/>
      <c r="ACO29" s="245"/>
      <c r="ACP29" s="245"/>
      <c r="ACQ29" s="245"/>
      <c r="ACR29" s="245"/>
      <c r="ACS29" s="245"/>
      <c r="ACT29" s="245"/>
      <c r="ACU29" s="245"/>
      <c r="ACV29" s="245"/>
      <c r="ACW29" s="245"/>
      <c r="ACX29" s="245"/>
      <c r="ACY29" s="245"/>
      <c r="ACZ29" s="245"/>
      <c r="ADA29" s="245"/>
      <c r="ADB29" s="245"/>
      <c r="ADC29" s="245"/>
      <c r="ADD29" s="245"/>
      <c r="ADE29" s="245"/>
      <c r="ADF29" s="245"/>
      <c r="ADG29" s="245"/>
      <c r="ADH29" s="245"/>
      <c r="ADI29" s="245"/>
      <c r="ADJ29" s="245"/>
      <c r="ADK29" s="245"/>
      <c r="ADL29" s="245"/>
      <c r="ADM29" s="245"/>
      <c r="ADN29" s="245"/>
      <c r="ADO29" s="245"/>
      <c r="ADP29" s="245"/>
      <c r="ADQ29" s="245"/>
      <c r="ADR29" s="245"/>
      <c r="ADS29" s="245"/>
      <c r="ADT29" s="245"/>
      <c r="ADU29" s="245"/>
      <c r="ADV29" s="245"/>
      <c r="ADW29" s="245"/>
      <c r="ADX29" s="245"/>
      <c r="ADY29" s="245"/>
      <c r="ADZ29" s="245"/>
      <c r="AEA29" s="245"/>
      <c r="AEB29" s="245"/>
      <c r="AEC29" s="245"/>
      <c r="AED29" s="245"/>
      <c r="AEE29" s="245"/>
      <c r="AEF29" s="245"/>
      <c r="AEG29" s="245"/>
      <c r="AEH29" s="245"/>
      <c r="AEI29" s="245"/>
      <c r="AEJ29" s="245"/>
      <c r="AEK29" s="245"/>
      <c r="AEL29" s="245"/>
      <c r="AEM29" s="245"/>
      <c r="AEN29" s="245"/>
      <c r="AEO29" s="245"/>
      <c r="AEP29" s="245"/>
      <c r="AEQ29" s="245"/>
      <c r="AER29" s="245"/>
      <c r="AES29" s="245"/>
      <c r="AET29" s="245"/>
      <c r="AEU29" s="245"/>
      <c r="AEV29" s="245"/>
      <c r="AEW29" s="245"/>
      <c r="AEX29" s="245"/>
      <c r="AEY29" s="245"/>
      <c r="AEZ29" s="245"/>
      <c r="AFA29" s="245"/>
      <c r="AFB29" s="245"/>
      <c r="AFC29" s="245"/>
      <c r="AFD29" s="245"/>
      <c r="AFE29" s="245"/>
      <c r="AFF29" s="245"/>
      <c r="AFG29" s="245"/>
      <c r="AFH29" s="245"/>
      <c r="AFI29" s="245"/>
      <c r="AFJ29" s="245"/>
      <c r="AFK29" s="245"/>
      <c r="AFL29" s="245"/>
      <c r="AFM29" s="245"/>
      <c r="AFN29" s="245"/>
      <c r="AFO29" s="245"/>
      <c r="AFP29" s="245"/>
      <c r="AFQ29" s="245"/>
      <c r="AFR29" s="245"/>
      <c r="AFS29" s="245"/>
      <c r="AFT29" s="245"/>
      <c r="AFU29" s="245"/>
      <c r="AFV29" s="245"/>
      <c r="AFW29" s="245"/>
      <c r="AFX29" s="245"/>
      <c r="AFY29" s="245"/>
      <c r="AFZ29" s="245"/>
      <c r="AGA29" s="245"/>
      <c r="AGB29" s="245"/>
      <c r="AGC29" s="245"/>
      <c r="AGD29" s="245"/>
      <c r="AGE29" s="245"/>
      <c r="AGF29" s="245"/>
      <c r="AGG29" s="245"/>
      <c r="AGH29" s="245"/>
      <c r="AGI29" s="245"/>
      <c r="AGJ29" s="245"/>
      <c r="AGK29" s="245"/>
      <c r="AGL29" s="245"/>
      <c r="AGM29" s="245"/>
      <c r="AGN29" s="245"/>
      <c r="AGO29" s="245"/>
      <c r="AGP29" s="245"/>
      <c r="AGQ29" s="245"/>
      <c r="AGR29" s="245"/>
      <c r="AGS29" s="245"/>
      <c r="AGT29" s="245"/>
      <c r="AGU29" s="245"/>
      <c r="AGV29" s="245"/>
      <c r="AGW29" s="245"/>
      <c r="AGX29" s="245"/>
      <c r="AGY29" s="245"/>
      <c r="AGZ29" s="245"/>
      <c r="AHA29" s="245"/>
      <c r="AHB29" s="245"/>
      <c r="AHC29" s="245"/>
      <c r="AHD29" s="245"/>
      <c r="AHE29" s="245"/>
      <c r="AHF29" s="245"/>
      <c r="AHG29" s="245"/>
      <c r="AHH29" s="245"/>
      <c r="AHI29" s="245"/>
      <c r="AHJ29" s="245"/>
      <c r="AHK29" s="245"/>
      <c r="AHL29" s="245"/>
      <c r="AHM29" s="245"/>
      <c r="AHN29" s="245"/>
      <c r="AHO29" s="245"/>
      <c r="AHP29" s="245"/>
      <c r="AHQ29" s="245"/>
      <c r="AHR29" s="245"/>
      <c r="AHS29" s="245"/>
      <c r="AHT29" s="245"/>
      <c r="AHU29" s="245"/>
      <c r="AHV29" s="245"/>
      <c r="AHW29" s="245"/>
      <c r="AHX29" s="245"/>
      <c r="AHY29" s="245"/>
      <c r="AHZ29" s="245"/>
      <c r="AIA29" s="245"/>
      <c r="AIB29" s="245"/>
      <c r="AIC29" s="245"/>
      <c r="AID29" s="245"/>
      <c r="AIE29" s="245"/>
      <c r="AIF29" s="245"/>
      <c r="AIG29" s="245"/>
      <c r="AIH29" s="245"/>
      <c r="AII29" s="245"/>
      <c r="AIJ29" s="245"/>
      <c r="AIK29" s="245"/>
      <c r="AIL29" s="245"/>
      <c r="AIM29" s="245"/>
      <c r="AIN29" s="245"/>
      <c r="AIO29" s="245"/>
      <c r="AIP29" s="245"/>
      <c r="AIQ29" s="245"/>
      <c r="AIR29" s="245"/>
      <c r="AIS29" s="245"/>
      <c r="AIT29" s="245"/>
      <c r="AIU29" s="245"/>
      <c r="AIV29" s="245"/>
      <c r="AIW29" s="245"/>
      <c r="AIX29" s="245"/>
      <c r="AIY29" s="245"/>
      <c r="AIZ29" s="245"/>
      <c r="AJA29" s="245"/>
      <c r="AJB29" s="245"/>
      <c r="AJC29" s="245"/>
      <c r="AJD29" s="245"/>
      <c r="AJE29" s="245"/>
      <c r="AJF29" s="245"/>
      <c r="AJG29" s="245"/>
      <c r="AJH29" s="245"/>
      <c r="AJI29" s="245"/>
      <c r="AJJ29" s="245"/>
      <c r="AJK29" s="245"/>
      <c r="AJL29" s="245"/>
      <c r="AJM29" s="245"/>
      <c r="AJN29" s="245"/>
      <c r="AJO29" s="245"/>
      <c r="AJP29" s="245"/>
      <c r="AJQ29" s="245"/>
      <c r="AJR29" s="245"/>
      <c r="AJS29" s="245"/>
      <c r="AJT29" s="245"/>
      <c r="AJU29" s="245"/>
      <c r="AJV29" s="245"/>
      <c r="AJW29" s="245"/>
      <c r="AJX29" s="245"/>
      <c r="AJY29" s="245"/>
      <c r="AJZ29" s="245"/>
      <c r="AKA29" s="245"/>
      <c r="AKB29" s="245"/>
      <c r="AKC29" s="245"/>
      <c r="AKD29" s="245"/>
      <c r="AKE29" s="245"/>
      <c r="AKF29" s="245"/>
      <c r="AKG29" s="245"/>
      <c r="AKH29" s="245"/>
      <c r="AKI29" s="245"/>
      <c r="AKJ29" s="245"/>
      <c r="AKK29" s="245"/>
      <c r="AKL29" s="245"/>
      <c r="AKM29" s="245"/>
      <c r="AKN29" s="245"/>
      <c r="AKO29" s="245"/>
      <c r="AKP29" s="245"/>
      <c r="AKQ29" s="245"/>
      <c r="AKR29" s="245"/>
      <c r="AKS29" s="245"/>
      <c r="AKT29" s="245"/>
      <c r="AKU29" s="245"/>
      <c r="AKV29" s="245"/>
      <c r="AKW29" s="245"/>
      <c r="AKX29" s="245"/>
      <c r="AKY29" s="245"/>
      <c r="AKZ29" s="245"/>
      <c r="ALA29" s="245"/>
      <c r="ALB29" s="245"/>
      <c r="ALC29" s="245"/>
      <c r="ALD29" s="245"/>
      <c r="ALE29" s="245"/>
      <c r="ALF29" s="245"/>
      <c r="ALG29" s="245"/>
    </row>
  </sheetData>
  <hyperlinks>
    <hyperlink ref="A16" r:id="rId1" display="https://www.fiscalcouncil.ie/wp-content/uploads/2021/11/Data-Pack-December-2021-FAR.xlsx" xr:uid="{D607C717-D5F1-4F6F-9BA9-28B3B1559A1C}"/>
  </hyperlinks>
  <pageMargins left="0.7" right="0.7" top="0.75" bottom="0.75" header="0.3" footer="0.3"/>
  <pageSetup orientation="portrait" horizontalDpi="300" verticalDpi="30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FB4F1-E53E-4C3D-8156-F111F3DDA825}">
  <dimension ref="A1:AR37"/>
  <sheetViews>
    <sheetView showGridLines="0" workbookViewId="0">
      <selection activeCell="A25" sqref="A25"/>
    </sheetView>
  </sheetViews>
  <sheetFormatPr defaultRowHeight="14.5"/>
  <cols>
    <col min="1" max="1" width="18.1796875" customWidth="1"/>
    <col min="2" max="2" width="11" customWidth="1"/>
  </cols>
  <sheetData>
    <row r="1" spans="1:40">
      <c r="A1" s="87" t="s">
        <v>274</v>
      </c>
    </row>
    <row r="2" spans="1:40">
      <c r="A2" s="88" t="s">
        <v>275</v>
      </c>
    </row>
    <row r="13" spans="1:40">
      <c r="AN13" s="92"/>
    </row>
    <row r="19" spans="1:32">
      <c r="A19" s="89" t="s">
        <v>277</v>
      </c>
    </row>
    <row r="20" spans="1:32">
      <c r="A20" s="89" t="s">
        <v>276</v>
      </c>
    </row>
    <row r="23" spans="1:32">
      <c r="B23">
        <v>1995</v>
      </c>
      <c r="C23">
        <v>1996</v>
      </c>
      <c r="D23">
        <v>1997</v>
      </c>
      <c r="E23">
        <v>1998</v>
      </c>
      <c r="F23">
        <v>1999</v>
      </c>
      <c r="G23">
        <v>2000</v>
      </c>
      <c r="H23">
        <v>2001</v>
      </c>
      <c r="I23">
        <v>2002</v>
      </c>
      <c r="J23">
        <v>2003</v>
      </c>
      <c r="K23">
        <v>2004</v>
      </c>
      <c r="L23">
        <v>2005</v>
      </c>
      <c r="M23">
        <v>2006</v>
      </c>
      <c r="N23">
        <v>2007</v>
      </c>
      <c r="O23">
        <v>2008</v>
      </c>
      <c r="P23">
        <v>2009</v>
      </c>
      <c r="Q23">
        <v>2010</v>
      </c>
      <c r="R23">
        <v>2011</v>
      </c>
      <c r="S23">
        <v>2012</v>
      </c>
      <c r="T23">
        <v>2013</v>
      </c>
      <c r="U23">
        <v>2014</v>
      </c>
      <c r="V23">
        <v>2015</v>
      </c>
      <c r="W23">
        <v>2016</v>
      </c>
      <c r="X23">
        <v>2017</v>
      </c>
      <c r="Y23">
        <v>2018</v>
      </c>
      <c r="Z23">
        <v>2019</v>
      </c>
      <c r="AA23">
        <v>2020</v>
      </c>
      <c r="AB23">
        <v>2021</v>
      </c>
      <c r="AC23">
        <v>2022</v>
      </c>
      <c r="AD23">
        <f>AC23+1</f>
        <v>2023</v>
      </c>
      <c r="AE23">
        <f t="shared" ref="AE23:AF23" si="0">AD23+1</f>
        <v>2024</v>
      </c>
      <c r="AF23">
        <f t="shared" si="0"/>
        <v>2025</v>
      </c>
    </row>
    <row r="24" spans="1:32">
      <c r="A24" t="s">
        <v>346</v>
      </c>
      <c r="B24" s="78">
        <v>21.700297569846256</v>
      </c>
      <c r="C24" s="78">
        <v>22.00398739224547</v>
      </c>
      <c r="D24" s="78">
        <v>22.616093248685917</v>
      </c>
      <c r="E24" s="78">
        <v>22.300465358356551</v>
      </c>
      <c r="F24" s="78">
        <v>21.762883244327579</v>
      </c>
      <c r="G24" s="78">
        <v>21.684993931894439</v>
      </c>
      <c r="H24" s="78">
        <v>19.937016338893393</v>
      </c>
      <c r="I24" s="78">
        <v>18.13179547634271</v>
      </c>
      <c r="J24" s="78">
        <v>16.823855519033366</v>
      </c>
      <c r="K24" s="78">
        <v>18.016342445361662</v>
      </c>
      <c r="L24" s="78">
        <v>17.148877422104508</v>
      </c>
      <c r="M24" s="78">
        <v>17.150603527034136</v>
      </c>
      <c r="N24" s="78">
        <v>17.175917489243229</v>
      </c>
      <c r="O24" s="78">
        <v>16.233254077760805</v>
      </c>
      <c r="P24" s="78">
        <v>15.991831964111988</v>
      </c>
      <c r="Q24" s="78">
        <v>16.249610191229664</v>
      </c>
      <c r="R24" s="78">
        <v>20.166818188461932</v>
      </c>
      <c r="S24" s="78">
        <v>21.977059649834185</v>
      </c>
      <c r="T24" s="78">
        <v>22.495871402466879</v>
      </c>
      <c r="U24" s="78">
        <v>23.566978009147974</v>
      </c>
      <c r="V24" s="78">
        <v>23.747566938300348</v>
      </c>
      <c r="W24" s="78">
        <v>23.277437765634488</v>
      </c>
      <c r="X24" s="78">
        <v>22.698795235394215</v>
      </c>
      <c r="Y24" s="78">
        <v>22.660464694524158</v>
      </c>
      <c r="Z24" s="78">
        <v>22.747281870208187</v>
      </c>
      <c r="AA24" s="78">
        <v>22.483747153747153</v>
      </c>
      <c r="AB24" s="78">
        <v>24.048272130437919</v>
      </c>
      <c r="AC24" s="78">
        <v>24.29269983704463</v>
      </c>
      <c r="AD24" s="78">
        <v>24.009903649204045</v>
      </c>
      <c r="AE24" s="78">
        <v>24.012201652727381</v>
      </c>
      <c r="AF24" s="78">
        <v>23.873288024242314</v>
      </c>
    </row>
    <row r="37" spans="41:44">
      <c r="AO37" s="92"/>
      <c r="AP37" s="92"/>
      <c r="AQ37" s="92"/>
      <c r="AR37" s="92"/>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A02E0-F251-48E5-ACF4-39298E82D712}">
  <dimension ref="A1:AG36"/>
  <sheetViews>
    <sheetView showGridLines="0" workbookViewId="0">
      <selection activeCell="L19" sqref="L19"/>
    </sheetView>
  </sheetViews>
  <sheetFormatPr defaultRowHeight="14.5"/>
  <cols>
    <col min="2" max="2" width="22.1796875" customWidth="1"/>
    <col min="3" max="3" width="12.1796875" customWidth="1"/>
    <col min="4" max="30" width="10.36328125" bestFit="1" customWidth="1"/>
    <col min="31" max="34" width="11.36328125" bestFit="1" customWidth="1"/>
  </cols>
  <sheetData>
    <row r="1" spans="1:1">
      <c r="A1" s="87" t="s">
        <v>281</v>
      </c>
    </row>
    <row r="2" spans="1:1">
      <c r="A2" s="88" t="s">
        <v>282</v>
      </c>
    </row>
    <row r="19" spans="1:33">
      <c r="A19" s="89" t="s">
        <v>347</v>
      </c>
    </row>
    <row r="20" spans="1:33">
      <c r="A20" s="89" t="s">
        <v>283</v>
      </c>
    </row>
    <row r="21" spans="1:33">
      <c r="A21" s="89" t="s">
        <v>284</v>
      </c>
    </row>
    <row r="22" spans="1:33">
      <c r="A22" s="89" t="s">
        <v>285</v>
      </c>
    </row>
    <row r="29" spans="1:33">
      <c r="C29">
        <v>1995</v>
      </c>
      <c r="D29">
        <v>1996</v>
      </c>
      <c r="E29">
        <v>1997</v>
      </c>
      <c r="F29">
        <v>1998</v>
      </c>
      <c r="G29">
        <v>1999</v>
      </c>
      <c r="H29">
        <v>2000</v>
      </c>
      <c r="I29">
        <v>2001</v>
      </c>
      <c r="J29">
        <v>2002</v>
      </c>
      <c r="K29">
        <v>2003</v>
      </c>
      <c r="L29">
        <v>2004</v>
      </c>
      <c r="M29">
        <v>2005</v>
      </c>
      <c r="N29">
        <v>2006</v>
      </c>
      <c r="O29">
        <v>2007</v>
      </c>
      <c r="P29">
        <v>2008</v>
      </c>
      <c r="Q29">
        <v>2009</v>
      </c>
      <c r="R29">
        <v>2010</v>
      </c>
      <c r="S29">
        <v>2011</v>
      </c>
      <c r="T29">
        <v>2012</v>
      </c>
      <c r="U29">
        <v>2013</v>
      </c>
      <c r="V29">
        <v>2014</v>
      </c>
      <c r="W29">
        <v>2015</v>
      </c>
      <c r="X29">
        <v>2016</v>
      </c>
      <c r="Y29">
        <v>2017</v>
      </c>
      <c r="Z29">
        <v>2018</v>
      </c>
      <c r="AA29">
        <v>2019</v>
      </c>
      <c r="AB29">
        <v>2020</v>
      </c>
      <c r="AC29">
        <v>2021</v>
      </c>
      <c r="AD29">
        <v>2022</v>
      </c>
      <c r="AE29">
        <v>2023</v>
      </c>
      <c r="AF29">
        <v>2024</v>
      </c>
      <c r="AG29">
        <v>2025</v>
      </c>
    </row>
    <row r="30" spans="1:33">
      <c r="B30" t="s">
        <v>278</v>
      </c>
      <c r="C30" s="78"/>
      <c r="D30" s="78"/>
      <c r="E30" s="78"/>
      <c r="F30" s="78"/>
      <c r="G30" s="78"/>
      <c r="H30" s="78"/>
      <c r="I30" s="78"/>
      <c r="J30" s="78"/>
      <c r="K30" s="78"/>
      <c r="L30" s="78"/>
      <c r="M30" s="78"/>
      <c r="N30" s="78"/>
      <c r="O30" s="78"/>
      <c r="P30" s="78"/>
      <c r="Q30" s="78"/>
      <c r="R30" s="78"/>
      <c r="S30" s="78"/>
      <c r="T30" s="78"/>
      <c r="U30" s="78"/>
      <c r="V30" s="78">
        <v>6.9633337357397247</v>
      </c>
      <c r="W30" s="78">
        <v>7.517275988463453</v>
      </c>
      <c r="X30" s="78">
        <v>8.5712540841089311</v>
      </c>
      <c r="Y30" s="78">
        <v>8.862193483787248</v>
      </c>
      <c r="Z30" s="78">
        <v>9.0904859036072416</v>
      </c>
      <c r="AA30" s="78">
        <v>9.2377944473412636</v>
      </c>
      <c r="AB30" s="78">
        <v>9.1224469845503666</v>
      </c>
      <c r="AC30" s="78">
        <v>11.014483384008107</v>
      </c>
      <c r="AD30" s="78"/>
      <c r="AE30" s="78"/>
      <c r="AF30" s="78"/>
      <c r="AG30" s="78"/>
    </row>
    <row r="31" spans="1:33">
      <c r="B31" t="s">
        <v>279</v>
      </c>
      <c r="C31" s="78">
        <v>6.9412615105682516</v>
      </c>
      <c r="D31" s="78">
        <v>7.8463292016988824</v>
      </c>
      <c r="E31" s="78">
        <v>8.2951888316283355</v>
      </c>
      <c r="F31" s="78">
        <v>8.9933628318584073</v>
      </c>
      <c r="G31" s="78">
        <v>10.286817950787814</v>
      </c>
      <c r="H31" s="78">
        <v>10.114672668609494</v>
      </c>
      <c r="I31" s="78">
        <v>10.274282465204816</v>
      </c>
      <c r="J31" s="78">
        <v>10.914485344239946</v>
      </c>
      <c r="K31" s="78">
        <v>10.740323788912935</v>
      </c>
      <c r="L31" s="78">
        <v>9.9999924975617063</v>
      </c>
      <c r="M31" s="78">
        <v>9.3216896101030322</v>
      </c>
      <c r="N31" s="78">
        <v>9.9460480690527575</v>
      </c>
      <c r="O31" s="78">
        <v>9.03089847945283</v>
      </c>
      <c r="P31" s="78">
        <v>7.8343009139693489</v>
      </c>
      <c r="Q31" s="78">
        <v>6.9718039468039468</v>
      </c>
      <c r="R31" s="78">
        <v>7.1515693350831144</v>
      </c>
      <c r="S31" s="78">
        <v>6.0910369767964987</v>
      </c>
      <c r="T31" s="78">
        <v>7.0492634148788529</v>
      </c>
      <c r="U31" s="78">
        <v>6.9556178128155848</v>
      </c>
      <c r="V31" s="78">
        <v>6.9633337357397247</v>
      </c>
      <c r="W31" s="78">
        <v>9.6702162991317078</v>
      </c>
      <c r="X31" s="78">
        <v>9.9578824740592236</v>
      </c>
      <c r="Y31" s="78">
        <v>10.646450917776567</v>
      </c>
      <c r="Z31" s="78">
        <v>12.476508325524399</v>
      </c>
      <c r="AA31" s="78">
        <v>12.343486196927611</v>
      </c>
      <c r="AB31" s="78">
        <v>14.22378651280202</v>
      </c>
      <c r="AC31" s="78">
        <v>15.52076366030283</v>
      </c>
      <c r="AD31" s="78"/>
      <c r="AE31" s="78"/>
      <c r="AF31" s="78"/>
      <c r="AG31" s="78"/>
    </row>
    <row r="33" spans="2:33">
      <c r="B33" t="s">
        <v>280</v>
      </c>
      <c r="C33" s="78">
        <v>8.5861139692883146</v>
      </c>
      <c r="D33" s="78">
        <v>8.5861139692883146</v>
      </c>
      <c r="E33" s="78">
        <v>8.5861139692883146</v>
      </c>
      <c r="F33" s="78">
        <v>8.5861139692883146</v>
      </c>
      <c r="G33" s="78">
        <v>8.5861139692883146</v>
      </c>
      <c r="H33" s="78">
        <v>8.5861139692883146</v>
      </c>
      <c r="I33" s="78">
        <v>8.5861139692883146</v>
      </c>
      <c r="J33" s="78">
        <v>8.5861139692883146</v>
      </c>
      <c r="K33" s="78">
        <v>8.5861139692883146</v>
      </c>
      <c r="L33" s="78">
        <v>8.5861139692883146</v>
      </c>
      <c r="M33" s="78">
        <v>8.5861139692883146</v>
      </c>
      <c r="N33" s="78">
        <v>8.5861139692883146</v>
      </c>
      <c r="O33" s="78">
        <v>8.5861139692883146</v>
      </c>
      <c r="P33" s="78">
        <v>8.5861139692883146</v>
      </c>
      <c r="Q33" s="78">
        <v>8.5861139692883146</v>
      </c>
      <c r="R33" s="78">
        <v>8.5861139692883146</v>
      </c>
      <c r="S33" s="78">
        <v>8.5861139692883146</v>
      </c>
      <c r="T33" s="78">
        <v>8.5861139692883146</v>
      </c>
      <c r="U33" s="78">
        <v>8.5861139692883146</v>
      </c>
      <c r="V33" s="78">
        <v>8.5861139692883146</v>
      </c>
      <c r="W33" s="78">
        <v>8.5861139692883146</v>
      </c>
      <c r="X33" s="78">
        <v>8.5861139692883146</v>
      </c>
      <c r="Y33" s="78">
        <v>8.5861139692883146</v>
      </c>
      <c r="Z33" s="78">
        <v>8.5861139692883146</v>
      </c>
      <c r="AA33" s="78">
        <v>8.5861139692883146</v>
      </c>
      <c r="AB33" s="78">
        <v>8.5861139692883146</v>
      </c>
      <c r="AC33" s="78">
        <v>8.5861139692883146</v>
      </c>
      <c r="AD33" s="78">
        <v>8.5861139692883146</v>
      </c>
      <c r="AE33" s="78">
        <v>8.5861139692883146</v>
      </c>
      <c r="AF33" s="78">
        <v>8.5861139692883146</v>
      </c>
      <c r="AG33" s="78">
        <v>8.5861139692883146</v>
      </c>
    </row>
    <row r="35" spans="2:33">
      <c r="AC35" s="78">
        <v>11.014483384008107</v>
      </c>
      <c r="AD35" s="78">
        <v>11.645324957719255</v>
      </c>
      <c r="AE35" s="78">
        <v>11.605512960934648</v>
      </c>
      <c r="AF35" s="78">
        <v>11.503040834057341</v>
      </c>
      <c r="AG35" s="78">
        <v>11.706332866672156</v>
      </c>
    </row>
    <row r="36" spans="2:33">
      <c r="AC36" s="78">
        <v>15.52076366030283</v>
      </c>
      <c r="AD36" s="78">
        <v>18.715270060013335</v>
      </c>
      <c r="AE36" s="78">
        <v>18.998829039812648</v>
      </c>
      <c r="AF36" s="78">
        <v>17.921031426269138</v>
      </c>
      <c r="AG36" s="78">
        <v>18.112731994195371</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C798-4D57-4BDE-B354-066E83E27180}">
  <dimension ref="A1:AE67"/>
  <sheetViews>
    <sheetView showGridLines="0" topLeftCell="A24" workbookViewId="0">
      <selection activeCell="L49" sqref="L49"/>
    </sheetView>
  </sheetViews>
  <sheetFormatPr defaultRowHeight="14.5"/>
  <cols>
    <col min="1" max="1" width="12.81640625" customWidth="1"/>
    <col min="4" max="4" width="11.08984375" bestFit="1" customWidth="1"/>
  </cols>
  <sheetData>
    <row r="1" spans="1:31">
      <c r="A1" s="87" t="s">
        <v>290</v>
      </c>
    </row>
    <row r="2" spans="1:31">
      <c r="A2" s="93" t="s">
        <v>288</v>
      </c>
      <c r="E2" s="95" t="s">
        <v>291</v>
      </c>
    </row>
    <row r="3" spans="1:31">
      <c r="A3" s="94" t="s">
        <v>289</v>
      </c>
      <c r="E3" s="94" t="s">
        <v>292</v>
      </c>
    </row>
    <row r="5" spans="1:31">
      <c r="V5" s="90"/>
      <c r="W5" s="90"/>
      <c r="X5" s="90"/>
      <c r="Y5" s="90"/>
      <c r="Z5" s="90"/>
      <c r="AA5" s="90"/>
      <c r="AB5" s="90"/>
      <c r="AC5" s="90"/>
      <c r="AD5" s="90"/>
      <c r="AE5" s="90"/>
    </row>
    <row r="6" spans="1:31">
      <c r="V6" s="90"/>
      <c r="W6" s="90"/>
      <c r="X6" s="90"/>
      <c r="Y6" s="90"/>
      <c r="Z6" s="90"/>
      <c r="AA6" s="90"/>
      <c r="AB6" s="90"/>
      <c r="AC6" s="90"/>
      <c r="AD6" s="90"/>
      <c r="AE6" s="90"/>
    </row>
    <row r="7" spans="1:31">
      <c r="V7" s="90"/>
      <c r="W7" s="90"/>
      <c r="X7" s="90"/>
      <c r="Y7" s="90"/>
      <c r="Z7" s="90"/>
      <c r="AA7" s="90"/>
      <c r="AB7" s="90"/>
      <c r="AC7" s="90"/>
      <c r="AD7" s="90"/>
      <c r="AE7" s="90"/>
    </row>
    <row r="8" spans="1:31">
      <c r="V8" s="90"/>
      <c r="W8" s="90"/>
      <c r="X8" s="90"/>
      <c r="Y8" s="90"/>
      <c r="Z8" s="90"/>
      <c r="AA8" s="90"/>
      <c r="AB8" s="90"/>
      <c r="AC8" s="90"/>
      <c r="AD8" s="90"/>
      <c r="AE8" s="90"/>
    </row>
    <row r="9" spans="1:31">
      <c r="V9" s="90"/>
      <c r="W9" s="90"/>
      <c r="X9" s="90"/>
      <c r="Y9" s="90"/>
      <c r="Z9" s="90"/>
      <c r="AA9" s="90"/>
      <c r="AB9" s="90"/>
      <c r="AC9" s="90"/>
      <c r="AD9" s="90"/>
      <c r="AE9" s="90"/>
    </row>
    <row r="10" spans="1:31">
      <c r="V10" s="90"/>
      <c r="W10" s="90"/>
      <c r="X10" s="90"/>
      <c r="Y10" s="90"/>
      <c r="Z10" s="90"/>
      <c r="AA10" s="90"/>
      <c r="AB10" s="90"/>
      <c r="AC10" s="90"/>
      <c r="AD10" s="90"/>
      <c r="AE10" s="90"/>
    </row>
    <row r="11" spans="1:31">
      <c r="V11" s="90"/>
      <c r="W11" s="90"/>
      <c r="X11" s="90"/>
      <c r="Y11" s="90"/>
      <c r="Z11" s="90"/>
      <c r="AA11" s="90"/>
      <c r="AB11" s="90"/>
      <c r="AC11" s="90"/>
      <c r="AD11" s="90"/>
      <c r="AE11" s="90"/>
    </row>
    <row r="12" spans="1:31">
      <c r="V12" s="90"/>
      <c r="W12" s="90"/>
      <c r="X12" s="90"/>
      <c r="Y12" s="90"/>
      <c r="Z12" s="90"/>
      <c r="AA12" s="90"/>
      <c r="AB12" s="90"/>
      <c r="AC12" s="90"/>
      <c r="AD12" s="90"/>
      <c r="AE12" s="90"/>
    </row>
    <row r="20" spans="1:5">
      <c r="A20" s="93" t="s">
        <v>293</v>
      </c>
      <c r="E20" s="93" t="s">
        <v>297</v>
      </c>
    </row>
    <row r="21" spans="1:5">
      <c r="A21" s="88" t="s">
        <v>294</v>
      </c>
      <c r="E21" s="88" t="s">
        <v>298</v>
      </c>
    </row>
    <row r="37" spans="1:7">
      <c r="A37" s="89" t="s">
        <v>98</v>
      </c>
    </row>
    <row r="38" spans="1:7">
      <c r="A38" s="89" t="s">
        <v>348</v>
      </c>
    </row>
    <row r="39" spans="1:7">
      <c r="A39" s="89"/>
    </row>
    <row r="40" spans="1:7">
      <c r="B40">
        <v>2020</v>
      </c>
      <c r="C40">
        <v>2021</v>
      </c>
      <c r="D40">
        <v>2022</v>
      </c>
      <c r="E40">
        <v>2023</v>
      </c>
      <c r="F40">
        <v>2024</v>
      </c>
      <c r="G40">
        <v>2025</v>
      </c>
    </row>
    <row r="41" spans="1:7">
      <c r="A41" t="s">
        <v>144</v>
      </c>
      <c r="B41" s="78">
        <v>8.6549999999999994</v>
      </c>
      <c r="C41" s="78">
        <v>8.593</v>
      </c>
      <c r="D41" s="78">
        <v>10.105</v>
      </c>
      <c r="E41" s="78">
        <v>11.365</v>
      </c>
      <c r="F41" s="78">
        <v>13.28</v>
      </c>
      <c r="G41" s="78">
        <v>14.725</v>
      </c>
    </row>
    <row r="42" spans="1:7">
      <c r="A42" t="s">
        <v>143</v>
      </c>
      <c r="B42" s="78">
        <v>8.516</v>
      </c>
      <c r="C42" s="78">
        <v>8.4979999999999993</v>
      </c>
      <c r="D42" s="78">
        <v>10.63</v>
      </c>
      <c r="E42" s="78">
        <v>11.82</v>
      </c>
      <c r="F42" s="78">
        <v>12.695</v>
      </c>
      <c r="G42" s="78">
        <v>13.815</v>
      </c>
    </row>
    <row r="43" spans="1:7">
      <c r="A43" t="s">
        <v>286</v>
      </c>
      <c r="B43" s="78">
        <v>8.7850000000000001</v>
      </c>
      <c r="C43" s="78">
        <v>9.43</v>
      </c>
      <c r="D43" s="78">
        <v>11.365</v>
      </c>
      <c r="E43" s="78">
        <v>13.3</v>
      </c>
      <c r="F43" s="78">
        <v>14.395</v>
      </c>
      <c r="G43" s="78">
        <v>15.225</v>
      </c>
    </row>
    <row r="44" spans="1:7">
      <c r="A44" t="s">
        <v>287</v>
      </c>
      <c r="B44" s="78">
        <v>9.7949999999999999</v>
      </c>
      <c r="C44" s="78">
        <v>11.105</v>
      </c>
      <c r="D44" s="78">
        <v>12.295</v>
      </c>
      <c r="E44" s="78">
        <v>13.355</v>
      </c>
      <c r="F44" s="78">
        <v>14.35</v>
      </c>
      <c r="G44" s="78">
        <v>14.84</v>
      </c>
    </row>
    <row r="45" spans="1:7">
      <c r="B45" s="78"/>
      <c r="C45" s="78"/>
      <c r="D45" s="78"/>
      <c r="E45" s="78"/>
      <c r="F45" s="78"/>
      <c r="G45" s="78"/>
    </row>
    <row r="47" spans="1:7">
      <c r="B47">
        <v>2020</v>
      </c>
      <c r="C47">
        <v>2021</v>
      </c>
      <c r="D47">
        <v>2022</v>
      </c>
      <c r="E47">
        <v>2023</v>
      </c>
      <c r="F47">
        <v>2024</v>
      </c>
      <c r="G47">
        <v>2025</v>
      </c>
    </row>
    <row r="48" spans="1:7">
      <c r="A48" t="s">
        <v>144</v>
      </c>
      <c r="B48" s="78">
        <v>4.3275865517310343</v>
      </c>
      <c r="C48" s="78">
        <v>3.6741220887723998</v>
      </c>
      <c r="D48" s="78">
        <v>3.8709526306004287</v>
      </c>
      <c r="E48" s="78">
        <v>4.1337268716469877</v>
      </c>
      <c r="F48" s="78">
        <v>4.5840844377335435</v>
      </c>
      <c r="G48" s="78">
        <v>4.8192065234826833</v>
      </c>
    </row>
    <row r="49" spans="1:7">
      <c r="A49" t="s">
        <v>143</v>
      </c>
      <c r="B49" s="78">
        <v>4.0907300483240308</v>
      </c>
      <c r="C49" s="78">
        <v>3.8045954335847969</v>
      </c>
      <c r="D49" s="78">
        <v>4.3858170731608075</v>
      </c>
      <c r="E49" s="78">
        <v>4.6027119707622166</v>
      </c>
      <c r="F49" s="78">
        <v>4.6833715176780641</v>
      </c>
      <c r="G49" s="78">
        <v>4.8341314760706684</v>
      </c>
    </row>
    <row r="50" spans="1:7">
      <c r="A50" t="s">
        <v>286</v>
      </c>
      <c r="B50" s="78">
        <v>4.2199463920298976</v>
      </c>
      <c r="C50" s="78">
        <v>4.2303318547733735</v>
      </c>
      <c r="D50" s="78">
        <v>4.7235867008203387</v>
      </c>
      <c r="E50" s="78">
        <v>5.2297526097505429</v>
      </c>
      <c r="F50" s="78">
        <v>5.373324404474622</v>
      </c>
      <c r="G50" s="78">
        <v>5.4010678899975453</v>
      </c>
    </row>
    <row r="51" spans="1:7">
      <c r="A51" t="s">
        <v>287</v>
      </c>
      <c r="B51" s="78">
        <v>4.7396387682315471</v>
      </c>
      <c r="C51" s="78">
        <v>5.1880401775286149</v>
      </c>
      <c r="D51" s="78">
        <v>5.3398479913137891</v>
      </c>
      <c r="E51" s="78">
        <v>5.5478242808183618</v>
      </c>
      <c r="F51" s="78">
        <v>5.7046312860266344</v>
      </c>
      <c r="G51" s="78">
        <v>5.6511805026656505</v>
      </c>
    </row>
    <row r="55" spans="1:7">
      <c r="A55" t="s">
        <v>296</v>
      </c>
    </row>
    <row r="56" spans="1:7">
      <c r="B56">
        <v>2020</v>
      </c>
      <c r="C56">
        <v>2021</v>
      </c>
      <c r="D56">
        <v>2022</v>
      </c>
      <c r="E56">
        <v>2023</v>
      </c>
      <c r="F56">
        <v>2024</v>
      </c>
      <c r="G56">
        <v>2025</v>
      </c>
    </row>
    <row r="57" spans="1:7">
      <c r="A57" t="s">
        <v>144</v>
      </c>
      <c r="B57" s="78"/>
      <c r="C57" s="78">
        <v>9.9450000000000003</v>
      </c>
      <c r="D57" s="78">
        <v>11.57</v>
      </c>
      <c r="E57" s="78">
        <v>12.38</v>
      </c>
      <c r="F57" s="78">
        <v>12.824999999999999</v>
      </c>
      <c r="G57" s="78">
        <v>13.6</v>
      </c>
    </row>
    <row r="58" spans="1:7">
      <c r="A58" t="s">
        <v>143</v>
      </c>
      <c r="B58" s="78"/>
      <c r="C58" s="78">
        <v>9.9450000000000003</v>
      </c>
      <c r="D58" s="78">
        <v>11.945</v>
      </c>
      <c r="E58" s="78">
        <v>12.42</v>
      </c>
      <c r="F58" s="78">
        <v>12.824999999999999</v>
      </c>
      <c r="G58" s="78">
        <v>13.6</v>
      </c>
    </row>
    <row r="59" spans="1:7">
      <c r="A59" t="s">
        <v>286</v>
      </c>
      <c r="B59" s="78">
        <v>9.65</v>
      </c>
      <c r="C59" s="78">
        <v>10.45</v>
      </c>
      <c r="D59" s="78">
        <v>11.72</v>
      </c>
      <c r="E59" s="78">
        <v>12.42</v>
      </c>
      <c r="F59" s="78">
        <v>12.824999999999999</v>
      </c>
      <c r="G59" s="78">
        <v>13.6</v>
      </c>
    </row>
    <row r="60" spans="1:7">
      <c r="A60" t="s">
        <v>287</v>
      </c>
      <c r="B60" s="78">
        <v>9.65</v>
      </c>
      <c r="C60" s="78">
        <v>10.164999999999999</v>
      </c>
      <c r="D60" s="78">
        <v>11.395</v>
      </c>
      <c r="E60" s="78">
        <v>10.69</v>
      </c>
      <c r="F60" s="78">
        <v>11.055</v>
      </c>
      <c r="G60" s="78">
        <v>11.435</v>
      </c>
    </row>
    <row r="61" spans="1:7">
      <c r="A61" t="s">
        <v>295</v>
      </c>
      <c r="B61" s="78"/>
      <c r="C61" s="78">
        <v>9.8000000000000007</v>
      </c>
      <c r="D61" s="78">
        <v>11.1</v>
      </c>
      <c r="E61" s="78">
        <v>11.9</v>
      </c>
      <c r="F61" s="78">
        <v>12.8</v>
      </c>
      <c r="G61" s="78">
        <v>13.6</v>
      </c>
    </row>
    <row r="65" spans="1:10">
      <c r="B65">
        <v>2022</v>
      </c>
      <c r="C65">
        <v>2023</v>
      </c>
      <c r="D65">
        <v>2024</v>
      </c>
      <c r="E65">
        <v>2025</v>
      </c>
      <c r="F65">
        <v>2026</v>
      </c>
      <c r="G65">
        <v>2027</v>
      </c>
      <c r="H65">
        <v>2028</v>
      </c>
      <c r="I65">
        <v>2029</v>
      </c>
      <c r="J65">
        <v>2030</v>
      </c>
    </row>
    <row r="66" spans="1:10">
      <c r="A66" t="s">
        <v>335</v>
      </c>
      <c r="B66">
        <v>4.7999999999999994E-2</v>
      </c>
      <c r="C66">
        <v>4.9000000000000009E-2</v>
      </c>
      <c r="D66">
        <v>5.0999999999999997E-2</v>
      </c>
      <c r="E66">
        <v>5.0999999999999997E-2</v>
      </c>
      <c r="F66">
        <v>5.0999999999999997E-2</v>
      </c>
      <c r="G66">
        <v>5.0999999999999997E-2</v>
      </c>
      <c r="H66">
        <v>5.0999999999999997E-2</v>
      </c>
      <c r="I66">
        <v>0.05</v>
      </c>
      <c r="J66">
        <v>0.05</v>
      </c>
    </row>
    <row r="67" spans="1:10">
      <c r="A67" t="s">
        <v>336</v>
      </c>
      <c r="B67">
        <v>4.2599999999999999E-2</v>
      </c>
      <c r="C67">
        <v>4.3099999999999999E-2</v>
      </c>
      <c r="D67">
        <v>4.4299999999999999E-2</v>
      </c>
      <c r="E67">
        <v>4.4499999999999998E-2</v>
      </c>
      <c r="F67">
        <v>4.4499999999999998E-2</v>
      </c>
      <c r="G67">
        <v>4.4499999999999998E-2</v>
      </c>
      <c r="H67">
        <v>4.4499999999999998E-2</v>
      </c>
      <c r="I67">
        <v>4.36E-2</v>
      </c>
      <c r="J67">
        <v>4.36E-2</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12F49-3A56-4D8C-A449-8C8E1AFB3B94}">
  <dimension ref="A1:J28"/>
  <sheetViews>
    <sheetView workbookViewId="0">
      <selection activeCell="D21" sqref="D21"/>
    </sheetView>
  </sheetViews>
  <sheetFormatPr defaultColWidth="8.81640625" defaultRowHeight="14"/>
  <cols>
    <col min="1" max="16384" width="8.81640625" style="28"/>
  </cols>
  <sheetData>
    <row r="1" spans="1:1">
      <c r="A1" s="20" t="s">
        <v>240</v>
      </c>
    </row>
    <row r="2" spans="1:1">
      <c r="A2" s="22" t="s">
        <v>241</v>
      </c>
    </row>
    <row r="17" spans="1:10">
      <c r="A17" s="23" t="s">
        <v>98</v>
      </c>
    </row>
    <row r="18" spans="1:10">
      <c r="A18" s="23" t="s">
        <v>242</v>
      </c>
    </row>
    <row r="25" spans="1:10">
      <c r="B25" s="28">
        <v>2017</v>
      </c>
      <c r="C25" s="28">
        <v>2018</v>
      </c>
      <c r="D25" s="28">
        <v>2019</v>
      </c>
      <c r="E25" s="28">
        <v>2020</v>
      </c>
      <c r="F25" s="28">
        <v>2021</v>
      </c>
      <c r="G25" s="28">
        <v>2022</v>
      </c>
      <c r="H25" s="28">
        <v>2023</v>
      </c>
      <c r="I25" s="28">
        <v>2024</v>
      </c>
      <c r="J25" s="28">
        <v>2025</v>
      </c>
    </row>
    <row r="26" spans="1:10">
      <c r="A26" s="28" t="s">
        <v>245</v>
      </c>
      <c r="B26" s="28">
        <v>14</v>
      </c>
      <c r="C26" s="28">
        <v>15</v>
      </c>
      <c r="D26" s="28">
        <v>14</v>
      </c>
      <c r="E26" s="28">
        <v>16</v>
      </c>
      <c r="F26" s="28">
        <v>19</v>
      </c>
      <c r="G26" s="28">
        <v>13</v>
      </c>
      <c r="H26" s="28">
        <v>13</v>
      </c>
      <c r="I26" s="28">
        <v>15</v>
      </c>
      <c r="J26" s="28">
        <v>15</v>
      </c>
    </row>
    <row r="27" spans="1:10">
      <c r="A27" s="28" t="s">
        <v>244</v>
      </c>
      <c r="B27" s="28">
        <v>96</v>
      </c>
      <c r="C27" s="28">
        <v>91</v>
      </c>
      <c r="D27" s="28">
        <v>83</v>
      </c>
      <c r="E27" s="28">
        <v>93</v>
      </c>
      <c r="F27" s="28">
        <v>82</v>
      </c>
      <c r="G27" s="28">
        <v>73</v>
      </c>
      <c r="H27" s="28">
        <v>69</v>
      </c>
      <c r="I27" s="28">
        <v>63</v>
      </c>
      <c r="J27" s="28">
        <v>58</v>
      </c>
    </row>
    <row r="28" spans="1:10">
      <c r="A28" s="28" t="s">
        <v>243</v>
      </c>
      <c r="B28" s="28">
        <v>110</v>
      </c>
      <c r="C28" s="28">
        <v>106</v>
      </c>
      <c r="D28" s="28">
        <v>97</v>
      </c>
      <c r="E28" s="28">
        <v>109</v>
      </c>
      <c r="F28" s="28">
        <v>101</v>
      </c>
      <c r="G28" s="28">
        <v>86</v>
      </c>
      <c r="H28" s="28">
        <v>82</v>
      </c>
      <c r="I28" s="28">
        <v>78</v>
      </c>
      <c r="J28" s="28">
        <v>73</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AD043-BD76-499E-A029-F48AB0E79E15}">
  <dimension ref="A1:M25"/>
  <sheetViews>
    <sheetView showGridLines="0" workbookViewId="0">
      <selection activeCell="M5" sqref="M5"/>
    </sheetView>
  </sheetViews>
  <sheetFormatPr defaultRowHeight="14.5"/>
  <sheetData>
    <row r="1" spans="1:1">
      <c r="A1" s="87" t="s">
        <v>299</v>
      </c>
    </row>
    <row r="2" spans="1:1">
      <c r="A2" s="88" t="s">
        <v>241</v>
      </c>
    </row>
    <row r="17" spans="1:13">
      <c r="A17" s="23" t="s">
        <v>302</v>
      </c>
    </row>
    <row r="19" spans="1:13">
      <c r="C19">
        <v>2015</v>
      </c>
      <c r="D19">
        <v>2016</v>
      </c>
      <c r="E19">
        <v>2017</v>
      </c>
      <c r="F19">
        <v>2018</v>
      </c>
      <c r="G19">
        <v>2019</v>
      </c>
      <c r="H19">
        <v>2020</v>
      </c>
      <c r="I19">
        <v>2021</v>
      </c>
      <c r="J19">
        <v>2022</v>
      </c>
      <c r="K19">
        <v>2023</v>
      </c>
      <c r="L19">
        <v>2024</v>
      </c>
      <c r="M19">
        <v>2025</v>
      </c>
    </row>
    <row r="20" spans="1:13">
      <c r="B20" t="s">
        <v>144</v>
      </c>
      <c r="D20" s="78">
        <v>102.55581037535924</v>
      </c>
      <c r="E20" s="78">
        <v>95.751507168272667</v>
      </c>
      <c r="F20" s="78">
        <v>91.328263951540151</v>
      </c>
      <c r="G20" s="78">
        <v>82.825430870852628</v>
      </c>
      <c r="H20" s="78">
        <v>92.877357547150936</v>
      </c>
      <c r="I20" s="78">
        <v>82.212597112181939</v>
      </c>
      <c r="J20" s="78">
        <v>72.900000000000006</v>
      </c>
      <c r="K20" s="78">
        <v>68.899999999999991</v>
      </c>
      <c r="L20" s="78">
        <v>63.400000000000006</v>
      </c>
      <c r="M20" s="78">
        <v>57.8</v>
      </c>
    </row>
    <row r="21" spans="1:13">
      <c r="B21" t="s">
        <v>143</v>
      </c>
      <c r="D21" s="78">
        <v>101.06479150455441</v>
      </c>
      <c r="E21" s="78">
        <v>94.63065496286292</v>
      </c>
      <c r="F21" s="78">
        <v>89.553129107269243</v>
      </c>
      <c r="G21" s="78">
        <v>81.00577578808192</v>
      </c>
      <c r="H21" s="78">
        <v>89.272641681637836</v>
      </c>
      <c r="I21" s="78">
        <v>86.2</v>
      </c>
      <c r="J21" s="78">
        <v>81.2</v>
      </c>
      <c r="K21" s="78">
        <v>77.900000000000006</v>
      </c>
      <c r="L21" s="78">
        <v>73</v>
      </c>
      <c r="M21" s="78">
        <v>68.5</v>
      </c>
    </row>
    <row r="22" spans="1:13">
      <c r="B22" t="s">
        <v>286</v>
      </c>
      <c r="D22" s="78"/>
      <c r="E22" s="78"/>
      <c r="F22" s="78"/>
      <c r="G22" s="78"/>
      <c r="H22" s="78">
        <v>89.3</v>
      </c>
      <c r="I22" s="78">
        <v>90.4</v>
      </c>
      <c r="J22" s="78">
        <v>88.2</v>
      </c>
      <c r="K22" s="78">
        <v>85.9</v>
      </c>
      <c r="L22" s="78">
        <v>82.3</v>
      </c>
      <c r="M22" s="78">
        <v>79.2</v>
      </c>
    </row>
    <row r="23" spans="1:13">
      <c r="B23" t="s">
        <v>287</v>
      </c>
      <c r="D23" s="78"/>
      <c r="E23" s="78"/>
      <c r="F23" s="78"/>
      <c r="G23" s="78"/>
      <c r="H23" s="78">
        <v>90.8</v>
      </c>
      <c r="I23" s="78">
        <v>97.7</v>
      </c>
      <c r="J23" s="78">
        <v>96.7</v>
      </c>
      <c r="K23" s="78">
        <v>95</v>
      </c>
      <c r="L23" s="78">
        <v>92.8</v>
      </c>
      <c r="M23" s="78">
        <v>89.7</v>
      </c>
    </row>
    <row r="24" spans="1:13">
      <c r="B24" t="s">
        <v>300</v>
      </c>
      <c r="D24" s="78"/>
      <c r="E24" s="78"/>
      <c r="F24" s="78"/>
      <c r="G24" s="78">
        <v>82.2</v>
      </c>
      <c r="H24" s="78">
        <v>95.9</v>
      </c>
      <c r="I24" s="78">
        <v>103.8</v>
      </c>
      <c r="J24" s="78"/>
      <c r="K24" s="78"/>
      <c r="L24" s="78"/>
      <c r="M24" s="78"/>
    </row>
    <row r="25" spans="1:13">
      <c r="B25" t="s">
        <v>301</v>
      </c>
      <c r="D25" s="78"/>
      <c r="E25" s="78"/>
      <c r="F25" s="78"/>
      <c r="G25" s="78">
        <v>85.8</v>
      </c>
      <c r="H25" s="78">
        <v>115</v>
      </c>
      <c r="I25" s="78">
        <v>111.3</v>
      </c>
      <c r="J25" s="78"/>
      <c r="K25" s="78"/>
      <c r="L25" s="78"/>
      <c r="M25" s="78"/>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7DFA-8613-46B4-99FC-904EC5EB0E4C}">
  <dimension ref="A1:Z28"/>
  <sheetViews>
    <sheetView workbookViewId="0">
      <selection activeCell="K9" sqref="K9"/>
    </sheetView>
  </sheetViews>
  <sheetFormatPr defaultColWidth="8.81640625" defaultRowHeight="14.5"/>
  <cols>
    <col min="1" max="16384" width="8.81640625" style="19"/>
  </cols>
  <sheetData>
    <row r="1" spans="1:1">
      <c r="A1" s="20" t="s">
        <v>246</v>
      </c>
    </row>
    <row r="2" spans="1:1">
      <c r="A2" s="39" t="s">
        <v>247</v>
      </c>
    </row>
    <row r="18" spans="1:26">
      <c r="A18" s="23" t="s">
        <v>98</v>
      </c>
    </row>
    <row r="19" spans="1:26">
      <c r="A19" s="23" t="s">
        <v>248</v>
      </c>
    </row>
    <row r="24" spans="1:26">
      <c r="B24" s="19">
        <v>2001</v>
      </c>
      <c r="C24" s="19">
        <v>2002</v>
      </c>
      <c r="D24" s="19">
        <v>2003</v>
      </c>
      <c r="E24" s="19">
        <v>2004</v>
      </c>
      <c r="F24" s="19">
        <v>2005</v>
      </c>
      <c r="G24" s="19">
        <v>2006</v>
      </c>
      <c r="H24" s="19">
        <v>2007</v>
      </c>
      <c r="I24" s="19">
        <v>2008</v>
      </c>
      <c r="J24" s="19">
        <v>2009</v>
      </c>
      <c r="K24" s="19">
        <v>2010</v>
      </c>
      <c r="L24" s="19">
        <v>2011</v>
      </c>
      <c r="M24" s="19">
        <v>2012</v>
      </c>
      <c r="N24" s="19">
        <v>2013</v>
      </c>
      <c r="O24" s="19">
        <v>2014</v>
      </c>
      <c r="P24" s="19">
        <v>2015</v>
      </c>
      <c r="Q24" s="19">
        <v>2016</v>
      </c>
      <c r="R24" s="19">
        <v>2017</v>
      </c>
      <c r="S24" s="19">
        <v>2018</v>
      </c>
      <c r="T24" s="19">
        <v>2019</v>
      </c>
      <c r="U24" s="19">
        <v>2020</v>
      </c>
      <c r="V24" s="19">
        <v>2021</v>
      </c>
      <c r="W24" s="19">
        <v>2022</v>
      </c>
      <c r="X24" s="19">
        <v>2023</v>
      </c>
      <c r="Y24" s="19">
        <v>2024</v>
      </c>
      <c r="Z24" s="19">
        <v>2025</v>
      </c>
    </row>
    <row r="25" spans="1:26">
      <c r="A25" s="19" t="s">
        <v>250</v>
      </c>
      <c r="B25" s="19">
        <v>1171</v>
      </c>
      <c r="C25" s="19">
        <v>-706</v>
      </c>
      <c r="D25" s="19">
        <v>504</v>
      </c>
      <c r="E25" s="19">
        <v>2029</v>
      </c>
      <c r="F25" s="19">
        <v>2675</v>
      </c>
      <c r="G25" s="19">
        <v>5132</v>
      </c>
      <c r="H25" s="19">
        <v>528</v>
      </c>
      <c r="I25" s="19">
        <v>-13167</v>
      </c>
      <c r="J25" s="19">
        <v>-23517</v>
      </c>
      <c r="K25" s="19">
        <v>-53764</v>
      </c>
      <c r="L25" s="19">
        <v>-23425</v>
      </c>
      <c r="M25" s="19">
        <v>-14906</v>
      </c>
      <c r="N25" s="19">
        <v>-11509</v>
      </c>
      <c r="O25" s="19">
        <v>-7085</v>
      </c>
      <c r="P25" s="19">
        <v>-5384</v>
      </c>
      <c r="Q25" s="19">
        <v>-2083</v>
      </c>
      <c r="R25" s="19">
        <v>-873</v>
      </c>
      <c r="S25" s="19">
        <v>471</v>
      </c>
      <c r="T25" s="19">
        <v>1583</v>
      </c>
      <c r="U25" s="19">
        <v>-19015</v>
      </c>
      <c r="V25" s="19">
        <v>-7041</v>
      </c>
      <c r="W25" s="19">
        <v>965</v>
      </c>
      <c r="X25" s="19">
        <v>6170</v>
      </c>
      <c r="Y25" s="19">
        <v>10710</v>
      </c>
      <c r="Z25" s="19">
        <v>13655</v>
      </c>
    </row>
    <row r="26" spans="1:26">
      <c r="A26" s="19" t="s">
        <v>249</v>
      </c>
      <c r="B26" s="19">
        <v>1200</v>
      </c>
      <c r="C26" s="19">
        <v>-5350</v>
      </c>
      <c r="D26" s="19">
        <v>-1260</v>
      </c>
      <c r="E26" s="19">
        <v>1151</v>
      </c>
      <c r="F26" s="19">
        <v>943</v>
      </c>
      <c r="G26" s="19">
        <v>3236</v>
      </c>
      <c r="H26" s="19">
        <v>-1758</v>
      </c>
      <c r="I26" s="19">
        <v>-14351</v>
      </c>
      <c r="J26" s="19">
        <v>-19926</v>
      </c>
      <c r="K26" s="19">
        <v>-48440</v>
      </c>
      <c r="L26" s="19">
        <v>-24237</v>
      </c>
      <c r="M26" s="19">
        <v>-16619</v>
      </c>
      <c r="N26" s="19">
        <v>-9260</v>
      </c>
      <c r="O26" s="19">
        <v>-5815</v>
      </c>
      <c r="P26" s="19">
        <v>-5402</v>
      </c>
      <c r="Q26" s="19">
        <v>-3856</v>
      </c>
      <c r="R26" s="19">
        <v>1452</v>
      </c>
      <c r="S26" s="19">
        <v>-1969</v>
      </c>
      <c r="T26" s="19">
        <v>2611</v>
      </c>
      <c r="U26" s="19">
        <v>-11208</v>
      </c>
      <c r="V26" s="19">
        <v>-6527</v>
      </c>
      <c r="W26" s="19">
        <v>1878</v>
      </c>
      <c r="X26" s="19">
        <v>800</v>
      </c>
      <c r="Y26" s="19">
        <v>6000</v>
      </c>
      <c r="Z26" s="19">
        <v>7100</v>
      </c>
    </row>
    <row r="27" spans="1:26">
      <c r="W27" s="19">
        <v>100000</v>
      </c>
      <c r="X27" s="19">
        <v>100000</v>
      </c>
      <c r="Y27" s="19">
        <v>100000</v>
      </c>
      <c r="Z27" s="19">
        <v>100000</v>
      </c>
    </row>
    <row r="28" spans="1:26">
      <c r="W28" s="19">
        <v>-100000</v>
      </c>
      <c r="X28" s="19">
        <v>-100000</v>
      </c>
      <c r="Y28" s="19">
        <v>-100000</v>
      </c>
      <c r="Z28" s="19">
        <v>-100000</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2EB2B-6EEB-4399-9659-B74E9FBE026D}">
  <dimension ref="A1:AB35"/>
  <sheetViews>
    <sheetView showGridLines="0" zoomScale="130" zoomScaleNormal="130" workbookViewId="0">
      <selection activeCell="M13" sqref="M13"/>
    </sheetView>
  </sheetViews>
  <sheetFormatPr defaultRowHeight="14.5"/>
  <sheetData>
    <row r="1" spans="1:16">
      <c r="A1" s="87" t="s">
        <v>325</v>
      </c>
    </row>
    <row r="2" spans="1:16">
      <c r="A2" s="91" t="s">
        <v>326</v>
      </c>
      <c r="B2" s="96"/>
    </row>
    <row r="3" spans="1:16">
      <c r="B3" s="97"/>
      <c r="P3" s="96"/>
    </row>
    <row r="4" spans="1:16">
      <c r="P4" s="97"/>
    </row>
    <row r="17" spans="1:28">
      <c r="B17" s="98"/>
    </row>
    <row r="19" spans="1:28">
      <c r="A19" s="23" t="s">
        <v>327</v>
      </c>
    </row>
    <row r="21" spans="1:28">
      <c r="A21" s="99" t="s">
        <v>304</v>
      </c>
      <c r="B21" s="99"/>
      <c r="C21" s="100" t="s">
        <v>303</v>
      </c>
      <c r="D21" s="100"/>
      <c r="E21" s="100"/>
      <c r="F21" s="100"/>
      <c r="G21" s="100"/>
      <c r="H21" s="100"/>
      <c r="I21" s="100"/>
      <c r="J21" s="100"/>
      <c r="K21" s="100"/>
      <c r="L21" s="100"/>
      <c r="M21" s="101"/>
      <c r="N21" s="101"/>
    </row>
    <row r="22" spans="1:28">
      <c r="C22" s="101" t="s">
        <v>305</v>
      </c>
      <c r="D22" s="101" t="s">
        <v>306</v>
      </c>
      <c r="E22" s="101" t="s">
        <v>307</v>
      </c>
      <c r="F22" s="101" t="s">
        <v>308</v>
      </c>
      <c r="G22" s="101" t="s">
        <v>309</v>
      </c>
      <c r="H22" s="101" t="s">
        <v>310</v>
      </c>
      <c r="I22" s="101" t="s">
        <v>311</v>
      </c>
      <c r="J22" s="101" t="s">
        <v>312</v>
      </c>
      <c r="K22" s="101" t="s">
        <v>313</v>
      </c>
      <c r="L22" s="101" t="s">
        <v>314</v>
      </c>
      <c r="M22" s="101" t="s">
        <v>315</v>
      </c>
      <c r="N22" s="101" t="s">
        <v>316</v>
      </c>
      <c r="O22" s="101" t="s">
        <v>317</v>
      </c>
      <c r="P22" s="101" t="s">
        <v>318</v>
      </c>
      <c r="Q22" s="101" t="s">
        <v>319</v>
      </c>
      <c r="R22" s="101" t="s">
        <v>320</v>
      </c>
      <c r="S22" s="101" t="s">
        <v>321</v>
      </c>
      <c r="T22" s="101" t="s">
        <v>322</v>
      </c>
      <c r="U22" s="101" t="s">
        <v>323</v>
      </c>
      <c r="V22" s="101" t="s">
        <v>324</v>
      </c>
      <c r="W22" s="101" t="s">
        <v>144</v>
      </c>
    </row>
    <row r="23" spans="1:28">
      <c r="B23" s="101">
        <v>2013</v>
      </c>
      <c r="C23" s="102">
        <v>7225</v>
      </c>
      <c r="D23" s="102">
        <v>7615</v>
      </c>
      <c r="E23" s="102">
        <v>7160</v>
      </c>
      <c r="F23" s="102">
        <v>7310</v>
      </c>
      <c r="G23" s="102">
        <v>7324</v>
      </c>
      <c r="H23" s="102">
        <v>7324</v>
      </c>
      <c r="I23" s="102">
        <v>7324</v>
      </c>
      <c r="J23" s="102">
        <v>7324</v>
      </c>
      <c r="K23" s="102">
        <v>7324</v>
      </c>
      <c r="L23" s="102">
        <v>7324</v>
      </c>
      <c r="M23" s="102">
        <v>7324</v>
      </c>
      <c r="N23" s="102">
        <v>7324</v>
      </c>
      <c r="O23" s="102">
        <v>7324</v>
      </c>
      <c r="P23" s="102">
        <v>7324</v>
      </c>
    </row>
    <row r="24" spans="1:28">
      <c r="B24" s="101">
        <v>2014</v>
      </c>
      <c r="C24" s="102">
        <v>7740</v>
      </c>
      <c r="D24" s="102">
        <v>8420</v>
      </c>
      <c r="E24" s="102">
        <v>8155</v>
      </c>
      <c r="F24" s="102">
        <v>7752</v>
      </c>
      <c r="G24" s="102">
        <v>7504</v>
      </c>
      <c r="H24" s="102">
        <v>7466</v>
      </c>
      <c r="I24" s="102">
        <v>7466</v>
      </c>
      <c r="J24" s="102">
        <v>7470</v>
      </c>
      <c r="K24" s="102">
        <v>7470</v>
      </c>
      <c r="L24" s="102">
        <v>7470</v>
      </c>
      <c r="M24" s="102">
        <v>7470</v>
      </c>
      <c r="N24" s="102">
        <v>7470</v>
      </c>
      <c r="O24" s="102">
        <v>7470</v>
      </c>
      <c r="P24" s="102">
        <v>7470</v>
      </c>
      <c r="Z24" s="79"/>
      <c r="AB24" s="79"/>
    </row>
    <row r="25" spans="1:28">
      <c r="B25" s="101">
        <v>2015</v>
      </c>
      <c r="C25" s="102">
        <v>8120</v>
      </c>
      <c r="D25" s="102">
        <v>8750</v>
      </c>
      <c r="E25" s="102">
        <v>8750</v>
      </c>
      <c r="F25" s="102">
        <v>8405</v>
      </c>
      <c r="G25" s="102">
        <v>7697</v>
      </c>
      <c r="H25" s="102">
        <v>7142</v>
      </c>
      <c r="I25" s="102">
        <v>6990</v>
      </c>
      <c r="J25" s="102">
        <v>6979</v>
      </c>
      <c r="K25" s="102">
        <v>6979</v>
      </c>
      <c r="L25" s="102">
        <v>6979</v>
      </c>
      <c r="M25" s="102">
        <v>6979</v>
      </c>
      <c r="N25" s="102">
        <v>6979</v>
      </c>
      <c r="O25" s="102">
        <v>6979</v>
      </c>
      <c r="P25" s="102">
        <v>6979</v>
      </c>
      <c r="Z25" s="79"/>
      <c r="AB25" s="79"/>
    </row>
    <row r="26" spans="1:28">
      <c r="B26" s="101">
        <v>2016</v>
      </c>
      <c r="C26" s="102"/>
      <c r="D26" s="102">
        <v>9075</v>
      </c>
      <c r="E26" s="102">
        <v>9075</v>
      </c>
      <c r="F26" s="102">
        <v>8870</v>
      </c>
      <c r="G26" s="102">
        <v>7878</v>
      </c>
      <c r="H26" s="102">
        <v>7194</v>
      </c>
      <c r="I26" s="102">
        <v>6988</v>
      </c>
      <c r="J26" s="102">
        <v>6837</v>
      </c>
      <c r="K26" s="102">
        <v>6762</v>
      </c>
      <c r="L26" s="102">
        <v>6738.9</v>
      </c>
      <c r="M26" s="102">
        <v>6738.9</v>
      </c>
      <c r="N26" s="102">
        <v>6738.9</v>
      </c>
      <c r="O26" s="102">
        <v>6738.9</v>
      </c>
      <c r="P26" s="102">
        <v>6738.9</v>
      </c>
      <c r="Z26" s="79"/>
      <c r="AB26" s="79"/>
    </row>
    <row r="27" spans="1:28">
      <c r="B27" s="101">
        <v>2017</v>
      </c>
      <c r="C27" s="102"/>
      <c r="D27" s="102"/>
      <c r="E27" s="102"/>
      <c r="F27" s="102">
        <v>8934</v>
      </c>
      <c r="G27" s="102">
        <v>7929</v>
      </c>
      <c r="H27" s="102">
        <v>6941</v>
      </c>
      <c r="I27" s="102">
        <v>6711</v>
      </c>
      <c r="J27" s="102">
        <v>6464</v>
      </c>
      <c r="K27" s="102">
        <v>6296</v>
      </c>
      <c r="L27" s="102">
        <v>6195</v>
      </c>
      <c r="M27" s="102">
        <v>6147</v>
      </c>
      <c r="N27" s="102">
        <v>6089.5</v>
      </c>
      <c r="O27">
        <v>6090</v>
      </c>
      <c r="P27">
        <v>6090</v>
      </c>
      <c r="Z27" s="79"/>
      <c r="AB27" s="79"/>
    </row>
    <row r="28" spans="1:28">
      <c r="B28" s="101">
        <v>2018</v>
      </c>
      <c r="C28" s="102"/>
      <c r="D28" s="102"/>
      <c r="E28" s="102"/>
      <c r="F28" s="102">
        <v>9309</v>
      </c>
      <c r="G28" s="102">
        <v>8321</v>
      </c>
      <c r="H28" s="102">
        <v>7050</v>
      </c>
      <c r="I28" s="102">
        <v>6772</v>
      </c>
      <c r="J28" s="102">
        <v>6386</v>
      </c>
      <c r="K28" s="102">
        <v>6230</v>
      </c>
      <c r="L28" s="102">
        <v>6276</v>
      </c>
      <c r="M28" s="102">
        <v>6104</v>
      </c>
      <c r="N28" s="102">
        <v>5828</v>
      </c>
      <c r="O28">
        <v>5816</v>
      </c>
      <c r="P28">
        <v>5740</v>
      </c>
      <c r="Q28" s="102">
        <v>5798</v>
      </c>
      <c r="R28" s="79">
        <f>Q28</f>
        <v>5798</v>
      </c>
      <c r="Z28" s="79"/>
      <c r="AB28" s="79"/>
    </row>
    <row r="29" spans="1:28">
      <c r="B29" s="101">
        <v>2019</v>
      </c>
      <c r="C29" s="102"/>
      <c r="D29" s="102"/>
      <c r="E29" s="102"/>
      <c r="F29" s="102"/>
      <c r="G29" s="102"/>
      <c r="H29" s="102">
        <v>7008</v>
      </c>
      <c r="I29" s="102">
        <v>6655</v>
      </c>
      <c r="J29" s="102">
        <v>6125</v>
      </c>
      <c r="K29" s="102">
        <v>6011</v>
      </c>
      <c r="L29" s="102">
        <v>6075</v>
      </c>
      <c r="M29" s="102">
        <v>5882</v>
      </c>
      <c r="N29" s="102">
        <v>5504</v>
      </c>
      <c r="O29">
        <v>5322</v>
      </c>
      <c r="P29">
        <v>5153</v>
      </c>
      <c r="Q29" s="102">
        <v>5075</v>
      </c>
      <c r="R29" s="102">
        <v>5045</v>
      </c>
      <c r="S29" s="102">
        <v>5045</v>
      </c>
      <c r="Z29" s="79"/>
      <c r="AB29" s="79"/>
    </row>
    <row r="30" spans="1:28">
      <c r="B30" s="101">
        <v>2020</v>
      </c>
      <c r="C30" s="102"/>
      <c r="D30" s="102"/>
      <c r="E30" s="102"/>
      <c r="F30" s="102"/>
      <c r="G30" s="102"/>
      <c r="H30" s="102">
        <v>6879</v>
      </c>
      <c r="I30" s="102">
        <v>6623</v>
      </c>
      <c r="J30" s="102">
        <v>5912</v>
      </c>
      <c r="K30" s="102">
        <v>5708</v>
      </c>
      <c r="L30" s="102">
        <v>5921</v>
      </c>
      <c r="M30" s="102">
        <v>5677</v>
      </c>
      <c r="N30" s="102">
        <v>5326</v>
      </c>
      <c r="O30">
        <v>5092</v>
      </c>
      <c r="P30">
        <v>4826</v>
      </c>
      <c r="Q30" s="102">
        <v>4665</v>
      </c>
      <c r="R30" s="102">
        <v>4570</v>
      </c>
      <c r="S30" s="102">
        <v>4540</v>
      </c>
      <c r="T30" s="102">
        <v>4515</v>
      </c>
      <c r="U30">
        <v>4515</v>
      </c>
      <c r="AB30" s="79"/>
    </row>
    <row r="31" spans="1:28">
      <c r="B31" s="101">
        <v>2021</v>
      </c>
      <c r="C31" s="102"/>
      <c r="D31" s="102"/>
      <c r="E31" s="102"/>
      <c r="F31" s="102"/>
      <c r="G31" s="102"/>
      <c r="H31" s="102"/>
      <c r="I31" s="102">
        <v>6126</v>
      </c>
      <c r="J31" s="102">
        <v>5292</v>
      </c>
      <c r="K31" s="102">
        <v>4963</v>
      </c>
      <c r="L31" s="102">
        <v>5206</v>
      </c>
      <c r="M31" s="102">
        <v>4993</v>
      </c>
      <c r="N31" s="102">
        <v>4737</v>
      </c>
      <c r="O31">
        <v>4428</v>
      </c>
      <c r="P31">
        <v>4079</v>
      </c>
      <c r="Q31" s="102">
        <v>3803</v>
      </c>
      <c r="R31" s="102">
        <v>3860</v>
      </c>
      <c r="S31" s="102">
        <v>3800</v>
      </c>
      <c r="T31" s="102">
        <v>3725</v>
      </c>
      <c r="U31">
        <v>3635</v>
      </c>
      <c r="V31">
        <v>3595</v>
      </c>
      <c r="W31">
        <v>3595</v>
      </c>
      <c r="Y31" s="79"/>
      <c r="AB31" s="79"/>
    </row>
    <row r="32" spans="1:28">
      <c r="B32" s="101">
        <v>2022</v>
      </c>
      <c r="O32">
        <v>4683</v>
      </c>
      <c r="P32">
        <v>4290</v>
      </c>
      <c r="Q32" s="102">
        <v>3939</v>
      </c>
      <c r="S32" s="90"/>
      <c r="T32">
        <v>3860</v>
      </c>
      <c r="U32">
        <v>3730</v>
      </c>
      <c r="V32">
        <v>3765</v>
      </c>
      <c r="W32">
        <v>3745</v>
      </c>
    </row>
    <row r="33" spans="2:28">
      <c r="B33" s="101">
        <v>2023</v>
      </c>
      <c r="O33">
        <v>4947</v>
      </c>
      <c r="P33">
        <v>4536</v>
      </c>
      <c r="Q33" s="102">
        <v>4065</v>
      </c>
      <c r="S33" s="90"/>
      <c r="T33">
        <v>4045</v>
      </c>
      <c r="U33">
        <v>3805</v>
      </c>
      <c r="V33">
        <v>3725</v>
      </c>
      <c r="W33">
        <v>3755</v>
      </c>
      <c r="AB33" s="79"/>
    </row>
    <row r="34" spans="2:28">
      <c r="B34" s="101">
        <v>2024</v>
      </c>
      <c r="Q34" s="102">
        <v>4074</v>
      </c>
      <c r="S34" s="90"/>
      <c r="T34">
        <v>4060</v>
      </c>
      <c r="U34">
        <v>3755</v>
      </c>
      <c r="V34">
        <v>3495</v>
      </c>
      <c r="W34">
        <v>3780</v>
      </c>
    </row>
    <row r="35" spans="2:28">
      <c r="B35" s="101">
        <v>2025</v>
      </c>
      <c r="S35" s="90"/>
      <c r="T35">
        <v>4055</v>
      </c>
      <c r="U35">
        <v>3680</v>
      </c>
      <c r="V35">
        <v>3350</v>
      </c>
      <c r="W35">
        <v>3745</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4DC52-AAFD-4E15-810A-2C95AF98216D}">
  <dimension ref="A1:R137"/>
  <sheetViews>
    <sheetView workbookViewId="0"/>
  </sheetViews>
  <sheetFormatPr defaultColWidth="9.08984375" defaultRowHeight="14.5"/>
  <cols>
    <col min="1" max="16384" width="9.08984375" style="19"/>
  </cols>
  <sheetData>
    <row r="1" spans="1:18">
      <c r="A1" s="20" t="s">
        <v>349</v>
      </c>
    </row>
    <row r="8" spans="1:18">
      <c r="M8" s="116"/>
      <c r="N8" s="116"/>
      <c r="O8" s="116"/>
    </row>
    <row r="9" spans="1:18">
      <c r="M9" s="116"/>
      <c r="N9" s="116"/>
      <c r="O9" s="116"/>
    </row>
    <row r="10" spans="1:18">
      <c r="M10" s="116"/>
      <c r="N10" s="116"/>
      <c r="O10" s="116"/>
    </row>
    <row r="11" spans="1:18">
      <c r="M11" s="116"/>
      <c r="N11" s="116"/>
      <c r="O11" s="116"/>
    </row>
    <row r="12" spans="1:18">
      <c r="M12" s="116"/>
      <c r="N12" s="116"/>
      <c r="O12" s="116"/>
    </row>
    <row r="13" spans="1:18">
      <c r="M13" s="116"/>
      <c r="N13" s="116"/>
      <c r="O13" s="116"/>
      <c r="P13" s="19" t="s">
        <v>357</v>
      </c>
    </row>
    <row r="14" spans="1:18" ht="29">
      <c r="M14" s="118" t="s">
        <v>356</v>
      </c>
      <c r="N14" s="116" t="s">
        <v>355</v>
      </c>
      <c r="O14" s="118" t="s">
        <v>354</v>
      </c>
      <c r="P14" s="19" t="s">
        <v>286</v>
      </c>
      <c r="Q14" s="19" t="s">
        <v>143</v>
      </c>
      <c r="R14" s="19" t="s">
        <v>144</v>
      </c>
    </row>
    <row r="15" spans="1:18">
      <c r="L15" s="19" t="s">
        <v>353</v>
      </c>
      <c r="M15" s="117">
        <f>[90]Cycle!S8</f>
        <v>2.2114697785319901</v>
      </c>
      <c r="N15" s="117">
        <f>[90]Cycle!Y8</f>
        <v>0.38338426236024797</v>
      </c>
      <c r="O15" s="117">
        <f>[90]Cycle!Z8</f>
        <v>3.6561710323434902</v>
      </c>
    </row>
    <row r="16" spans="1:18">
      <c r="L16" s="19" t="s">
        <v>352</v>
      </c>
      <c r="M16" s="117">
        <f>[90]Cycle!S9</f>
        <v>2.2709072546004201</v>
      </c>
      <c r="N16" s="117">
        <f>[90]Cycle!Y9</f>
        <v>0.50225921449710897</v>
      </c>
      <c r="O16" s="117">
        <f>[90]Cycle!Z9</f>
        <v>3.5372960802066298</v>
      </c>
    </row>
    <row r="17" spans="12:15">
      <c r="L17" s="19" t="s">
        <v>351</v>
      </c>
      <c r="M17" s="117">
        <f>[90]Cycle!S10</f>
        <v>2.4727353949533302</v>
      </c>
      <c r="N17" s="117">
        <f>[90]Cycle!Y10</f>
        <v>0.63221250300408505</v>
      </c>
      <c r="O17" s="117">
        <f>[90]Cycle!Z10</f>
        <v>3.6810457838985</v>
      </c>
    </row>
    <row r="18" spans="12:15">
      <c r="L18" s="19" t="s">
        <v>350</v>
      </c>
      <c r="M18" s="117">
        <f>[90]Cycle!S11</f>
        <v>2.4416359900304601</v>
      </c>
      <c r="N18" s="117">
        <f>[90]Cycle!Y11</f>
        <v>0.270612858041683</v>
      </c>
      <c r="O18" s="117">
        <f>[90]Cycle!Z11</f>
        <v>4.3420462639775597</v>
      </c>
    </row>
    <row r="19" spans="12:15">
      <c r="L19" s="19" t="str">
        <f t="shared" ref="L19:L50" si="0">LEFT(L15,4)+1&amp;RIGHT(L15,3)</f>
        <v>2001 Q1</v>
      </c>
      <c r="M19" s="117">
        <f>[90]Cycle!S12</f>
        <v>1.9550172801121</v>
      </c>
      <c r="N19" s="117">
        <f>[90]Cycle!Y12</f>
        <v>-0.53658770920755094</v>
      </c>
      <c r="O19" s="117">
        <f>[90]Cycle!Z12</f>
        <v>4.9832099786393096</v>
      </c>
    </row>
    <row r="20" spans="12:15">
      <c r="L20" s="19" t="str">
        <f t="shared" si="0"/>
        <v>2001 Q2</v>
      </c>
      <c r="M20" s="117">
        <f>[90]Cycle!S13</f>
        <v>2.4196680597330902</v>
      </c>
      <c r="N20" s="117">
        <f>[90]Cycle!Y13</f>
        <v>0.21967956793092999</v>
      </c>
      <c r="O20" s="117">
        <f>[90]Cycle!Z13</f>
        <v>4.3999769836043301</v>
      </c>
    </row>
    <row r="21" spans="12:15">
      <c r="L21" s="19" t="str">
        <f t="shared" si="0"/>
        <v>2001 Q3</v>
      </c>
      <c r="M21" s="117">
        <f>[90]Cycle!S14</f>
        <v>2.3204106665931499</v>
      </c>
      <c r="N21" s="117">
        <f>[90]Cycle!Y14</f>
        <v>7.3577427887291103E-2</v>
      </c>
      <c r="O21" s="117">
        <f>[90]Cycle!Z14</f>
        <v>4.4936664774117201</v>
      </c>
    </row>
    <row r="22" spans="12:15">
      <c r="L22" s="19" t="str">
        <f t="shared" si="0"/>
        <v>2001 Q4</v>
      </c>
      <c r="M22" s="117">
        <f>[90]Cycle!S15</f>
        <v>2.5854234535947298</v>
      </c>
      <c r="N22" s="117">
        <f>[90]Cycle!Y15</f>
        <v>0.13666262057904699</v>
      </c>
      <c r="O22" s="117">
        <f>[90]Cycle!Z15</f>
        <v>4.8975216660313698</v>
      </c>
    </row>
    <row r="23" spans="12:15">
      <c r="L23" s="19" t="str">
        <f t="shared" si="0"/>
        <v>2002 Q1</v>
      </c>
      <c r="M23" s="117">
        <f>[90]Cycle!S16</f>
        <v>2.4256988689255201</v>
      </c>
      <c r="N23" s="117">
        <f>[90]Cycle!Y16</f>
        <v>-0.50109650746848799</v>
      </c>
      <c r="O23" s="117">
        <f>[90]Cycle!Z16</f>
        <v>5.8535907527880102</v>
      </c>
    </row>
    <row r="24" spans="12:15">
      <c r="L24" s="19" t="str">
        <f t="shared" si="0"/>
        <v>2002 Q2</v>
      </c>
      <c r="M24" s="117">
        <f>[90]Cycle!S17</f>
        <v>2.4131625136992798</v>
      </c>
      <c r="N24" s="117">
        <f>[90]Cycle!Y17</f>
        <v>-0.45654910626032902</v>
      </c>
      <c r="O24" s="117">
        <f>[90]Cycle!Z17</f>
        <v>5.7394232399192298</v>
      </c>
    </row>
    <row r="25" spans="12:15">
      <c r="L25" s="19" t="str">
        <f t="shared" si="0"/>
        <v>2002 Q3</v>
      </c>
      <c r="M25" s="117">
        <f>[90]Cycle!S18</f>
        <v>2.2031798365047899</v>
      </c>
      <c r="N25" s="117">
        <f>[90]Cycle!Y18</f>
        <v>-0.88207526626462796</v>
      </c>
      <c r="O25" s="117">
        <f>[90]Cycle!Z18</f>
        <v>6.1705102055388403</v>
      </c>
    </row>
    <row r="26" spans="12:15">
      <c r="L26" s="19" t="str">
        <f t="shared" si="0"/>
        <v>2002 Q4</v>
      </c>
      <c r="M26" s="117">
        <f>[90]Cycle!S19</f>
        <v>1.92163517562869</v>
      </c>
      <c r="N26" s="117">
        <f>[90]Cycle!Y19</f>
        <v>-0.88108633279311599</v>
      </c>
      <c r="O26" s="117">
        <f>[90]Cycle!Z19</f>
        <v>5.60544301684362</v>
      </c>
    </row>
    <row r="27" spans="12:15">
      <c r="L27" s="19" t="str">
        <f t="shared" si="0"/>
        <v>2003 Q1</v>
      </c>
      <c r="M27" s="117">
        <f>[90]Cycle!S20</f>
        <v>1.77899968692115</v>
      </c>
      <c r="N27" s="117">
        <f>[90]Cycle!Y20</f>
        <v>-1.4916472824842</v>
      </c>
      <c r="O27" s="117">
        <f>[90]Cycle!Z20</f>
        <v>6.5412939388107096</v>
      </c>
    </row>
    <row r="28" spans="12:15">
      <c r="L28" s="19" t="str">
        <f t="shared" si="0"/>
        <v>2003 Q2</v>
      </c>
      <c r="M28" s="117">
        <f>[90]Cycle!S21</f>
        <v>1.6137890591699999</v>
      </c>
      <c r="N28" s="117">
        <f>[90]Cycle!Y21</f>
        <v>-1.6235453687674199</v>
      </c>
      <c r="O28" s="117">
        <f>[90]Cycle!Z21</f>
        <v>6.4746688558748504</v>
      </c>
    </row>
    <row r="29" spans="12:15">
      <c r="L29" s="19" t="str">
        <f t="shared" si="0"/>
        <v>2003 Q3</v>
      </c>
      <c r="M29" s="117">
        <f>[90]Cycle!S22</f>
        <v>1.95671949044539</v>
      </c>
      <c r="N29" s="117">
        <f>[90]Cycle!Y22</f>
        <v>-1.14066247479146</v>
      </c>
      <c r="O29" s="117">
        <f>[90]Cycle!Z22</f>
        <v>6.1947639304737097</v>
      </c>
    </row>
    <row r="30" spans="12:15">
      <c r="L30" s="19" t="str">
        <f t="shared" si="0"/>
        <v>2003 Q4</v>
      </c>
      <c r="M30" s="117">
        <f>[90]Cycle!S23</f>
        <v>1.7330105429462801</v>
      </c>
      <c r="N30" s="117">
        <f>[90]Cycle!Y23</f>
        <v>-1.4177090531263501</v>
      </c>
      <c r="O30" s="117">
        <f>[90]Cycle!Z23</f>
        <v>6.3014391921452697</v>
      </c>
    </row>
    <row r="31" spans="12:15">
      <c r="L31" s="19" t="str">
        <f t="shared" si="0"/>
        <v>2004 Q1</v>
      </c>
      <c r="M31" s="117">
        <f>[90]Cycle!S24</f>
        <v>1.8231190497652401</v>
      </c>
      <c r="N31" s="117">
        <f>[90]Cycle!Y24</f>
        <v>-0.71071794718285497</v>
      </c>
      <c r="O31" s="117">
        <f>[90]Cycle!Z24</f>
        <v>5.0676739938961903</v>
      </c>
    </row>
    <row r="32" spans="12:15">
      <c r="L32" s="19" t="str">
        <f t="shared" si="0"/>
        <v>2004 Q2</v>
      </c>
      <c r="M32" s="117">
        <f>[90]Cycle!S25</f>
        <v>1.9505144286506599</v>
      </c>
      <c r="N32" s="117">
        <f>[90]Cycle!Y25</f>
        <v>-0.99810529666638603</v>
      </c>
      <c r="O32" s="117">
        <f>[90]Cycle!Z25</f>
        <v>5.8972394506340997</v>
      </c>
    </row>
    <row r="33" spans="12:15">
      <c r="L33" s="19" t="str">
        <f t="shared" si="0"/>
        <v>2004 Q3</v>
      </c>
      <c r="M33" s="117">
        <f>[90]Cycle!S26</f>
        <v>1.90039233908542</v>
      </c>
      <c r="N33" s="117">
        <f>[90]Cycle!Y26</f>
        <v>-1.4172731378327399</v>
      </c>
      <c r="O33" s="117">
        <f>[90]Cycle!Z26</f>
        <v>6.6353309538363403</v>
      </c>
    </row>
    <row r="34" spans="12:15">
      <c r="L34" s="19" t="str">
        <f t="shared" si="0"/>
        <v>2004 Q4</v>
      </c>
      <c r="M34" s="117">
        <f>[90]Cycle!S27</f>
        <v>2.1311165930875902</v>
      </c>
      <c r="N34" s="117">
        <f>[90]Cycle!Y27</f>
        <v>-1.0843077746077101</v>
      </c>
      <c r="O34" s="117">
        <f>[90]Cycle!Z27</f>
        <v>6.4308487353906001</v>
      </c>
    </row>
    <row r="35" spans="12:15">
      <c r="L35" s="19" t="str">
        <f t="shared" si="0"/>
        <v>2005 Q1</v>
      </c>
      <c r="M35" s="117">
        <f>[90]Cycle!S28</f>
        <v>2.1821048810153698</v>
      </c>
      <c r="N35" s="117">
        <f>[90]Cycle!Y28</f>
        <v>-0.99677161157067595</v>
      </c>
      <c r="O35" s="117">
        <f>[90]Cycle!Z28</f>
        <v>6.3577529851721</v>
      </c>
    </row>
    <row r="36" spans="12:15">
      <c r="L36" s="19" t="str">
        <f t="shared" si="0"/>
        <v>2005 Q2</v>
      </c>
      <c r="M36" s="117">
        <f>[90]Cycle!S29</f>
        <v>2.3184284096418302</v>
      </c>
      <c r="N36" s="117">
        <f>[90]Cycle!Y29</f>
        <v>-0.60002645912978103</v>
      </c>
      <c r="O36" s="117">
        <f>[90]Cycle!Z29</f>
        <v>5.8369097375432304</v>
      </c>
    </row>
    <row r="37" spans="12:15">
      <c r="L37" s="19" t="str">
        <f t="shared" si="0"/>
        <v>2005 Q3</v>
      </c>
      <c r="M37" s="117">
        <f>[90]Cycle!S30</f>
        <v>2.4485874502840299</v>
      </c>
      <c r="N37" s="117">
        <f>[90]Cycle!Y30</f>
        <v>-0.62273360272982003</v>
      </c>
      <c r="O37" s="117">
        <f>[90]Cycle!Z30</f>
        <v>6.1426421060277097</v>
      </c>
    </row>
    <row r="38" spans="12:15">
      <c r="L38" s="19" t="str">
        <f t="shared" si="0"/>
        <v>2005 Q4</v>
      </c>
      <c r="M38" s="117">
        <f>[90]Cycle!S31</f>
        <v>2.9622338225894098</v>
      </c>
      <c r="N38" s="117">
        <f>[90]Cycle!Y31</f>
        <v>-0.25494106177686998</v>
      </c>
      <c r="O38" s="117">
        <f>[90]Cycle!Z31</f>
        <v>6.4343497687325701</v>
      </c>
    </row>
    <row r="39" spans="12:15">
      <c r="L39" s="19" t="str">
        <f t="shared" si="0"/>
        <v>2006 Q1</v>
      </c>
      <c r="M39" s="117">
        <f>[90]Cycle!S32</f>
        <v>3.66424672965895</v>
      </c>
      <c r="N39" s="117">
        <f>[90]Cycle!Y32</f>
        <v>0.217819177932316</v>
      </c>
      <c r="O39" s="117">
        <f>[90]Cycle!Z32</f>
        <v>6.8928551034532699</v>
      </c>
    </row>
    <row r="40" spans="12:15">
      <c r="L40" s="19" t="str">
        <f t="shared" si="0"/>
        <v>2006 Q2</v>
      </c>
      <c r="M40" s="117">
        <f>[90]Cycle!S33</f>
        <v>3.8231001475069699</v>
      </c>
      <c r="N40" s="117">
        <f>[90]Cycle!Y33</f>
        <v>0.101993153103297</v>
      </c>
      <c r="O40" s="117">
        <f>[90]Cycle!Z33</f>
        <v>7.4422139888073504</v>
      </c>
    </row>
    <row r="41" spans="12:15">
      <c r="L41" s="19" t="str">
        <f t="shared" si="0"/>
        <v>2006 Q3</v>
      </c>
      <c r="M41" s="117">
        <f>[90]Cycle!S34</f>
        <v>4.0914219347341803</v>
      </c>
      <c r="N41" s="117">
        <f>[90]Cycle!Y34</f>
        <v>0.10358495928959099</v>
      </c>
      <c r="O41" s="117">
        <f>[90]Cycle!Z34</f>
        <v>7.9756739508891803</v>
      </c>
    </row>
    <row r="42" spans="12:15">
      <c r="L42" s="19" t="str">
        <f t="shared" si="0"/>
        <v>2006 Q4</v>
      </c>
      <c r="M42" s="117">
        <f>[90]Cycle!S35</f>
        <v>4.5341167769468704</v>
      </c>
      <c r="N42" s="117">
        <f>[90]Cycle!Y35</f>
        <v>0.59160831267722003</v>
      </c>
      <c r="O42" s="117">
        <f>[90]Cycle!Z35</f>
        <v>7.8850169285392999</v>
      </c>
    </row>
    <row r="43" spans="12:15">
      <c r="L43" s="19" t="str">
        <f t="shared" si="0"/>
        <v>2007 Q1</v>
      </c>
      <c r="M43" s="117">
        <f>[90]Cycle!S36</f>
        <v>5.0289215527769198</v>
      </c>
      <c r="N43" s="117">
        <f>[90]Cycle!Y36</f>
        <v>1.4166511139506299</v>
      </c>
      <c r="O43" s="117">
        <f>[90]Cycle!Z36</f>
        <v>7.2245408776525704</v>
      </c>
    </row>
    <row r="44" spans="12:15">
      <c r="L44" s="19" t="str">
        <f t="shared" si="0"/>
        <v>2007 Q2</v>
      </c>
      <c r="M44" s="117">
        <f>[90]Cycle!S37</f>
        <v>5.0808273905594001</v>
      </c>
      <c r="N44" s="117">
        <f>[90]Cycle!Y37</f>
        <v>1.6822101121981501</v>
      </c>
      <c r="O44" s="117">
        <f>[90]Cycle!Z37</f>
        <v>6.7972345567224899</v>
      </c>
    </row>
    <row r="45" spans="12:15">
      <c r="L45" s="19" t="str">
        <f t="shared" si="0"/>
        <v>2007 Q3</v>
      </c>
      <c r="M45" s="117">
        <f>[90]Cycle!S38</f>
        <v>5.0555853558560502</v>
      </c>
      <c r="N45" s="117">
        <f>[90]Cycle!Y38</f>
        <v>2.0903613460610502</v>
      </c>
      <c r="O45" s="117">
        <f>[90]Cycle!Z38</f>
        <v>5.9304480195899902</v>
      </c>
    </row>
    <row r="46" spans="12:15">
      <c r="L46" s="19" t="str">
        <f t="shared" si="0"/>
        <v>2007 Q4</v>
      </c>
      <c r="M46" s="117">
        <f>[90]Cycle!S39</f>
        <v>4.3205918106901304</v>
      </c>
      <c r="N46" s="117">
        <f>[90]Cycle!Y39</f>
        <v>1.9608681701008801</v>
      </c>
      <c r="O46" s="117">
        <f>[90]Cycle!Z39</f>
        <v>4.7194472811785104</v>
      </c>
    </row>
    <row r="47" spans="12:15">
      <c r="L47" s="19" t="str">
        <f t="shared" si="0"/>
        <v>2008 Q1</v>
      </c>
      <c r="M47" s="117">
        <f>[90]Cycle!S40</f>
        <v>3.8274933246886702</v>
      </c>
      <c r="N47" s="117">
        <f>[90]Cycle!Y40</f>
        <v>1.80614249682882</v>
      </c>
      <c r="O47" s="117">
        <f>[90]Cycle!Z40</f>
        <v>4.0427016557196902</v>
      </c>
    </row>
    <row r="48" spans="12:15">
      <c r="L48" s="19" t="str">
        <f t="shared" si="0"/>
        <v>2008 Q2</v>
      </c>
      <c r="M48" s="117">
        <f>[90]Cycle!S41</f>
        <v>3.3280259305014201</v>
      </c>
      <c r="N48" s="117">
        <f>[90]Cycle!Y41</f>
        <v>1.3344122678814501</v>
      </c>
      <c r="O48" s="117">
        <f>[90]Cycle!Z41</f>
        <v>3.98722732523993</v>
      </c>
    </row>
    <row r="49" spans="12:15">
      <c r="L49" s="19" t="str">
        <f t="shared" si="0"/>
        <v>2008 Q3</v>
      </c>
      <c r="M49" s="117">
        <f>[90]Cycle!S42</f>
        <v>2.8446270484638898</v>
      </c>
      <c r="N49" s="117">
        <f>[90]Cycle!Y42</f>
        <v>0.91556906734565302</v>
      </c>
      <c r="O49" s="117">
        <f>[90]Cycle!Z42</f>
        <v>3.85811596223648</v>
      </c>
    </row>
    <row r="50" spans="12:15">
      <c r="L50" s="19" t="str">
        <f t="shared" si="0"/>
        <v>2008 Q4</v>
      </c>
      <c r="M50" s="117">
        <f>[90]Cycle!S43</f>
        <v>1.8833093588782901</v>
      </c>
      <c r="N50" s="117">
        <f>[90]Cycle!Y43</f>
        <v>-3.6700932412188601E-2</v>
      </c>
      <c r="O50" s="117">
        <f>[90]Cycle!Z43</f>
        <v>3.8400205825809701</v>
      </c>
    </row>
    <row r="51" spans="12:15">
      <c r="L51" s="19" t="str">
        <f t="shared" ref="L51:L82" si="1">LEFT(L47,4)+1&amp;RIGHT(L47,3)</f>
        <v>2009 Q1</v>
      </c>
      <c r="M51" s="117">
        <f>[90]Cycle!S44</f>
        <v>0.42785255825941099</v>
      </c>
      <c r="N51" s="117">
        <f>[90]Cycle!Y44</f>
        <v>-1.3579150628782299</v>
      </c>
      <c r="O51" s="117">
        <f>[90]Cycle!Z44</f>
        <v>3.5715352422752802</v>
      </c>
    </row>
    <row r="52" spans="12:15">
      <c r="L52" s="19" t="str">
        <f t="shared" si="1"/>
        <v>2009 Q2</v>
      </c>
      <c r="M52" s="117">
        <f>[90]Cycle!S45</f>
        <v>0.106768438668155</v>
      </c>
      <c r="N52" s="117">
        <f>[90]Cycle!Y45</f>
        <v>-1.4215245262815199</v>
      </c>
      <c r="O52" s="117">
        <f>[90]Cycle!Z45</f>
        <v>3.0565859298993598</v>
      </c>
    </row>
    <row r="53" spans="12:15">
      <c r="L53" s="19" t="str">
        <f t="shared" si="1"/>
        <v>2009 Q3</v>
      </c>
      <c r="M53" s="117">
        <f>[90]Cycle!S46</f>
        <v>-0.57999496496328595</v>
      </c>
      <c r="N53" s="117">
        <f>[90]Cycle!Y46</f>
        <v>-1.90392499706122</v>
      </c>
      <c r="O53" s="117">
        <f>[90]Cycle!Z46</f>
        <v>2.6478600641958798</v>
      </c>
    </row>
    <row r="54" spans="12:15">
      <c r="L54" s="19" t="str">
        <f t="shared" si="1"/>
        <v>2009 Q4</v>
      </c>
      <c r="M54" s="117">
        <f>[90]Cycle!S47</f>
        <v>-1.44044195489842</v>
      </c>
      <c r="N54" s="117">
        <f>[90]Cycle!Y47</f>
        <v>-2.79216038567658</v>
      </c>
      <c r="O54" s="117">
        <f>[90]Cycle!Z47</f>
        <v>2.7034368615563098</v>
      </c>
    </row>
    <row r="55" spans="12:15">
      <c r="L55" s="19" t="str">
        <f t="shared" si="1"/>
        <v>2010 Q1</v>
      </c>
      <c r="M55" s="117">
        <f>[90]Cycle!S48</f>
        <v>-1.5377621026242401</v>
      </c>
      <c r="N55" s="117">
        <f>[90]Cycle!Y48</f>
        <v>-3.6556810336399801</v>
      </c>
      <c r="O55" s="117">
        <f>[90]Cycle!Z48</f>
        <v>4.2358378620314703</v>
      </c>
    </row>
    <row r="56" spans="12:15">
      <c r="L56" s="19" t="str">
        <f t="shared" si="1"/>
        <v>2010 Q2</v>
      </c>
      <c r="M56" s="117">
        <f>[90]Cycle!S49</f>
        <v>-1.8315629432745399</v>
      </c>
      <c r="N56" s="117">
        <f>[90]Cycle!Y49</f>
        <v>-3.8803664042105099</v>
      </c>
      <c r="O56" s="117">
        <f>[90]Cycle!Z49</f>
        <v>4.0976069218719298</v>
      </c>
    </row>
    <row r="57" spans="12:15">
      <c r="L57" s="19" t="str">
        <f t="shared" si="1"/>
        <v>2010 Q3</v>
      </c>
      <c r="M57" s="117">
        <f>[90]Cycle!S50</f>
        <v>-2.0615633235916402</v>
      </c>
      <c r="N57" s="117">
        <f>[90]Cycle!Y50</f>
        <v>-4.1115637373812604</v>
      </c>
      <c r="O57" s="117">
        <f>[90]Cycle!Z50</f>
        <v>4.1000008275792297</v>
      </c>
    </row>
    <row r="58" spans="12:15">
      <c r="L58" s="19" t="str">
        <f t="shared" si="1"/>
        <v>2010 Q4</v>
      </c>
      <c r="M58" s="117">
        <f>[90]Cycle!S51</f>
        <v>-2.4306421136107299</v>
      </c>
      <c r="N58" s="117">
        <f>[90]Cycle!Y51</f>
        <v>-4.8026294177640301</v>
      </c>
      <c r="O58" s="117">
        <f>[90]Cycle!Z51</f>
        <v>4.7439746083065897</v>
      </c>
    </row>
    <row r="59" spans="12:15">
      <c r="L59" s="19" t="str">
        <f t="shared" si="1"/>
        <v>2011 Q1</v>
      </c>
      <c r="M59" s="117">
        <f>[90]Cycle!S52</f>
        <v>-2.28611667218633</v>
      </c>
      <c r="N59" s="117">
        <f>[90]Cycle!Y52</f>
        <v>-4.7438940771678997</v>
      </c>
      <c r="O59" s="117">
        <f>[90]Cycle!Z52</f>
        <v>4.9155548099631403</v>
      </c>
    </row>
    <row r="60" spans="12:15">
      <c r="L60" s="19" t="str">
        <f t="shared" si="1"/>
        <v>2011 Q2</v>
      </c>
      <c r="M60" s="117">
        <f>[90]Cycle!S53</f>
        <v>-2.0174108174827401</v>
      </c>
      <c r="N60" s="117">
        <f>[90]Cycle!Y53</f>
        <v>-4.59470418891196</v>
      </c>
      <c r="O60" s="117">
        <f>[90]Cycle!Z53</f>
        <v>5.1545867428584398</v>
      </c>
    </row>
    <row r="61" spans="12:15">
      <c r="L61" s="19" t="str">
        <f t="shared" si="1"/>
        <v>2011 Q3</v>
      </c>
      <c r="M61" s="117">
        <f>[90]Cycle!S54</f>
        <v>-2.2679383055031299</v>
      </c>
      <c r="N61" s="117">
        <f>[90]Cycle!Y54</f>
        <v>-4.9646810526772196</v>
      </c>
      <c r="O61" s="117">
        <f>[90]Cycle!Z54</f>
        <v>5.3934854943481696</v>
      </c>
    </row>
    <row r="62" spans="12:15">
      <c r="L62" s="19" t="str">
        <f t="shared" si="1"/>
        <v>2011 Q4</v>
      </c>
      <c r="M62" s="117">
        <f>[90]Cycle!S55</f>
        <v>-2.5655641592979799</v>
      </c>
      <c r="N62" s="117">
        <f>[90]Cycle!Y55</f>
        <v>-5.4854523954024401</v>
      </c>
      <c r="O62" s="117">
        <f>[90]Cycle!Z55</f>
        <v>5.8397764722089098</v>
      </c>
    </row>
    <row r="63" spans="12:15">
      <c r="L63" s="19" t="str">
        <f t="shared" si="1"/>
        <v>2012 Q1</v>
      </c>
      <c r="M63" s="117">
        <f>[90]Cycle!S56</f>
        <v>-2.7405430579755601</v>
      </c>
      <c r="N63" s="117">
        <f>[90]Cycle!Y56</f>
        <v>-4.8101130934534302</v>
      </c>
      <c r="O63" s="117">
        <f>[90]Cycle!Z56</f>
        <v>4.1391400709557296</v>
      </c>
    </row>
    <row r="64" spans="12:15">
      <c r="L64" s="19" t="str">
        <f t="shared" si="1"/>
        <v>2012 Q2</v>
      </c>
      <c r="M64" s="117">
        <f>[90]Cycle!S57</f>
        <v>-2.7425678936615401</v>
      </c>
      <c r="N64" s="117">
        <f>[90]Cycle!Y57</f>
        <v>-4.5638452976444901</v>
      </c>
      <c r="O64" s="117">
        <f>[90]Cycle!Z57</f>
        <v>3.6425548079658898</v>
      </c>
    </row>
    <row r="65" spans="12:15">
      <c r="L65" s="19" t="str">
        <f t="shared" si="1"/>
        <v>2012 Q3</v>
      </c>
      <c r="M65" s="117">
        <f>[90]Cycle!S58</f>
        <v>-2.7719308872611901</v>
      </c>
      <c r="N65" s="117">
        <f>[90]Cycle!Y58</f>
        <v>-4.3109272565547698</v>
      </c>
      <c r="O65" s="117">
        <f>[90]Cycle!Z58</f>
        <v>3.0779927385871502</v>
      </c>
    </row>
    <row r="66" spans="12:15">
      <c r="L66" s="19" t="str">
        <f t="shared" si="1"/>
        <v>2012 Q4</v>
      </c>
      <c r="M66" s="117">
        <f>[90]Cycle!S59</f>
        <v>-2.61891767998834</v>
      </c>
      <c r="N66" s="117">
        <f>[90]Cycle!Y59</f>
        <v>-4.4652189785114</v>
      </c>
      <c r="O66" s="117">
        <f>[90]Cycle!Z59</f>
        <v>3.6926025970461001</v>
      </c>
    </row>
    <row r="67" spans="12:15">
      <c r="L67" s="19" t="str">
        <f t="shared" si="1"/>
        <v>2013 Q1</v>
      </c>
      <c r="M67" s="117">
        <f>[90]Cycle!S60</f>
        <v>-3.1225383679781098</v>
      </c>
      <c r="N67" s="117">
        <f>[90]Cycle!Y60</f>
        <v>-4.7220258924040897</v>
      </c>
      <c r="O67" s="117">
        <f>[90]Cycle!Z60</f>
        <v>3.1989750488519602</v>
      </c>
    </row>
    <row r="68" spans="12:15">
      <c r="L68" s="19" t="str">
        <f t="shared" si="1"/>
        <v>2013 Q2</v>
      </c>
      <c r="M68" s="117">
        <f>[90]Cycle!S61</f>
        <v>-2.8039061513867898</v>
      </c>
      <c r="N68" s="117">
        <f>[90]Cycle!Y61</f>
        <v>-4.5614878031246304</v>
      </c>
      <c r="O68" s="117">
        <f>[90]Cycle!Z61</f>
        <v>3.51516330347568</v>
      </c>
    </row>
    <row r="69" spans="12:15">
      <c r="L69" s="19" t="str">
        <f t="shared" si="1"/>
        <v>2013 Q3</v>
      </c>
      <c r="M69" s="117">
        <f>[90]Cycle!S62</f>
        <v>-2.7755566125979501</v>
      </c>
      <c r="N69" s="117">
        <f>[90]Cycle!Y62</f>
        <v>-4.8068744573042199</v>
      </c>
      <c r="O69" s="117">
        <f>[90]Cycle!Z62</f>
        <v>4.0626356894125299</v>
      </c>
    </row>
    <row r="70" spans="12:15">
      <c r="L70" s="19" t="str">
        <f t="shared" si="1"/>
        <v>2013 Q4</v>
      </c>
      <c r="M70" s="117">
        <f>[90]Cycle!S63</f>
        <v>-2.4328509264110298</v>
      </c>
      <c r="N70" s="117">
        <f>[90]Cycle!Y63</f>
        <v>-4.2120566339793601</v>
      </c>
      <c r="O70" s="117">
        <f>[90]Cycle!Z63</f>
        <v>3.5584114151366402</v>
      </c>
    </row>
    <row r="71" spans="12:15">
      <c r="L71" s="19" t="str">
        <f t="shared" si="1"/>
        <v>2014 Q1</v>
      </c>
      <c r="M71" s="117">
        <f>[90]Cycle!S64</f>
        <v>-2.35491350552737</v>
      </c>
      <c r="N71" s="117">
        <f>[90]Cycle!Y64</f>
        <v>-4.2817203396316703</v>
      </c>
      <c r="O71" s="117">
        <f>[90]Cycle!Z64</f>
        <v>3.85361366820861</v>
      </c>
    </row>
    <row r="72" spans="12:15">
      <c r="L72" s="19" t="str">
        <f t="shared" si="1"/>
        <v>2014 Q2</v>
      </c>
      <c r="M72" s="117">
        <f>[90]Cycle!S65</f>
        <v>-1.99678040356228</v>
      </c>
      <c r="N72" s="117">
        <f>[90]Cycle!Y65</f>
        <v>-3.7571566343358</v>
      </c>
      <c r="O72" s="117">
        <f>[90]Cycle!Z65</f>
        <v>3.52075246154704</v>
      </c>
    </row>
    <row r="73" spans="12:15">
      <c r="L73" s="19" t="str">
        <f t="shared" si="1"/>
        <v>2014 Q3</v>
      </c>
      <c r="M73" s="117">
        <f>[90]Cycle!S66</f>
        <v>-1.7657769962037799</v>
      </c>
      <c r="N73" s="117">
        <f>[90]Cycle!Y66</f>
        <v>-3.4992894483445398</v>
      </c>
      <c r="O73" s="117">
        <f>[90]Cycle!Z66</f>
        <v>3.4670249042815202</v>
      </c>
    </row>
    <row r="74" spans="12:15">
      <c r="L74" s="19" t="str">
        <f t="shared" si="1"/>
        <v>2014 Q4</v>
      </c>
      <c r="M74" s="117">
        <f>[90]Cycle!S67</f>
        <v>-1.77180315480381</v>
      </c>
      <c r="N74" s="117">
        <f>[90]Cycle!Y67</f>
        <v>-3.48806156100017</v>
      </c>
      <c r="O74" s="117">
        <f>[90]Cycle!Z67</f>
        <v>3.4325168123927101</v>
      </c>
    </row>
    <row r="75" spans="12:15">
      <c r="L75" s="19" t="str">
        <f t="shared" si="1"/>
        <v>2015 Q1</v>
      </c>
      <c r="M75" s="117">
        <f>[90]Cycle!S68</f>
        <v>-1.6138672066681601</v>
      </c>
      <c r="N75" s="117">
        <f>[90]Cycle!Y68</f>
        <v>-3.7088165465865499</v>
      </c>
      <c r="O75" s="117">
        <f>[90]Cycle!Z68</f>
        <v>4.1898986798367801</v>
      </c>
    </row>
    <row r="76" spans="12:15">
      <c r="L76" s="19" t="str">
        <f t="shared" si="1"/>
        <v>2015 Q2</v>
      </c>
      <c r="M76" s="117">
        <f>[90]Cycle!S69</f>
        <v>-1.57896677385833</v>
      </c>
      <c r="N76" s="117">
        <f>[90]Cycle!Y69</f>
        <v>-3.6045517513178398</v>
      </c>
      <c r="O76" s="117">
        <f>[90]Cycle!Z69</f>
        <v>4.0511699549190201</v>
      </c>
    </row>
    <row r="77" spans="12:15">
      <c r="L77" s="19" t="str">
        <f t="shared" si="1"/>
        <v>2015 Q3</v>
      </c>
      <c r="M77" s="117">
        <f>[90]Cycle!S70</f>
        <v>-1.19151058173414</v>
      </c>
      <c r="N77" s="117">
        <f>[90]Cycle!Y70</f>
        <v>-3.20217151209064</v>
      </c>
      <c r="O77" s="117">
        <f>[90]Cycle!Z70</f>
        <v>4.0213218607130097</v>
      </c>
    </row>
    <row r="78" spans="12:15">
      <c r="L78" s="19" t="str">
        <f t="shared" si="1"/>
        <v>2015 Q4</v>
      </c>
      <c r="M78" s="117">
        <f>[90]Cycle!S71</f>
        <v>-1.3306108589943999</v>
      </c>
      <c r="N78" s="117">
        <f>[90]Cycle!Y71</f>
        <v>-3.37576121628652</v>
      </c>
      <c r="O78" s="117">
        <f>[90]Cycle!Z71</f>
        <v>4.0903007145842398</v>
      </c>
    </row>
    <row r="79" spans="12:15">
      <c r="L79" s="19" t="str">
        <f t="shared" si="1"/>
        <v>2016 Q1</v>
      </c>
      <c r="M79" s="117">
        <f>[90]Cycle!S72</f>
        <v>-1.44544951872611</v>
      </c>
      <c r="N79" s="117">
        <f>[90]Cycle!Y72</f>
        <v>-3.46726602244813</v>
      </c>
      <c r="O79" s="117">
        <f>[90]Cycle!Z72</f>
        <v>4.0436330074440301</v>
      </c>
    </row>
    <row r="80" spans="12:15">
      <c r="L80" s="19" t="str">
        <f t="shared" si="1"/>
        <v>2016 Q2</v>
      </c>
      <c r="M80" s="117">
        <f>[90]Cycle!S73</f>
        <v>-1.2262631468830401</v>
      </c>
      <c r="N80" s="117">
        <f>[90]Cycle!Y73</f>
        <v>-3.08652642694289</v>
      </c>
      <c r="O80" s="117">
        <f>[90]Cycle!Z73</f>
        <v>3.7205265601196902</v>
      </c>
    </row>
    <row r="81" spans="12:18">
      <c r="L81" s="19" t="str">
        <f t="shared" si="1"/>
        <v>2016 Q3</v>
      </c>
      <c r="M81" s="117">
        <f>[90]Cycle!S74</f>
        <v>-1.1875181791332901</v>
      </c>
      <c r="N81" s="117">
        <f>[90]Cycle!Y74</f>
        <v>-2.7384554044511802</v>
      </c>
      <c r="O81" s="117">
        <f>[90]Cycle!Z74</f>
        <v>3.1018744506357598</v>
      </c>
    </row>
    <row r="82" spans="12:18">
      <c r="L82" s="19" t="str">
        <f t="shared" si="1"/>
        <v>2016 Q4</v>
      </c>
      <c r="M82" s="117">
        <f>[90]Cycle!S75</f>
        <v>-1.3478102052558201</v>
      </c>
      <c r="N82" s="117">
        <f>[90]Cycle!Y75</f>
        <v>-2.55939453958083</v>
      </c>
      <c r="O82" s="117">
        <f>[90]Cycle!Z75</f>
        <v>2.4231686686500198</v>
      </c>
    </row>
    <row r="83" spans="12:18">
      <c r="L83" s="19" t="str">
        <f t="shared" ref="L83:L114" si="2">LEFT(L79,4)+1&amp;RIGHT(L79,3)</f>
        <v>2017 Q1</v>
      </c>
      <c r="M83" s="117">
        <f>[90]Cycle!S76</f>
        <v>-0.19128755958730201</v>
      </c>
      <c r="N83" s="117">
        <f>[90]Cycle!Y76</f>
        <v>-1.7361527515935</v>
      </c>
      <c r="O83" s="117">
        <f>[90]Cycle!Z76</f>
        <v>3.0897303840124</v>
      </c>
    </row>
    <row r="84" spans="12:18">
      <c r="L84" s="19" t="str">
        <f t="shared" si="2"/>
        <v>2017 Q2</v>
      </c>
      <c r="M84" s="117">
        <f>[90]Cycle!S77</f>
        <v>-0.40955910606349999</v>
      </c>
      <c r="N84" s="117">
        <f>[90]Cycle!Y77</f>
        <v>-1.3871602902518301</v>
      </c>
      <c r="O84" s="117">
        <f>[90]Cycle!Z77</f>
        <v>1.9552023683766699</v>
      </c>
    </row>
    <row r="85" spans="12:18">
      <c r="L85" s="19" t="str">
        <f t="shared" si="2"/>
        <v>2017 Q3</v>
      </c>
      <c r="M85" s="117">
        <f>[90]Cycle!S78</f>
        <v>-0.66210816723028798</v>
      </c>
      <c r="N85" s="117">
        <f>[90]Cycle!Y78</f>
        <v>-2.1128851533674702</v>
      </c>
      <c r="O85" s="117">
        <f>[90]Cycle!Z78</f>
        <v>2.90155397227436</v>
      </c>
    </row>
    <row r="86" spans="12:18">
      <c r="L86" s="19" t="str">
        <f t="shared" si="2"/>
        <v>2017 Q4</v>
      </c>
      <c r="M86" s="117">
        <f>[90]Cycle!S79</f>
        <v>-0.65864867887729295</v>
      </c>
      <c r="N86" s="117">
        <f>[90]Cycle!Y79</f>
        <v>-2.2390748839501899</v>
      </c>
      <c r="O86" s="117">
        <f>[90]Cycle!Z79</f>
        <v>3.1608524101458002</v>
      </c>
    </row>
    <row r="87" spans="12:18">
      <c r="L87" s="19" t="str">
        <f t="shared" si="2"/>
        <v>2018 Q1</v>
      </c>
      <c r="M87" s="117">
        <f>[90]Cycle!S80</f>
        <v>-0.14139539906182499</v>
      </c>
      <c r="N87" s="117">
        <f>[90]Cycle!Y80</f>
        <v>-1.75890185101511</v>
      </c>
      <c r="O87" s="117">
        <f>[90]Cycle!Z80</f>
        <v>3.23501290390658</v>
      </c>
    </row>
    <row r="88" spans="12:18">
      <c r="L88" s="19" t="str">
        <f t="shared" si="2"/>
        <v>2018 Q2</v>
      </c>
      <c r="M88" s="117">
        <f>[90]Cycle!S81</f>
        <v>-0.15825060304961799</v>
      </c>
      <c r="N88" s="117">
        <f>[90]Cycle!Y81</f>
        <v>-2.6445517939918299</v>
      </c>
      <c r="O88" s="117">
        <f>[90]Cycle!Z81</f>
        <v>4.9726023818844203</v>
      </c>
    </row>
    <row r="89" spans="12:18">
      <c r="L89" s="19" t="str">
        <f t="shared" si="2"/>
        <v>2018 Q3</v>
      </c>
      <c r="M89" s="117">
        <f>[90]Cycle!S82</f>
        <v>0.117281912485847</v>
      </c>
      <c r="N89" s="117">
        <f>[90]Cycle!Y82</f>
        <v>-2.16148291683924</v>
      </c>
      <c r="O89" s="117">
        <f>[90]Cycle!Z82</f>
        <v>4.5575296586501901</v>
      </c>
    </row>
    <row r="90" spans="12:18">
      <c r="L90" s="19" t="str">
        <f t="shared" si="2"/>
        <v>2018 Q4</v>
      </c>
      <c r="M90" s="117">
        <f>[90]Cycle!S83</f>
        <v>0.25531728056571001</v>
      </c>
      <c r="N90" s="117">
        <f>[90]Cycle!Y83</f>
        <v>-2.1434538786345998</v>
      </c>
      <c r="O90" s="117">
        <f>[90]Cycle!Z83</f>
        <v>4.7975423184006303</v>
      </c>
    </row>
    <row r="91" spans="12:18">
      <c r="L91" s="19" t="str">
        <f t="shared" si="2"/>
        <v>2019 Q1</v>
      </c>
      <c r="M91" s="117">
        <f>[90]Cycle!S84</f>
        <v>0.564933923360188</v>
      </c>
      <c r="N91" s="117">
        <f>[90]Cycle!Y84</f>
        <v>-1.6235773174288901</v>
      </c>
      <c r="O91" s="117">
        <f>[90]Cycle!Z84</f>
        <v>4.3770224815781704</v>
      </c>
    </row>
    <row r="92" spans="12:18">
      <c r="L92" s="19" t="str">
        <f t="shared" si="2"/>
        <v>2019 Q2</v>
      </c>
      <c r="M92" s="117">
        <f>[90]Cycle!S85</f>
        <v>0.68557469740390398</v>
      </c>
      <c r="N92" s="117">
        <f>[90]Cycle!Y85</f>
        <v>-1.21053751567392</v>
      </c>
      <c r="O92" s="117">
        <f>[90]Cycle!Z85</f>
        <v>3.7922244261556499</v>
      </c>
    </row>
    <row r="93" spans="12:18">
      <c r="L93" s="19" t="str">
        <f t="shared" si="2"/>
        <v>2019 Q3</v>
      </c>
      <c r="M93" s="117">
        <f>[90]Cycle!S86</f>
        <v>0.46426639361837502</v>
      </c>
      <c r="N93" s="117">
        <f>[90]Cycle!Y86</f>
        <v>-1.6626485998990801</v>
      </c>
      <c r="O93" s="117">
        <f>[90]Cycle!Z86</f>
        <v>4.2538299870349103</v>
      </c>
    </row>
    <row r="94" spans="12:18">
      <c r="L94" s="19" t="str">
        <f t="shared" si="2"/>
        <v>2019 Q4</v>
      </c>
      <c r="M94" s="117">
        <f>[90]Cycle!S87</f>
        <v>0.89516970493948</v>
      </c>
      <c r="N94" s="117">
        <f>[90]Cycle!Y87</f>
        <v>-1.16792711512551</v>
      </c>
      <c r="O94" s="117">
        <f>[90]Cycle!Z87</f>
        <v>4.1261936401299897</v>
      </c>
      <c r="P94" s="26">
        <v>4.7</v>
      </c>
      <c r="Q94" s="26">
        <v>4.8</v>
      </c>
      <c r="R94" s="26">
        <v>4.8</v>
      </c>
    </row>
    <row r="95" spans="12:18">
      <c r="L95" s="19" t="str">
        <f t="shared" si="2"/>
        <v>2020 Q1</v>
      </c>
      <c r="M95" s="117">
        <f>[90]Cycle!S88</f>
        <v>0.422534147494951</v>
      </c>
      <c r="N95" s="117">
        <f>[90]Cycle!Y88</f>
        <v>-1.74651130239093</v>
      </c>
      <c r="O95" s="117">
        <f>[90]Cycle!Z88</f>
        <v>4.3380908997717604</v>
      </c>
      <c r="P95" s="26">
        <v>10.25309046254605</v>
      </c>
      <c r="Q95" s="26">
        <v>10.333278441059408</v>
      </c>
      <c r="R95" s="26">
        <v>10.3</v>
      </c>
    </row>
    <row r="96" spans="12:18">
      <c r="L96" s="19" t="str">
        <f t="shared" si="2"/>
        <v>2020 Q2</v>
      </c>
      <c r="M96" s="117">
        <f>[90]Cycle!S89</f>
        <v>-8.8891658957625204</v>
      </c>
      <c r="N96" s="117">
        <f>[90]Cycle!Y89</f>
        <v>-12.559623005281701</v>
      </c>
      <c r="O96" s="117">
        <f>[90]Cycle!Z89</f>
        <v>7.34091421903838</v>
      </c>
      <c r="P96" s="26">
        <v>29.039955013028123</v>
      </c>
      <c r="Q96" s="26">
        <v>29.04117390759755</v>
      </c>
      <c r="R96" s="26">
        <v>29</v>
      </c>
    </row>
    <row r="97" spans="12:18">
      <c r="L97" s="19" t="str">
        <f t="shared" si="2"/>
        <v>2020 Q3</v>
      </c>
      <c r="M97" s="117">
        <f>[90]Cycle!S90</f>
        <v>-5.4304276499406496</v>
      </c>
      <c r="N97" s="117">
        <f>[90]Cycle!Y90</f>
        <v>-9.7031154669535908</v>
      </c>
      <c r="O97" s="117">
        <f>[90]Cycle!Z90</f>
        <v>8.54537563402587</v>
      </c>
      <c r="P97" s="26">
        <v>17.368822872289137</v>
      </c>
      <c r="Q97" s="26">
        <v>17.39375099913519</v>
      </c>
      <c r="R97" s="26">
        <v>17.400000000000002</v>
      </c>
    </row>
    <row r="98" spans="12:18">
      <c r="L98" s="19" t="str">
        <f t="shared" si="2"/>
        <v>2020 Q4</v>
      </c>
      <c r="M98" s="117">
        <f>[90]Cycle!S91</f>
        <v>-5.4838403091692003</v>
      </c>
      <c r="N98" s="117">
        <f>[90]Cycle!Y91</f>
        <v>-10.4820636525662</v>
      </c>
      <c r="O98" s="117">
        <f>[90]Cycle!Z91</f>
        <v>9.9964466867940995</v>
      </c>
      <c r="P98" s="26">
        <v>20.804567091641424</v>
      </c>
      <c r="Q98" s="26">
        <v>20.77103619022299</v>
      </c>
      <c r="R98" s="26">
        <v>20.8</v>
      </c>
    </row>
    <row r="99" spans="12:18">
      <c r="L99" s="19" t="str">
        <f t="shared" si="2"/>
        <v>2021 Q1</v>
      </c>
      <c r="M99" s="117">
        <f>[90]Cycle!S92</f>
        <v>-7.2555298892403703</v>
      </c>
      <c r="N99" s="117">
        <f>[90]Cycle!Y92</f>
        <v>-13.4405112443724</v>
      </c>
      <c r="O99" s="117">
        <f>[90]Cycle!Z92</f>
        <v>12.369962710264099</v>
      </c>
      <c r="P99" s="26">
        <v>26.594268650263608</v>
      </c>
      <c r="Q99" s="26">
        <v>26.580490615337528</v>
      </c>
      <c r="R99" s="26">
        <v>26.566666666666666</v>
      </c>
    </row>
    <row r="100" spans="12:18">
      <c r="L100" s="19" t="str">
        <f t="shared" si="2"/>
        <v>2021 Q2</v>
      </c>
      <c r="M100" s="117">
        <f>[90]Cycle!S93</f>
        <v>-5.4877546718499701</v>
      </c>
      <c r="N100" s="117">
        <f>[90]Cycle!Y93</f>
        <v>-10.7534506268992</v>
      </c>
      <c r="O100" s="117">
        <f>[90]Cycle!Z93</f>
        <v>10.5313919100986</v>
      </c>
      <c r="P100" s="26">
        <v>19.552670981750499</v>
      </c>
      <c r="Q100" s="26">
        <v>19.576427722155344</v>
      </c>
      <c r="R100" s="26">
        <v>19.633333333333333</v>
      </c>
    </row>
    <row r="101" spans="12:18">
      <c r="L101" s="19" t="str">
        <f t="shared" si="2"/>
        <v>2021 Q3</v>
      </c>
      <c r="M101" s="117">
        <f>[90]Cycle!S94</f>
        <v>-1.4976942666073501</v>
      </c>
      <c r="N101" s="117">
        <f>[90]Cycle!Y94</f>
        <v>-3.16045070306247</v>
      </c>
      <c r="O101" s="117">
        <f>[90]Cycle!Z94</f>
        <v>3.3255128729102501</v>
      </c>
      <c r="P101" s="26">
        <v>12.365051945613684</v>
      </c>
      <c r="Q101" s="26">
        <v>10.976539116043963</v>
      </c>
      <c r="R101" s="26">
        <v>10.966666666666667</v>
      </c>
    </row>
    <row r="102" spans="12:18">
      <c r="L102" s="19" t="str">
        <f t="shared" si="2"/>
        <v>2021 Q4</v>
      </c>
      <c r="M102" s="117">
        <f>[90]Cycle!S95</f>
        <v>0.18886999139031499</v>
      </c>
      <c r="N102" s="117">
        <f>[90]Cycle!Y95</f>
        <v>-0.45702910953437298</v>
      </c>
      <c r="O102" s="117">
        <f>[90]Cycle!Z95</f>
        <v>1.2917982018493701</v>
      </c>
      <c r="P102" s="26">
        <v>9.3000000000000007</v>
      </c>
      <c r="Q102" s="26">
        <v>7.4277472878110942</v>
      </c>
      <c r="R102" s="26">
        <v>7.4000000000000012</v>
      </c>
    </row>
    <row r="103" spans="12:18">
      <c r="L103" s="19" t="str">
        <f t="shared" si="2"/>
        <v>2022 Q1</v>
      </c>
      <c r="M103" s="117">
        <f>[90]Cycle!S96</f>
        <v>0.86322606274722102</v>
      </c>
      <c r="N103" s="117">
        <f>[90]Cycle!Y96</f>
        <v>0.30560961909878498</v>
      </c>
      <c r="O103" s="117">
        <f>[90]Cycle!Z96</f>
        <v>1.11523288729687</v>
      </c>
      <c r="P103" s="26">
        <v>7.978623568078266</v>
      </c>
      <c r="Q103" s="26">
        <v>7.0932409335125763</v>
      </c>
      <c r="R103" s="26">
        <v>7.1</v>
      </c>
    </row>
    <row r="104" spans="12:18">
      <c r="L104" s="19" t="str">
        <f t="shared" si="2"/>
        <v>2022 Q2</v>
      </c>
      <c r="M104" s="117">
        <f>[90]Cycle!S97</f>
        <v>1.0763254960870099</v>
      </c>
      <c r="N104" s="117">
        <f>[90]Cycle!Y97</f>
        <v>0.58966452430639604</v>
      </c>
      <c r="O104" s="117">
        <f>[90]Cycle!Z97</f>
        <v>0.97332194356124002</v>
      </c>
      <c r="P104" s="26">
        <v>7.4524714520018982</v>
      </c>
      <c r="Q104" s="26">
        <v>6.3332451246335104</v>
      </c>
      <c r="R104" s="26">
        <v>4.3666666666666671</v>
      </c>
    </row>
    <row r="105" spans="12:18">
      <c r="L105" s="19" t="str">
        <f t="shared" si="2"/>
        <v>2022 Q3</v>
      </c>
      <c r="M105" s="117">
        <f>[90]Cycle!S98</f>
        <v>-0.41478866480389098</v>
      </c>
      <c r="N105" s="117">
        <f>[90]Cycle!Y98</f>
        <v>-0.77815841922261197</v>
      </c>
      <c r="O105" s="117">
        <f>[90]Cycle!Z98</f>
        <v>0.72673950883744298</v>
      </c>
      <c r="P105" s="26">
        <v>6.9244525153003664</v>
      </c>
      <c r="Q105" s="26">
        <v>5.690271625129208</v>
      </c>
      <c r="R105" s="26">
        <v>4.5999999999999996</v>
      </c>
    </row>
    <row r="106" spans="12:18">
      <c r="L106" s="19" t="str">
        <f t="shared" si="2"/>
        <v>2022 Q4</v>
      </c>
      <c r="M106" s="117">
        <f>[90]Cycle!S99</f>
        <v>-0.40136736663460099</v>
      </c>
      <c r="N106" s="117">
        <f>[90]Cycle!Y99</f>
        <v>-0.81042474884839499</v>
      </c>
      <c r="O106" s="117">
        <f>[90]Cycle!Z99</f>
        <v>0.81811476442758702</v>
      </c>
      <c r="P106" s="26">
        <v>6.4808046799040815</v>
      </c>
      <c r="Q106" s="26">
        <v>5.5533460432197819</v>
      </c>
      <c r="R106" s="26">
        <v>4.9000000000000004</v>
      </c>
    </row>
    <row r="107" spans="12:18">
      <c r="L107" s="19" t="str">
        <f t="shared" si="2"/>
        <v>2023 Q1</v>
      </c>
      <c r="M107" s="117">
        <f>[90]Cycle!S100</f>
        <v>-0.15069352340426201</v>
      </c>
      <c r="N107" s="117">
        <f>[90]Cycle!Y100</f>
        <v>-0.35831302984343399</v>
      </c>
      <c r="O107" s="117">
        <f>[90]Cycle!Z100</f>
        <v>0.41523901287834403</v>
      </c>
      <c r="P107" s="26">
        <v>6.2608487194269591</v>
      </c>
      <c r="Q107" s="26">
        <v>5.4829474402796636</v>
      </c>
      <c r="R107" s="26">
        <v>5.0999999999999996</v>
      </c>
    </row>
    <row r="108" spans="12:18">
      <c r="L108" s="19" t="str">
        <f t="shared" si="2"/>
        <v>2023 Q2</v>
      </c>
      <c r="M108" s="117">
        <f>[90]Cycle!S101</f>
        <v>-0.54699279045518301</v>
      </c>
      <c r="N108" s="117">
        <f>[90]Cycle!Y101</f>
        <v>-0.79246766555538495</v>
      </c>
      <c r="O108" s="117">
        <f>[90]Cycle!Z101</f>
        <v>0.49094975020040199</v>
      </c>
      <c r="P108" s="26">
        <v>6.053297588754619</v>
      </c>
      <c r="Q108" s="26">
        <v>5.4129824331386258</v>
      </c>
      <c r="R108" s="26">
        <v>5.2</v>
      </c>
    </row>
    <row r="109" spans="12:18">
      <c r="L109" s="19" t="str">
        <f t="shared" si="2"/>
        <v>2023 Q3</v>
      </c>
      <c r="M109" s="117">
        <f>[90]Cycle!S102</f>
        <v>-0.46961895627297101</v>
      </c>
      <c r="N109" s="117">
        <f>[90]Cycle!Y102</f>
        <v>-0.77659237444626095</v>
      </c>
      <c r="O109" s="117">
        <f>[90]Cycle!Z102</f>
        <v>0.61394683634657998</v>
      </c>
      <c r="P109" s="26">
        <v>5.8476566757949797</v>
      </c>
      <c r="Q109" s="26">
        <v>5.3534721729479493</v>
      </c>
      <c r="R109" s="26">
        <v>5.2</v>
      </c>
    </row>
    <row r="110" spans="12:18">
      <c r="L110" s="19" t="str">
        <f t="shared" si="2"/>
        <v>2023 Q4</v>
      </c>
      <c r="M110" s="117">
        <f>[90]Cycle!S103</f>
        <v>-0.45256181553896402</v>
      </c>
      <c r="N110" s="117">
        <f>[90]Cycle!Y103</f>
        <v>-0.87109464640457801</v>
      </c>
      <c r="O110" s="117">
        <f>[90]Cycle!Z103</f>
        <v>0.83706566173122798</v>
      </c>
      <c r="P110" s="26">
        <v>5.6439121106836865</v>
      </c>
      <c r="Q110" s="26">
        <v>5.294319199787199</v>
      </c>
      <c r="R110" s="26">
        <v>5.0999999999999996</v>
      </c>
    </row>
    <row r="111" spans="12:18">
      <c r="L111" s="19" t="str">
        <f t="shared" si="2"/>
        <v>2024 Q1</v>
      </c>
      <c r="M111" s="117">
        <f>[90]Cycle!S104</f>
        <v>-0.36366827598884499</v>
      </c>
      <c r="N111" s="117">
        <f>[90]Cycle!Y104</f>
        <v>-0.66522442383487901</v>
      </c>
      <c r="O111" s="117">
        <f>[90]Cycle!Z104</f>
        <v>0.60311229569206604</v>
      </c>
      <c r="P111" s="26">
        <v>5.4791236681927762</v>
      </c>
      <c r="Q111" s="26">
        <v>5.2355217161472156</v>
      </c>
      <c r="R111" s="26">
        <v>5.0999999999999996</v>
      </c>
    </row>
    <row r="112" spans="12:18">
      <c r="L112" s="19" t="str">
        <f t="shared" si="2"/>
        <v>2024 Q2</v>
      </c>
      <c r="M112" s="117">
        <f>[90]Cycle!S105</f>
        <v>-0.171142428062899</v>
      </c>
      <c r="N112" s="117">
        <f>[90]Cycle!Y105</f>
        <v>-0.416435117381039</v>
      </c>
      <c r="O112" s="117">
        <f>[90]Cycle!Z105</f>
        <v>0.49058537863627899</v>
      </c>
      <c r="P112" s="26">
        <v>5.3237652310413228</v>
      </c>
      <c r="Q112" s="26">
        <v>5.1790611085232516</v>
      </c>
      <c r="R112" s="26">
        <v>5</v>
      </c>
    </row>
    <row r="113" spans="12:18">
      <c r="L113" s="19" t="str">
        <f t="shared" si="2"/>
        <v>2024 Q3</v>
      </c>
      <c r="M113" s="117">
        <f>[90]Cycle!S106</f>
        <v>-0.114634669892238</v>
      </c>
      <c r="N113" s="117">
        <f>[90]Cycle!Y106</f>
        <v>-0.39983933354109502</v>
      </c>
      <c r="O113" s="117">
        <f>[90]Cycle!Z106</f>
        <v>0.57040932729771299</v>
      </c>
      <c r="P113" s="26">
        <v>5.1797557658275757</v>
      </c>
      <c r="Q113" s="26">
        <v>5.1249142544981234</v>
      </c>
      <c r="R113" s="26">
        <v>4.9000000000000004</v>
      </c>
    </row>
    <row r="114" spans="12:18">
      <c r="L114" s="19" t="str">
        <f t="shared" si="2"/>
        <v>2024 Q4</v>
      </c>
      <c r="M114" s="117">
        <f>[90]Cycle!S107</f>
        <v>-4.6477900062092597E-2</v>
      </c>
      <c r="N114" s="117">
        <f>[90]Cycle!Y107</f>
        <v>-0.38423182071636203</v>
      </c>
      <c r="O114" s="117">
        <f>[90]Cycle!Z107</f>
        <v>0.67550784130853803</v>
      </c>
      <c r="P114" s="26">
        <v>5.0671662901455177</v>
      </c>
      <c r="Q114" s="26">
        <v>5.0710892194093518</v>
      </c>
      <c r="R114" s="26">
        <v>4.9000000000000004</v>
      </c>
    </row>
    <row r="115" spans="12:18">
      <c r="L115" s="19" t="str">
        <f t="shared" ref="L115:L118" si="3">LEFT(L111,4)+1&amp;RIGHT(L111,3)</f>
        <v>2025 Q1</v>
      </c>
      <c r="M115" s="117">
        <f>[90]Cycle!S108</f>
        <v>7.2648685288218204E-2</v>
      </c>
      <c r="N115" s="117">
        <f>[90]Cycle!Y108</f>
        <v>-0.33221564459477199</v>
      </c>
      <c r="O115" s="117">
        <f>[90]Cycle!Z108</f>
        <v>0.80972865976598096</v>
      </c>
      <c r="P115" s="26">
        <v>5.0231008963977208</v>
      </c>
      <c r="Q115" s="26">
        <v>5.0215082125897883</v>
      </c>
      <c r="R115" s="26">
        <v>4.8</v>
      </c>
    </row>
    <row r="116" spans="12:18">
      <c r="L116" s="19" t="str">
        <f t="shared" si="3"/>
        <v>2025 Q2</v>
      </c>
      <c r="M116" s="117">
        <f>[90]Cycle!S109</f>
        <v>0.18051706560184799</v>
      </c>
      <c r="N116" s="117">
        <f>[90]Cycle!Y109</f>
        <v>-0.23894926961573201</v>
      </c>
      <c r="O116" s="117">
        <f>[90]Cycle!Z109</f>
        <v>0.83893267043516095</v>
      </c>
      <c r="P116" s="26">
        <v>4.9793388953262756</v>
      </c>
      <c r="Q116" s="26">
        <v>4.9722176578236965</v>
      </c>
      <c r="R116" s="26">
        <v>4.7</v>
      </c>
    </row>
    <row r="117" spans="12:18">
      <c r="L117" s="19" t="str">
        <f t="shared" si="3"/>
        <v>2025 Q3</v>
      </c>
      <c r="M117" s="117">
        <f>[90]Cycle!S110</f>
        <v>0.269531201836819</v>
      </c>
      <c r="N117" s="117">
        <f>[90]Cycle!Y110</f>
        <v>-0.1667447881545</v>
      </c>
      <c r="O117" s="117">
        <f>[90]Cycle!Z110</f>
        <v>0.872551979982638</v>
      </c>
      <c r="P117" s="26">
        <v>4.9398624926960553</v>
      </c>
      <c r="Q117" s="26">
        <v>4.9232161093260114</v>
      </c>
      <c r="R117" s="26">
        <v>4.5999999999999996</v>
      </c>
    </row>
    <row r="118" spans="12:18">
      <c r="L118" s="19" t="str">
        <f t="shared" si="3"/>
        <v>2025 Q4</v>
      </c>
      <c r="M118" s="117">
        <f>[90]Cycle!S111</f>
        <v>0.35422189499623102</v>
      </c>
      <c r="N118" s="117">
        <f>[90]Cycle!Y111</f>
        <v>-7.3919310537147398E-2</v>
      </c>
      <c r="O118" s="117">
        <f>[90]Cycle!Z111</f>
        <v>0.85628241106675795</v>
      </c>
      <c r="P118" s="26">
        <v>4.9006480563394517</v>
      </c>
      <c r="Q118" s="26">
        <v>4.8745021279466787</v>
      </c>
      <c r="R118" s="26">
        <v>4.5</v>
      </c>
    </row>
    <row r="119" spans="12:18">
      <c r="M119" s="116"/>
      <c r="N119" s="116"/>
      <c r="O119" s="116"/>
    </row>
    <row r="120" spans="12:18">
      <c r="M120" s="116"/>
      <c r="N120" s="116"/>
      <c r="O120" s="116"/>
    </row>
    <row r="121" spans="12:18">
      <c r="M121" s="116"/>
      <c r="N121" s="116"/>
      <c r="O121" s="116"/>
    </row>
    <row r="122" spans="12:18">
      <c r="M122" s="116"/>
      <c r="N122" s="116"/>
      <c r="O122" s="116"/>
    </row>
    <row r="123" spans="12:18">
      <c r="M123" s="116"/>
      <c r="N123" s="116"/>
      <c r="O123" s="116"/>
    </row>
    <row r="124" spans="12:18">
      <c r="M124" s="116"/>
      <c r="N124" s="116"/>
      <c r="O124" s="116"/>
    </row>
    <row r="125" spans="12:18">
      <c r="M125" s="116"/>
      <c r="N125" s="116"/>
      <c r="O125" s="116"/>
    </row>
    <row r="126" spans="12:18">
      <c r="M126" s="116"/>
      <c r="N126" s="116"/>
      <c r="O126" s="116"/>
    </row>
    <row r="127" spans="12:18">
      <c r="M127" s="116"/>
      <c r="N127" s="116"/>
      <c r="O127" s="116"/>
    </row>
    <row r="128" spans="12:18">
      <c r="M128" s="116"/>
      <c r="N128" s="116"/>
      <c r="O128" s="116"/>
    </row>
    <row r="129" spans="13:15">
      <c r="M129" s="116"/>
      <c r="N129" s="116"/>
      <c r="O129" s="116"/>
    </row>
    <row r="130" spans="13:15">
      <c r="M130" s="116"/>
      <c r="N130" s="116"/>
      <c r="O130" s="116"/>
    </row>
    <row r="131" spans="13:15">
      <c r="M131" s="116"/>
      <c r="N131" s="116"/>
      <c r="O131" s="116"/>
    </row>
    <row r="132" spans="13:15">
      <c r="M132" s="116"/>
      <c r="N132" s="116"/>
      <c r="O132" s="116"/>
    </row>
    <row r="133" spans="13:15">
      <c r="M133" s="116"/>
      <c r="N133" s="116"/>
      <c r="O133" s="116"/>
    </row>
    <row r="134" spans="13:15">
      <c r="M134" s="116"/>
      <c r="N134" s="116"/>
      <c r="O134" s="116"/>
    </row>
    <row r="135" spans="13:15">
      <c r="M135" s="116"/>
      <c r="N135" s="116"/>
      <c r="O135" s="116"/>
    </row>
    <row r="136" spans="13:15">
      <c r="M136" s="116"/>
      <c r="N136" s="116"/>
      <c r="O136" s="116"/>
    </row>
    <row r="137" spans="13:15">
      <c r="M137" s="116"/>
      <c r="N137" s="116"/>
      <c r="O137" s="116"/>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251ED-F944-4625-B698-315898A64912}">
  <dimension ref="A1:B318"/>
  <sheetViews>
    <sheetView workbookViewId="0">
      <selection activeCell="L14" sqref="L14"/>
    </sheetView>
  </sheetViews>
  <sheetFormatPr defaultColWidth="8.81640625" defaultRowHeight="14.5"/>
  <cols>
    <col min="1" max="1" width="10.54296875" style="19" customWidth="1"/>
    <col min="2" max="16384" width="8.81640625" style="19"/>
  </cols>
  <sheetData>
    <row r="1" spans="1:1">
      <c r="A1" s="20" t="s">
        <v>395</v>
      </c>
    </row>
    <row r="2" spans="1:1">
      <c r="A2" s="22" t="s">
        <v>396</v>
      </c>
    </row>
    <row r="17" spans="1:2">
      <c r="A17" s="23" t="s">
        <v>393</v>
      </c>
    </row>
    <row r="18" spans="1:2">
      <c r="A18" s="23" t="s">
        <v>394</v>
      </c>
    </row>
    <row r="21" spans="1:2">
      <c r="A21" s="139" t="s">
        <v>392</v>
      </c>
      <c r="B21" s="139"/>
    </row>
    <row r="22" spans="1:2">
      <c r="A22" s="137">
        <v>35827</v>
      </c>
      <c r="B22" s="138">
        <v>2.44270315778581</v>
      </c>
    </row>
    <row r="23" spans="1:2">
      <c r="A23" s="137">
        <v>35855</v>
      </c>
      <c r="B23" s="138">
        <v>2.9142002825078701</v>
      </c>
    </row>
    <row r="24" spans="1:2">
      <c r="A24" s="137">
        <v>35886</v>
      </c>
      <c r="B24" s="138">
        <v>3.0953403409190798</v>
      </c>
    </row>
    <row r="25" spans="1:2">
      <c r="A25" s="137">
        <v>35916</v>
      </c>
      <c r="B25" s="138">
        <v>2.6942286330100602</v>
      </c>
    </row>
    <row r="26" spans="1:2">
      <c r="A26" s="137">
        <v>35947</v>
      </c>
      <c r="B26" s="138">
        <v>2.48466915435595</v>
      </c>
    </row>
    <row r="27" spans="1:2">
      <c r="A27" s="137">
        <v>35977</v>
      </c>
      <c r="B27" s="138">
        <v>2.2825207289134601</v>
      </c>
    </row>
    <row r="28" spans="1:2">
      <c r="A28" s="137">
        <v>36008</v>
      </c>
      <c r="B28" s="138">
        <v>2.1092615903438898</v>
      </c>
    </row>
    <row r="29" spans="1:2">
      <c r="A29" s="137">
        <v>36039</v>
      </c>
      <c r="B29" s="138">
        <v>2.3445340376433501</v>
      </c>
    </row>
    <row r="30" spans="1:2">
      <c r="A30" s="137">
        <v>36069</v>
      </c>
      <c r="B30" s="138">
        <v>1.93833013063144</v>
      </c>
    </row>
    <row r="31" spans="1:2">
      <c r="A31" s="137">
        <v>36100</v>
      </c>
      <c r="B31" s="138">
        <v>1.9366330386598301</v>
      </c>
    </row>
    <row r="32" spans="1:2">
      <c r="A32" s="137">
        <v>36130</v>
      </c>
      <c r="B32" s="138">
        <v>2.4205344283724002</v>
      </c>
    </row>
    <row r="33" spans="1:2">
      <c r="A33" s="137">
        <v>36161</v>
      </c>
      <c r="B33" s="138">
        <v>1.3586392568071199</v>
      </c>
    </row>
    <row r="34" spans="1:2">
      <c r="A34" s="137">
        <v>36192</v>
      </c>
      <c r="B34" s="138">
        <v>1.5413155576761</v>
      </c>
    </row>
    <row r="35" spans="1:2">
      <c r="A35" s="137">
        <v>36220</v>
      </c>
      <c r="B35" s="138">
        <v>1.99991313816738</v>
      </c>
    </row>
    <row r="36" spans="1:2">
      <c r="A36" s="137">
        <v>36251</v>
      </c>
      <c r="B36" s="138">
        <v>1.53429386540358</v>
      </c>
    </row>
    <row r="37" spans="1:2">
      <c r="A37" s="137">
        <v>36281</v>
      </c>
      <c r="B37" s="138">
        <v>1.83365064893577</v>
      </c>
    </row>
    <row r="38" spans="1:2">
      <c r="A38" s="137">
        <v>36312</v>
      </c>
      <c r="B38" s="138">
        <v>1.79726016372122</v>
      </c>
    </row>
    <row r="39" spans="1:2">
      <c r="A39" s="137">
        <v>36342</v>
      </c>
      <c r="B39" s="138">
        <v>2.52975966794792</v>
      </c>
    </row>
    <row r="40" spans="1:2">
      <c r="A40" s="137">
        <v>36373</v>
      </c>
      <c r="B40" s="138">
        <v>1.9266899127236199</v>
      </c>
    </row>
    <row r="41" spans="1:2">
      <c r="A41" s="137">
        <v>36404</v>
      </c>
      <c r="B41" s="138">
        <v>2.3258288567835002</v>
      </c>
    </row>
    <row r="42" spans="1:2">
      <c r="A42" s="137">
        <v>36434</v>
      </c>
      <c r="B42" s="138">
        <v>2.5694629853976698</v>
      </c>
    </row>
    <row r="43" spans="1:2">
      <c r="A43" s="137">
        <v>36465</v>
      </c>
      <c r="B43" s="138">
        <v>2.7937615225385</v>
      </c>
    </row>
    <row r="44" spans="1:2">
      <c r="A44" s="137">
        <v>36495</v>
      </c>
      <c r="B44" s="138">
        <v>1.9177026583794701</v>
      </c>
    </row>
    <row r="45" spans="1:2">
      <c r="A45" s="137">
        <v>36526</v>
      </c>
      <c r="B45" s="138">
        <v>2.1490086845929</v>
      </c>
    </row>
    <row r="46" spans="1:2">
      <c r="A46" s="137">
        <v>36557</v>
      </c>
      <c r="B46" s="138">
        <v>1.8503281348105001</v>
      </c>
    </row>
    <row r="47" spans="1:2">
      <c r="A47" s="137">
        <v>36586</v>
      </c>
      <c r="B47" s="138">
        <v>2.2645877369537599</v>
      </c>
    </row>
    <row r="48" spans="1:2">
      <c r="A48" s="137">
        <v>36617</v>
      </c>
      <c r="B48" s="138">
        <v>3.0379783978096699</v>
      </c>
    </row>
    <row r="49" spans="1:2">
      <c r="A49" s="137">
        <v>36647</v>
      </c>
      <c r="B49" s="138">
        <v>2.84362709563427</v>
      </c>
    </row>
    <row r="50" spans="1:2">
      <c r="A50" s="137">
        <v>36678</v>
      </c>
      <c r="B50" s="138">
        <v>2.68347682123686</v>
      </c>
    </row>
    <row r="51" spans="1:2">
      <c r="A51" s="137">
        <v>36708</v>
      </c>
      <c r="B51" s="138">
        <v>1.27083479267013</v>
      </c>
    </row>
    <row r="52" spans="1:2">
      <c r="A52" s="137">
        <v>36739</v>
      </c>
      <c r="B52" s="138">
        <v>2.6708331467106299</v>
      </c>
    </row>
    <row r="53" spans="1:2">
      <c r="A53" s="137">
        <v>36770</v>
      </c>
      <c r="B53" s="138">
        <v>2.2707399914078898</v>
      </c>
    </row>
    <row r="54" spans="1:2">
      <c r="A54" s="137">
        <v>36800</v>
      </c>
      <c r="B54" s="138">
        <v>2.1077424117342898</v>
      </c>
    </row>
    <row r="55" spans="1:2">
      <c r="A55" s="137">
        <v>36831</v>
      </c>
      <c r="B55" s="138">
        <v>2.4423152233097198</v>
      </c>
    </row>
    <row r="56" spans="1:2">
      <c r="A56" s="137">
        <v>36861</v>
      </c>
      <c r="B56" s="138">
        <v>1.7683493614216701</v>
      </c>
    </row>
    <row r="57" spans="1:2">
      <c r="A57" s="137">
        <v>36892</v>
      </c>
      <c r="B57" s="138">
        <v>1.72474897729668</v>
      </c>
    </row>
    <row r="58" spans="1:2">
      <c r="A58" s="137">
        <v>36923</v>
      </c>
      <c r="B58" s="138">
        <v>1.61996081890239</v>
      </c>
    </row>
    <row r="59" spans="1:2">
      <c r="A59" s="137">
        <v>36951</v>
      </c>
      <c r="B59" s="138">
        <v>1.08237876635859</v>
      </c>
    </row>
    <row r="60" spans="1:2">
      <c r="A60" s="137">
        <v>36982</v>
      </c>
      <c r="B60" s="138">
        <v>0.570375836688365</v>
      </c>
    </row>
    <row r="61" spans="1:2">
      <c r="A61" s="137">
        <v>37012</v>
      </c>
      <c r="B61" s="138">
        <v>0.37406244073105899</v>
      </c>
    </row>
    <row r="62" spans="1:2">
      <c r="A62" s="137">
        <v>37043</v>
      </c>
      <c r="B62" s="138">
        <v>0.38606324319499802</v>
      </c>
    </row>
    <row r="63" spans="1:2">
      <c r="A63" s="137">
        <v>37073</v>
      </c>
      <c r="B63" s="138">
        <v>0.51363651346643102</v>
      </c>
    </row>
    <row r="64" spans="1:2">
      <c r="A64" s="137">
        <v>37104</v>
      </c>
      <c r="B64" s="138">
        <v>0.21228883862556999</v>
      </c>
    </row>
    <row r="65" spans="1:2">
      <c r="A65" s="137">
        <v>37135</v>
      </c>
      <c r="B65" s="138">
        <v>-0.225208607421406</v>
      </c>
    </row>
    <row r="66" spans="1:2">
      <c r="A66" s="137">
        <v>37165</v>
      </c>
      <c r="B66" s="138">
        <v>-1.7987033602139</v>
      </c>
    </row>
    <row r="67" spans="1:2">
      <c r="A67" s="137">
        <v>37196</v>
      </c>
      <c r="B67" s="138">
        <v>-1.21358321817659</v>
      </c>
    </row>
    <row r="68" spans="1:2">
      <c r="A68" s="137">
        <v>37226</v>
      </c>
      <c r="B68" s="138">
        <v>-0.67838317316035701</v>
      </c>
    </row>
    <row r="69" spans="1:2">
      <c r="A69" s="137">
        <v>37257</v>
      </c>
      <c r="B69" s="138">
        <v>-1.00748478461685</v>
      </c>
    </row>
    <row r="70" spans="1:2">
      <c r="A70" s="137">
        <v>37288</v>
      </c>
      <c r="B70" s="138">
        <v>-0.30677679805176</v>
      </c>
    </row>
    <row r="71" spans="1:2">
      <c r="A71" s="137">
        <v>37316</v>
      </c>
      <c r="B71" s="138">
        <v>-0.118638159354753</v>
      </c>
    </row>
    <row r="72" spans="1:2">
      <c r="A72" s="137">
        <v>37347</v>
      </c>
      <c r="B72" s="138">
        <v>-0.103609237312748</v>
      </c>
    </row>
    <row r="73" spans="1:2">
      <c r="A73" s="137">
        <v>37377</v>
      </c>
      <c r="B73" s="138">
        <v>2.73051454469256E-2</v>
      </c>
    </row>
    <row r="74" spans="1:2">
      <c r="A74" s="137">
        <v>37408</v>
      </c>
      <c r="B74" s="138">
        <v>-0.68648539700280697</v>
      </c>
    </row>
    <row r="75" spans="1:2">
      <c r="A75" s="137">
        <v>37438</v>
      </c>
      <c r="B75" s="138">
        <v>-0.86756494875964196</v>
      </c>
    </row>
    <row r="76" spans="1:2">
      <c r="A76" s="137">
        <v>37469</v>
      </c>
      <c r="B76" s="138">
        <v>-1.4898246118932901</v>
      </c>
    </row>
    <row r="77" spans="1:2">
      <c r="A77" s="137">
        <v>37500</v>
      </c>
      <c r="B77" s="138">
        <v>-1.50058814918831</v>
      </c>
    </row>
    <row r="78" spans="1:2">
      <c r="A78" s="137">
        <v>37530</v>
      </c>
      <c r="B78" s="138">
        <v>-0.677603355338536</v>
      </c>
    </row>
    <row r="79" spans="1:2">
      <c r="A79" s="137">
        <v>37561</v>
      </c>
      <c r="B79" s="138">
        <v>-0.92779554399346398</v>
      </c>
    </row>
    <row r="80" spans="1:2">
      <c r="A80" s="137">
        <v>37591</v>
      </c>
      <c r="B80" s="138">
        <v>-1.03209873974285</v>
      </c>
    </row>
    <row r="81" spans="1:2">
      <c r="A81" s="137">
        <v>37622</v>
      </c>
      <c r="B81" s="138">
        <v>-1.2843465978750499</v>
      </c>
    </row>
    <row r="82" spans="1:2">
      <c r="A82" s="137">
        <v>37653</v>
      </c>
      <c r="B82" s="138">
        <v>-0.97041048086332005</v>
      </c>
    </row>
    <row r="83" spans="1:2">
      <c r="A83" s="137">
        <v>37681</v>
      </c>
      <c r="B83" s="138">
        <v>-1.3681982839453699</v>
      </c>
    </row>
    <row r="84" spans="1:2">
      <c r="A84" s="137">
        <v>37712</v>
      </c>
      <c r="B84" s="138">
        <v>-1.2229926932117301</v>
      </c>
    </row>
    <row r="85" spans="1:2">
      <c r="A85" s="137">
        <v>37742</v>
      </c>
      <c r="B85" s="138">
        <v>-1.2952678139438201</v>
      </c>
    </row>
    <row r="86" spans="1:2">
      <c r="A86" s="137">
        <v>37773</v>
      </c>
      <c r="B86" s="138">
        <v>-1.29235201203256</v>
      </c>
    </row>
    <row r="87" spans="1:2">
      <c r="A87" s="137">
        <v>37803</v>
      </c>
      <c r="B87" s="138">
        <v>-0.68834440752313397</v>
      </c>
    </row>
    <row r="88" spans="1:2">
      <c r="A88" s="137">
        <v>37834</v>
      </c>
      <c r="B88" s="138">
        <v>-1.0122032319496701</v>
      </c>
    </row>
    <row r="89" spans="1:2">
      <c r="A89" s="137">
        <v>37865</v>
      </c>
      <c r="B89" s="138">
        <v>-0.98109958066370195</v>
      </c>
    </row>
    <row r="90" spans="1:2">
      <c r="A90" s="137">
        <v>37895</v>
      </c>
      <c r="B90" s="138">
        <v>-0.79093522827718099</v>
      </c>
    </row>
    <row r="91" spans="1:2">
      <c r="A91" s="137">
        <v>37926</v>
      </c>
      <c r="B91" s="138">
        <v>-0.51844295974537402</v>
      </c>
    </row>
    <row r="92" spans="1:2">
      <c r="A92" s="137">
        <v>37956</v>
      </c>
      <c r="B92" s="138">
        <v>-0.31047833122285801</v>
      </c>
    </row>
    <row r="93" spans="1:2">
      <c r="A93" s="137">
        <v>37987</v>
      </c>
      <c r="B93" s="138">
        <v>-0.52330469445116901</v>
      </c>
    </row>
    <row r="94" spans="1:2">
      <c r="A94" s="137">
        <v>38018</v>
      </c>
      <c r="B94" s="138">
        <v>-0.53418251385628002</v>
      </c>
    </row>
    <row r="95" spans="1:2">
      <c r="A95" s="137">
        <v>38047</v>
      </c>
      <c r="B95" s="138">
        <v>-0.50014153831299801</v>
      </c>
    </row>
    <row r="96" spans="1:2">
      <c r="A96" s="137">
        <v>38078</v>
      </c>
      <c r="B96" s="138">
        <v>0.43903694338487098</v>
      </c>
    </row>
    <row r="97" spans="1:2">
      <c r="A97" s="137">
        <v>38108</v>
      </c>
      <c r="B97" s="138">
        <v>9.7927509124954196E-2</v>
      </c>
    </row>
    <row r="98" spans="1:2">
      <c r="A98" s="137">
        <v>38139</v>
      </c>
      <c r="B98" s="138">
        <v>-0.25407102318967401</v>
      </c>
    </row>
    <row r="99" spans="1:2">
      <c r="A99" s="137">
        <v>38169</v>
      </c>
      <c r="B99" s="138">
        <v>0.49789948018082397</v>
      </c>
    </row>
    <row r="100" spans="1:2">
      <c r="A100" s="137">
        <v>38200</v>
      </c>
      <c r="B100" s="138">
        <v>0.56793992370398305</v>
      </c>
    </row>
    <row r="101" spans="1:2">
      <c r="A101" s="137">
        <v>38231</v>
      </c>
      <c r="B101" s="138">
        <v>6.5694644563348802E-3</v>
      </c>
    </row>
    <row r="102" spans="1:2">
      <c r="A102" s="137">
        <v>38261</v>
      </c>
      <c r="B102" s="138">
        <v>0.73148721335445899</v>
      </c>
    </row>
    <row r="103" spans="1:2">
      <c r="A103" s="137">
        <v>38292</v>
      </c>
      <c r="B103" s="138">
        <v>-0.69634557231522898</v>
      </c>
    </row>
    <row r="104" spans="1:2">
      <c r="A104" s="137">
        <v>38322</v>
      </c>
      <c r="B104" s="138">
        <v>-0.20329871928432999</v>
      </c>
    </row>
    <row r="105" spans="1:2">
      <c r="A105" s="137">
        <v>38353</v>
      </c>
      <c r="B105" s="138">
        <v>-0.142086332306816</v>
      </c>
    </row>
    <row r="106" spans="1:2">
      <c r="A106" s="137">
        <v>38384</v>
      </c>
      <c r="B106" s="138">
        <v>0.162374057141145</v>
      </c>
    </row>
    <row r="107" spans="1:2">
      <c r="A107" s="137">
        <v>38412</v>
      </c>
      <c r="B107" s="138">
        <v>0.168266885833561</v>
      </c>
    </row>
    <row r="108" spans="1:2">
      <c r="A108" s="137">
        <v>38443</v>
      </c>
      <c r="B108" s="138">
        <v>0.78246125735796301</v>
      </c>
    </row>
    <row r="109" spans="1:2">
      <c r="A109" s="137">
        <v>38473</v>
      </c>
      <c r="B109" s="138">
        <v>-0.17518920845029401</v>
      </c>
    </row>
    <row r="110" spans="1:2">
      <c r="A110" s="137">
        <v>38504</v>
      </c>
      <c r="B110" s="138">
        <v>0.49026191936664598</v>
      </c>
    </row>
    <row r="111" spans="1:2">
      <c r="A111" s="137">
        <v>38534</v>
      </c>
      <c r="B111" s="138">
        <v>0.80063029013832798</v>
      </c>
    </row>
    <row r="112" spans="1:2">
      <c r="A112" s="137">
        <v>38565</v>
      </c>
      <c r="B112" s="138">
        <v>0.167142376809438</v>
      </c>
    </row>
    <row r="113" spans="1:2">
      <c r="A113" s="137">
        <v>38596</v>
      </c>
      <c r="B113" s="138">
        <v>-5.9667100840562898E-2</v>
      </c>
    </row>
    <row r="114" spans="1:2">
      <c r="A114" s="137">
        <v>38626</v>
      </c>
      <c r="B114" s="138">
        <v>-9.0798579420447501E-2</v>
      </c>
    </row>
    <row r="115" spans="1:2">
      <c r="A115" s="137">
        <v>38657</v>
      </c>
      <c r="B115" s="138">
        <v>0.226980824324028</v>
      </c>
    </row>
    <row r="116" spans="1:2">
      <c r="A116" s="137">
        <v>38687</v>
      </c>
      <c r="B116" s="138">
        <v>-4.3870802333270099E-2</v>
      </c>
    </row>
    <row r="117" spans="1:2">
      <c r="A117" s="137">
        <v>38718</v>
      </c>
      <c r="B117" s="138">
        <v>0.29730079651966601</v>
      </c>
    </row>
    <row r="118" spans="1:2">
      <c r="A118" s="137">
        <v>38749</v>
      </c>
      <c r="B118" s="138">
        <v>0.364229047039975</v>
      </c>
    </row>
    <row r="119" spans="1:2">
      <c r="A119" s="137">
        <v>38777</v>
      </c>
      <c r="B119" s="138">
        <v>0.29208608049330198</v>
      </c>
    </row>
    <row r="120" spans="1:2">
      <c r="A120" s="137">
        <v>38808</v>
      </c>
      <c r="B120" s="138">
        <v>0.32836612070344101</v>
      </c>
    </row>
    <row r="121" spans="1:2">
      <c r="A121" s="137">
        <v>38838</v>
      </c>
      <c r="B121" s="138">
        <v>-0.111240101350241</v>
      </c>
    </row>
    <row r="122" spans="1:2">
      <c r="A122" s="137">
        <v>38869</v>
      </c>
      <c r="B122" s="138">
        <v>0.12765867934605901</v>
      </c>
    </row>
    <row r="123" spans="1:2">
      <c r="A123" s="137">
        <v>38899</v>
      </c>
      <c r="B123" s="138">
        <v>-0.303401691817343</v>
      </c>
    </row>
    <row r="124" spans="1:2">
      <c r="A124" s="137">
        <v>38930</v>
      </c>
      <c r="B124" s="138">
        <v>-8.7679456328319E-2</v>
      </c>
    </row>
    <row r="125" spans="1:2">
      <c r="A125" s="137">
        <v>38961</v>
      </c>
      <c r="B125" s="138">
        <v>0.32404706284762602</v>
      </c>
    </row>
    <row r="126" spans="1:2">
      <c r="A126" s="137">
        <v>38991</v>
      </c>
      <c r="B126" s="138">
        <v>-0.73696427906837303</v>
      </c>
    </row>
    <row r="127" spans="1:2">
      <c r="A127" s="137">
        <v>39022</v>
      </c>
      <c r="B127" s="138">
        <v>-0.51984080300077795</v>
      </c>
    </row>
    <row r="128" spans="1:2">
      <c r="A128" s="137">
        <v>39052</v>
      </c>
      <c r="B128" s="138">
        <v>0.43736250634635898</v>
      </c>
    </row>
    <row r="129" spans="1:2">
      <c r="A129" s="137">
        <v>39083</v>
      </c>
      <c r="B129" s="138">
        <v>0.38571381282188799</v>
      </c>
    </row>
    <row r="130" spans="1:2">
      <c r="A130" s="137">
        <v>39114</v>
      </c>
      <c r="B130" s="138">
        <v>-0.265585752945804</v>
      </c>
    </row>
    <row r="131" spans="1:2">
      <c r="A131" s="137">
        <v>39142</v>
      </c>
      <c r="B131" s="138">
        <v>-0.77351379669440501</v>
      </c>
    </row>
    <row r="132" spans="1:2">
      <c r="A132" s="137">
        <v>39173</v>
      </c>
      <c r="B132" s="138">
        <v>-0.55507292468060498</v>
      </c>
    </row>
    <row r="133" spans="1:2">
      <c r="A133" s="137">
        <v>39203</v>
      </c>
      <c r="B133" s="138">
        <v>0.399027462292254</v>
      </c>
    </row>
    <row r="134" spans="1:2">
      <c r="A134" s="137">
        <v>39234</v>
      </c>
      <c r="B134" s="138">
        <v>-0.36610312480694002</v>
      </c>
    </row>
    <row r="135" spans="1:2">
      <c r="A135" s="137">
        <v>39264</v>
      </c>
      <c r="B135" s="138">
        <v>-0.65826633144937396</v>
      </c>
    </row>
    <row r="136" spans="1:2">
      <c r="A136" s="137">
        <v>39295</v>
      </c>
      <c r="B136" s="138">
        <v>-0.60391700575449403</v>
      </c>
    </row>
    <row r="137" spans="1:2">
      <c r="A137" s="137">
        <v>39326</v>
      </c>
      <c r="B137" s="138">
        <v>-0.71512941778592898</v>
      </c>
    </row>
    <row r="138" spans="1:2">
      <c r="A138" s="137">
        <v>39356</v>
      </c>
      <c r="B138" s="138">
        <v>-1.0026600719021199</v>
      </c>
    </row>
    <row r="139" spans="1:2">
      <c r="A139" s="137">
        <v>39387</v>
      </c>
      <c r="B139" s="138">
        <v>-1.0371342526674601</v>
      </c>
    </row>
    <row r="140" spans="1:2">
      <c r="A140" s="137">
        <v>39417</v>
      </c>
      <c r="B140" s="138">
        <v>-1.6317116314460101</v>
      </c>
    </row>
    <row r="141" spans="1:2">
      <c r="A141" s="137">
        <v>39448</v>
      </c>
      <c r="B141" s="138">
        <v>-1.35665270228211</v>
      </c>
    </row>
    <row r="142" spans="1:2">
      <c r="A142" s="137">
        <v>39479</v>
      </c>
      <c r="B142" s="138">
        <v>-1.8628855856926401</v>
      </c>
    </row>
    <row r="143" spans="1:2">
      <c r="A143" s="137">
        <v>39508</v>
      </c>
      <c r="B143" s="138">
        <v>-1.53072587302354</v>
      </c>
    </row>
    <row r="144" spans="1:2">
      <c r="A144" s="137">
        <v>39539</v>
      </c>
      <c r="B144" s="138">
        <v>-2.95297484117593</v>
      </c>
    </row>
    <row r="145" spans="1:2">
      <c r="A145" s="137">
        <v>39569</v>
      </c>
      <c r="B145" s="138">
        <v>-1.5842125598817101</v>
      </c>
    </row>
    <row r="146" spans="1:2">
      <c r="A146" s="137">
        <v>39600</v>
      </c>
      <c r="B146" s="138">
        <v>-2.4338828498385698</v>
      </c>
    </row>
    <row r="147" spans="1:2">
      <c r="A147" s="137">
        <v>39630</v>
      </c>
      <c r="B147" s="138">
        <v>-2.6236871120552099</v>
      </c>
    </row>
    <row r="148" spans="1:2">
      <c r="A148" s="137">
        <v>39661</v>
      </c>
      <c r="B148" s="138">
        <v>-3.0876076130815702</v>
      </c>
    </row>
    <row r="149" spans="1:2">
      <c r="A149" s="137">
        <v>39692</v>
      </c>
      <c r="B149" s="138">
        <v>-2.9290888823894599</v>
      </c>
    </row>
    <row r="150" spans="1:2">
      <c r="A150" s="137">
        <v>39722</v>
      </c>
      <c r="B150" s="138">
        <v>-3.8710395584349899</v>
      </c>
    </row>
    <row r="151" spans="1:2">
      <c r="A151" s="137">
        <v>39753</v>
      </c>
      <c r="B151" s="138">
        <v>-4.3880504089864703</v>
      </c>
    </row>
    <row r="152" spans="1:2">
      <c r="A152" s="137">
        <v>39783</v>
      </c>
      <c r="B152" s="138">
        <v>-5.0037664801663002</v>
      </c>
    </row>
    <row r="153" spans="1:2">
      <c r="A153" s="137">
        <v>39814</v>
      </c>
      <c r="B153" s="138">
        <v>-5.8101857138600899</v>
      </c>
    </row>
    <row r="154" spans="1:2">
      <c r="A154" s="137">
        <v>39845</v>
      </c>
      <c r="B154" s="138">
        <v>-6.6402064505537499</v>
      </c>
    </row>
    <row r="155" spans="1:2">
      <c r="A155" s="137">
        <v>39873</v>
      </c>
      <c r="B155" s="138">
        <v>-6.6609355361979796</v>
      </c>
    </row>
    <row r="156" spans="1:2">
      <c r="A156" s="137">
        <v>39904</v>
      </c>
      <c r="B156" s="138">
        <v>-5.9586340537073301</v>
      </c>
    </row>
    <row r="157" spans="1:2">
      <c r="A157" s="137">
        <v>39934</v>
      </c>
      <c r="B157" s="138">
        <v>-5.4562202653228997</v>
      </c>
    </row>
    <row r="158" spans="1:2">
      <c r="A158" s="137">
        <v>39965</v>
      </c>
      <c r="B158" s="138">
        <v>-4.58716548196647</v>
      </c>
    </row>
    <row r="159" spans="1:2">
      <c r="A159" s="137">
        <v>39995</v>
      </c>
      <c r="B159" s="138">
        <v>-4.55104254646937</v>
      </c>
    </row>
    <row r="160" spans="1:2">
      <c r="A160" s="137">
        <v>40026</v>
      </c>
      <c r="B160" s="138">
        <v>-4.5522324525608999</v>
      </c>
    </row>
    <row r="161" spans="1:2">
      <c r="A161" s="137">
        <v>40057</v>
      </c>
      <c r="B161" s="138">
        <v>-4.3583592430585201</v>
      </c>
    </row>
    <row r="162" spans="1:2">
      <c r="A162" s="137">
        <v>40087</v>
      </c>
      <c r="B162" s="138">
        <v>-4.2124130903083401</v>
      </c>
    </row>
    <row r="163" spans="1:2">
      <c r="A163" s="137">
        <v>40118</v>
      </c>
      <c r="B163" s="138">
        <v>-4.3043816677770304</v>
      </c>
    </row>
    <row r="164" spans="1:2">
      <c r="A164" s="137">
        <v>40148</v>
      </c>
      <c r="B164" s="138">
        <v>-3.5116098735290699</v>
      </c>
    </row>
    <row r="165" spans="1:2">
      <c r="A165" s="137">
        <v>40179</v>
      </c>
      <c r="B165" s="138">
        <v>-2.6288944535332401</v>
      </c>
    </row>
    <row r="166" spans="1:2">
      <c r="A166" s="137">
        <v>40210</v>
      </c>
      <c r="B166" s="138">
        <v>-2.2841809991794899</v>
      </c>
    </row>
    <row r="167" spans="1:2">
      <c r="A167" s="137">
        <v>40238</v>
      </c>
      <c r="B167" s="138">
        <v>-2.2323049590203099</v>
      </c>
    </row>
    <row r="168" spans="1:2">
      <c r="A168" s="137">
        <v>40269</v>
      </c>
      <c r="B168" s="138">
        <v>-2.2575689996950201</v>
      </c>
    </row>
    <row r="169" spans="1:2">
      <c r="A169" s="137">
        <v>40299</v>
      </c>
      <c r="B169" s="138">
        <v>-2.2903943124431798</v>
      </c>
    </row>
    <row r="170" spans="1:2">
      <c r="A170" s="137">
        <v>40330</v>
      </c>
      <c r="B170" s="138">
        <v>-2.81132194148373</v>
      </c>
    </row>
    <row r="171" spans="1:2">
      <c r="A171" s="137">
        <v>40360</v>
      </c>
      <c r="B171" s="138">
        <v>-2.3843536913747299</v>
      </c>
    </row>
    <row r="172" spans="1:2">
      <c r="A172" s="137">
        <v>40391</v>
      </c>
      <c r="B172" s="138">
        <v>-2.4130443099995902</v>
      </c>
    </row>
    <row r="173" spans="1:2">
      <c r="A173" s="137">
        <v>40422</v>
      </c>
      <c r="B173" s="138">
        <v>-2.6802084811369502</v>
      </c>
    </row>
    <row r="174" spans="1:2">
      <c r="A174" s="137">
        <v>40452</v>
      </c>
      <c r="B174" s="138">
        <v>-2.6804899243771598</v>
      </c>
    </row>
    <row r="175" spans="1:2">
      <c r="A175" s="137">
        <v>40483</v>
      </c>
      <c r="B175" s="138">
        <v>-2.9515013445488001</v>
      </c>
    </row>
    <row r="176" spans="1:2">
      <c r="A176" s="137">
        <v>40513</v>
      </c>
      <c r="B176" s="138">
        <v>-2.4711160846379601</v>
      </c>
    </row>
    <row r="177" spans="1:2">
      <c r="A177" s="137">
        <v>40544</v>
      </c>
      <c r="B177" s="138">
        <v>-2.2814830143798401</v>
      </c>
    </row>
    <row r="178" spans="1:2">
      <c r="A178" s="137">
        <v>40575</v>
      </c>
      <c r="B178" s="138">
        <v>-2.0212338545558501</v>
      </c>
    </row>
    <row r="179" spans="1:2">
      <c r="A179" s="137">
        <v>40603</v>
      </c>
      <c r="B179" s="138">
        <v>-1.38433004476865</v>
      </c>
    </row>
    <row r="180" spans="1:2">
      <c r="A180" s="137">
        <v>40634</v>
      </c>
      <c r="B180" s="138">
        <v>-1.4326511804809801</v>
      </c>
    </row>
    <row r="181" spans="1:2">
      <c r="A181" s="137">
        <v>40664</v>
      </c>
      <c r="B181" s="138">
        <v>-1.3200887441303799</v>
      </c>
    </row>
    <row r="182" spans="1:2">
      <c r="A182" s="137">
        <v>40695</v>
      </c>
      <c r="B182" s="138">
        <v>-1.4642922045493301</v>
      </c>
    </row>
    <row r="183" spans="1:2">
      <c r="A183" s="137">
        <v>40725</v>
      </c>
      <c r="B183" s="138">
        <v>-1.5466236081329501</v>
      </c>
    </row>
    <row r="184" spans="1:2">
      <c r="A184" s="137">
        <v>40756</v>
      </c>
      <c r="B184" s="138">
        <v>-1.7580776979525401</v>
      </c>
    </row>
    <row r="185" spans="1:2">
      <c r="A185" s="137">
        <v>40787</v>
      </c>
      <c r="B185" s="138">
        <v>-1.80483532060284</v>
      </c>
    </row>
    <row r="186" spans="1:2">
      <c r="A186" s="137">
        <v>40817</v>
      </c>
      <c r="B186" s="138">
        <v>-0.84332391461725598</v>
      </c>
    </row>
    <row r="187" spans="1:2">
      <c r="A187" s="137">
        <v>40848</v>
      </c>
      <c r="B187" s="138">
        <v>-1.0192374280586201</v>
      </c>
    </row>
    <row r="188" spans="1:2">
      <c r="A188" s="137">
        <v>40878</v>
      </c>
      <c r="B188" s="138">
        <v>-1.74547972370186</v>
      </c>
    </row>
    <row r="189" spans="1:2">
      <c r="A189" s="137">
        <v>40909</v>
      </c>
      <c r="B189" s="138">
        <v>-1.40018057619657</v>
      </c>
    </row>
    <row r="190" spans="1:2">
      <c r="A190" s="137">
        <v>40940</v>
      </c>
      <c r="B190" s="138">
        <v>-0.85970705994374497</v>
      </c>
    </row>
    <row r="191" spans="1:2">
      <c r="A191" s="137">
        <v>40969</v>
      </c>
      <c r="B191" s="138">
        <v>-1.11836492175313</v>
      </c>
    </row>
    <row r="192" spans="1:2">
      <c r="A192" s="137">
        <v>41000</v>
      </c>
      <c r="B192" s="138">
        <v>-1.29507655364522</v>
      </c>
    </row>
    <row r="193" spans="1:2">
      <c r="A193" s="137">
        <v>41030</v>
      </c>
      <c r="B193" s="138">
        <v>-0.81262772872226696</v>
      </c>
    </row>
    <row r="194" spans="1:2">
      <c r="A194" s="137">
        <v>41061</v>
      </c>
      <c r="B194" s="138">
        <v>-1.06246856491985</v>
      </c>
    </row>
    <row r="195" spans="1:2">
      <c r="A195" s="137">
        <v>41091</v>
      </c>
      <c r="B195" s="138">
        <v>-0.84532059916493896</v>
      </c>
    </row>
    <row r="196" spans="1:2">
      <c r="A196" s="137">
        <v>41122</v>
      </c>
      <c r="B196" s="138">
        <v>-0.81849831312503696</v>
      </c>
    </row>
    <row r="197" spans="1:2">
      <c r="A197" s="137">
        <v>41153</v>
      </c>
      <c r="B197" s="138">
        <v>-0.98426165767016605</v>
      </c>
    </row>
    <row r="198" spans="1:2">
      <c r="A198" s="137">
        <v>41183</v>
      </c>
      <c r="B198" s="138">
        <v>-1.32563576384364</v>
      </c>
    </row>
    <row r="199" spans="1:2">
      <c r="A199" s="137">
        <v>41214</v>
      </c>
      <c r="B199" s="138">
        <v>-1.31430478283175</v>
      </c>
    </row>
    <row r="200" spans="1:2">
      <c r="A200" s="137">
        <v>41244</v>
      </c>
      <c r="B200" s="138">
        <v>-1.2237115100546001</v>
      </c>
    </row>
    <row r="201" spans="1:2">
      <c r="A201" s="137">
        <v>41275</v>
      </c>
      <c r="B201" s="138">
        <v>-0.47257761802839399</v>
      </c>
    </row>
    <row r="202" spans="1:2">
      <c r="A202" s="137">
        <v>41306</v>
      </c>
      <c r="B202" s="138">
        <v>-0.413875098416362</v>
      </c>
    </row>
    <row r="203" spans="1:2">
      <c r="A203" s="137">
        <v>41334</v>
      </c>
      <c r="B203" s="138">
        <v>-0.272333503168395</v>
      </c>
    </row>
    <row r="204" spans="1:2">
      <c r="A204" s="137">
        <v>41365</v>
      </c>
      <c r="B204" s="138">
        <v>-0.21565010368880699</v>
      </c>
    </row>
    <row r="205" spans="1:2">
      <c r="A205" s="137">
        <v>41395</v>
      </c>
      <c r="B205" s="138">
        <v>-8.2942337107798594E-2</v>
      </c>
    </row>
    <row r="206" spans="1:2">
      <c r="A206" s="137">
        <v>41426</v>
      </c>
      <c r="B206" s="138">
        <v>0.228626060523585</v>
      </c>
    </row>
    <row r="207" spans="1:2">
      <c r="A207" s="137">
        <v>41456</v>
      </c>
      <c r="B207" s="138">
        <v>0.63722509082254397</v>
      </c>
    </row>
    <row r="208" spans="1:2">
      <c r="A208" s="137">
        <v>41487</v>
      </c>
      <c r="B208" s="138">
        <v>0.61397826595045002</v>
      </c>
    </row>
    <row r="209" spans="1:2">
      <c r="A209" s="137">
        <v>41518</v>
      </c>
      <c r="B209" s="138">
        <v>0.72776051686336196</v>
      </c>
    </row>
    <row r="210" spans="1:2">
      <c r="A210" s="137">
        <v>41548</v>
      </c>
      <c r="B210" s="138">
        <v>0.71041267491558002</v>
      </c>
    </row>
    <row r="211" spans="1:2">
      <c r="A211" s="137">
        <v>41579</v>
      </c>
      <c r="B211" s="138">
        <v>0.62745375462063901</v>
      </c>
    </row>
    <row r="212" spans="1:2">
      <c r="A212" s="137">
        <v>41609</v>
      </c>
      <c r="B212" s="138">
        <v>0.62706167431631699</v>
      </c>
    </row>
    <row r="213" spans="1:2">
      <c r="A213" s="137">
        <v>41640</v>
      </c>
      <c r="B213" s="138">
        <v>0.84040242707560797</v>
      </c>
    </row>
    <row r="214" spans="1:2">
      <c r="A214" s="137">
        <v>41671</v>
      </c>
      <c r="B214" s="138">
        <v>0.902712134527901</v>
      </c>
    </row>
    <row r="215" spans="1:2">
      <c r="A215" s="137">
        <v>41699</v>
      </c>
      <c r="B215" s="138">
        <v>1.02293655331595</v>
      </c>
    </row>
    <row r="216" spans="1:2">
      <c r="A216" s="137">
        <v>41730</v>
      </c>
      <c r="B216" s="138">
        <v>1.28298176457345</v>
      </c>
    </row>
    <row r="217" spans="1:2">
      <c r="A217" s="137">
        <v>41760</v>
      </c>
      <c r="B217" s="138">
        <v>1.0018776631188899</v>
      </c>
    </row>
    <row r="218" spans="1:2">
      <c r="A218" s="137">
        <v>41791</v>
      </c>
      <c r="B218" s="138">
        <v>0.66608064695306501</v>
      </c>
    </row>
    <row r="219" spans="1:2">
      <c r="A219" s="137">
        <v>41821</v>
      </c>
      <c r="B219" s="138">
        <v>1.4071404720789</v>
      </c>
    </row>
    <row r="220" spans="1:2">
      <c r="A220" s="137">
        <v>41852</v>
      </c>
      <c r="B220" s="138">
        <v>1.18354384838083</v>
      </c>
    </row>
    <row r="221" spans="1:2">
      <c r="A221" s="137">
        <v>41883</v>
      </c>
      <c r="B221" s="138">
        <v>1.2662158808644901</v>
      </c>
    </row>
    <row r="222" spans="1:2">
      <c r="A222" s="137">
        <v>41913</v>
      </c>
      <c r="B222" s="138">
        <v>1.31352017318408</v>
      </c>
    </row>
    <row r="223" spans="1:2">
      <c r="A223" s="137">
        <v>41944</v>
      </c>
      <c r="B223" s="138">
        <v>1.24100197480987</v>
      </c>
    </row>
    <row r="224" spans="1:2">
      <c r="A224" s="137">
        <v>41974</v>
      </c>
      <c r="B224" s="138">
        <v>1.4768641900383099</v>
      </c>
    </row>
    <row r="225" spans="1:2">
      <c r="A225" s="137">
        <v>42005</v>
      </c>
      <c r="B225" s="138">
        <v>1.46865252298034</v>
      </c>
    </row>
    <row r="226" spans="1:2">
      <c r="A226" s="137">
        <v>42036</v>
      </c>
      <c r="B226" s="138">
        <v>1.4165539470644199</v>
      </c>
    </row>
    <row r="227" spans="1:2">
      <c r="A227" s="137">
        <v>42064</v>
      </c>
      <c r="B227" s="138">
        <v>1.6075495668838999</v>
      </c>
    </row>
    <row r="228" spans="1:2">
      <c r="A228" s="137">
        <v>42095</v>
      </c>
      <c r="B228" s="138">
        <v>1.66987746231068</v>
      </c>
    </row>
    <row r="229" spans="1:2">
      <c r="A229" s="137">
        <v>42125</v>
      </c>
      <c r="B229" s="138">
        <v>1.81008782215038</v>
      </c>
    </row>
    <row r="230" spans="1:2">
      <c r="A230" s="137">
        <v>42156</v>
      </c>
      <c r="B230" s="138">
        <v>1.6608304993581799</v>
      </c>
    </row>
    <row r="231" spans="1:2">
      <c r="A231" s="137">
        <v>42186</v>
      </c>
      <c r="B231" s="138">
        <v>1.9150575913993799</v>
      </c>
    </row>
    <row r="232" spans="1:2">
      <c r="A232" s="137">
        <v>42217</v>
      </c>
      <c r="B232" s="138">
        <v>1.72600850111217</v>
      </c>
    </row>
    <row r="233" spans="1:2">
      <c r="A233" s="137">
        <v>42248</v>
      </c>
      <c r="B233" s="138">
        <v>1.68492647320254</v>
      </c>
    </row>
    <row r="234" spans="1:2">
      <c r="A234" s="137">
        <v>42278</v>
      </c>
      <c r="B234" s="138">
        <v>1.4252304750241001</v>
      </c>
    </row>
    <row r="235" spans="1:2">
      <c r="A235" s="137">
        <v>42309</v>
      </c>
      <c r="B235" s="138">
        <v>1.45237390142908</v>
      </c>
    </row>
    <row r="236" spans="1:2">
      <c r="A236" s="137">
        <v>42339</v>
      </c>
      <c r="B236" s="138">
        <v>1.3618087113995101</v>
      </c>
    </row>
    <row r="237" spans="1:2">
      <c r="A237" s="137">
        <v>42370</v>
      </c>
      <c r="B237" s="138">
        <v>1.41289495305489</v>
      </c>
    </row>
    <row r="238" spans="1:2">
      <c r="A238" s="137">
        <v>42401</v>
      </c>
      <c r="B238" s="138">
        <v>1.39942929915878</v>
      </c>
    </row>
    <row r="239" spans="1:2">
      <c r="A239" s="137">
        <v>42430</v>
      </c>
      <c r="B239" s="138">
        <v>1.3440167531727401</v>
      </c>
    </row>
    <row r="240" spans="1:2">
      <c r="A240" s="137">
        <v>42461</v>
      </c>
      <c r="B240" s="138">
        <v>1.30327342589233</v>
      </c>
    </row>
    <row r="241" spans="1:2">
      <c r="A241" s="137">
        <v>42491</v>
      </c>
      <c r="B241" s="138">
        <v>2.8292970610123001</v>
      </c>
    </row>
    <row r="242" spans="1:2">
      <c r="A242" s="137">
        <v>42522</v>
      </c>
      <c r="B242" s="138">
        <v>2.6000706517062802</v>
      </c>
    </row>
    <row r="243" spans="1:2">
      <c r="A243" s="137">
        <v>42552</v>
      </c>
      <c r="B243" s="138">
        <v>0.68966414413960098</v>
      </c>
    </row>
    <row r="244" spans="1:2">
      <c r="A244" s="137">
        <v>42583</v>
      </c>
      <c r="B244" s="138">
        <v>2.37153218183462</v>
      </c>
    </row>
    <row r="245" spans="1:2">
      <c r="A245" s="137">
        <v>42614</v>
      </c>
      <c r="B245" s="138">
        <v>1.18314578729725</v>
      </c>
    </row>
    <row r="246" spans="1:2">
      <c r="A246" s="137">
        <v>42644</v>
      </c>
      <c r="B246" s="138">
        <v>2.2920966334980202</v>
      </c>
    </row>
    <row r="247" spans="1:2">
      <c r="A247" s="137">
        <v>42675</v>
      </c>
      <c r="B247" s="138">
        <v>0.10110235995478099</v>
      </c>
    </row>
    <row r="248" spans="1:2">
      <c r="A248" s="137">
        <v>42705</v>
      </c>
      <c r="B248" s="138">
        <v>1.20164663312138</v>
      </c>
    </row>
    <row r="249" spans="1:2">
      <c r="A249" s="137">
        <v>42736</v>
      </c>
      <c r="B249" s="138">
        <v>1.82628896845685</v>
      </c>
    </row>
    <row r="250" spans="1:2">
      <c r="A250" s="137">
        <v>42767</v>
      </c>
      <c r="B250" s="138">
        <v>1.5601428966877799</v>
      </c>
    </row>
    <row r="251" spans="1:2">
      <c r="A251" s="137">
        <v>42795</v>
      </c>
      <c r="B251" s="138">
        <v>0.87544143171075395</v>
      </c>
    </row>
    <row r="252" spans="1:2">
      <c r="A252" s="137">
        <v>42826</v>
      </c>
      <c r="B252" s="138">
        <v>1.7087782058880701</v>
      </c>
    </row>
    <row r="253" spans="1:2">
      <c r="A253" s="137">
        <v>42856</v>
      </c>
      <c r="B253" s="138">
        <v>0.95242876631267204</v>
      </c>
    </row>
    <row r="254" spans="1:2">
      <c r="A254" s="137">
        <v>42887</v>
      </c>
      <c r="B254" s="138">
        <v>0.67557900089839895</v>
      </c>
    </row>
    <row r="255" spans="1:2">
      <c r="A255" s="137">
        <v>42917</v>
      </c>
      <c r="B255" s="138">
        <v>1.3114772492175699</v>
      </c>
    </row>
    <row r="256" spans="1:2">
      <c r="A256" s="137">
        <v>42948</v>
      </c>
      <c r="B256" s="138">
        <v>1.2392200134059299</v>
      </c>
    </row>
    <row r="257" spans="1:2">
      <c r="A257" s="137">
        <v>42979</v>
      </c>
      <c r="B257" s="138">
        <v>0.85538563720934702</v>
      </c>
    </row>
    <row r="258" spans="1:2">
      <c r="A258" s="137">
        <v>43009</v>
      </c>
      <c r="B258" s="138">
        <v>1.75592248642222</v>
      </c>
    </row>
    <row r="259" spans="1:2">
      <c r="A259" s="137">
        <v>43040</v>
      </c>
      <c r="B259" s="138">
        <v>1.47460582052542</v>
      </c>
    </row>
    <row r="260" spans="1:2">
      <c r="A260" s="137">
        <v>43070</v>
      </c>
      <c r="B260" s="138">
        <v>0.95086530283077098</v>
      </c>
    </row>
    <row r="261" spans="1:2">
      <c r="A261" s="137">
        <v>43101</v>
      </c>
      <c r="B261" s="138">
        <v>0.91271107056064704</v>
      </c>
    </row>
    <row r="262" spans="1:2">
      <c r="A262" s="137">
        <v>43132</v>
      </c>
      <c r="B262" s="138">
        <v>1.84833818969829</v>
      </c>
    </row>
    <row r="263" spans="1:2">
      <c r="A263" s="137">
        <v>43160</v>
      </c>
      <c r="B263" s="138">
        <v>1.9067689573027999</v>
      </c>
    </row>
    <row r="264" spans="1:2">
      <c r="A264" s="137">
        <v>43191</v>
      </c>
      <c r="B264" s="138">
        <v>1.39642768878912</v>
      </c>
    </row>
    <row r="265" spans="1:2">
      <c r="A265" s="137">
        <v>43221</v>
      </c>
      <c r="B265" s="138">
        <v>1.91562462572368</v>
      </c>
    </row>
    <row r="266" spans="1:2">
      <c r="A266" s="137">
        <v>43252</v>
      </c>
      <c r="B266" s="138">
        <v>1.8867881042092201</v>
      </c>
    </row>
    <row r="267" spans="1:2">
      <c r="A267" s="137">
        <v>43282</v>
      </c>
      <c r="B267" s="138">
        <v>1.5921642513872201</v>
      </c>
    </row>
    <row r="268" spans="1:2">
      <c r="A268" s="137">
        <v>43313</v>
      </c>
      <c r="B268" s="138">
        <v>1.37825659500204</v>
      </c>
    </row>
    <row r="269" spans="1:2">
      <c r="A269" s="137">
        <v>43344</v>
      </c>
      <c r="B269" s="138">
        <v>1.3462688384742401</v>
      </c>
    </row>
    <row r="270" spans="1:2">
      <c r="A270" s="137">
        <v>43374</v>
      </c>
      <c r="B270" s="138">
        <v>1.7816709861886</v>
      </c>
    </row>
    <row r="271" spans="1:2">
      <c r="A271" s="137">
        <v>43405</v>
      </c>
      <c r="B271" s="138">
        <v>1.85569690347026</v>
      </c>
    </row>
    <row r="272" spans="1:2">
      <c r="A272" s="137">
        <v>43435</v>
      </c>
      <c r="B272" s="138">
        <v>0.77962567002412098</v>
      </c>
    </row>
    <row r="273" spans="1:2">
      <c r="A273" s="137">
        <v>43466</v>
      </c>
      <c r="B273" s="138">
        <v>1.0886638008437799</v>
      </c>
    </row>
    <row r="274" spans="1:2">
      <c r="A274" s="137">
        <v>43497</v>
      </c>
      <c r="B274" s="138">
        <v>0.76284551930359001</v>
      </c>
    </row>
    <row r="275" spans="1:2">
      <c r="A275" s="137">
        <v>43525</v>
      </c>
      <c r="B275" s="138">
        <v>0.814226368555099</v>
      </c>
    </row>
    <row r="276" spans="1:2">
      <c r="A276" s="137">
        <v>43556</v>
      </c>
      <c r="B276" s="138">
        <v>1.3793331806100999</v>
      </c>
    </row>
    <row r="277" spans="1:2">
      <c r="A277" s="137">
        <v>43586</v>
      </c>
      <c r="B277" s="138">
        <v>1.33233216991297</v>
      </c>
    </row>
    <row r="278" spans="1:2">
      <c r="A278" s="137">
        <v>43617</v>
      </c>
      <c r="B278" s="138">
        <v>0.59173066663445195</v>
      </c>
    </row>
    <row r="279" spans="1:2">
      <c r="A279" s="137">
        <v>43647</v>
      </c>
      <c r="B279" s="138">
        <v>0.43258903223753298</v>
      </c>
    </row>
    <row r="280" spans="1:2">
      <c r="A280" s="137">
        <v>43678</v>
      </c>
      <c r="B280" s="138">
        <v>-0.62981333049122801</v>
      </c>
    </row>
    <row r="281" spans="1:2">
      <c r="A281" s="137">
        <v>43709</v>
      </c>
      <c r="B281" s="138">
        <v>-0.283139728934375</v>
      </c>
    </row>
    <row r="282" spans="1:2">
      <c r="A282" s="137">
        <v>43739</v>
      </c>
      <c r="B282" s="138">
        <v>-0.819297848131746</v>
      </c>
    </row>
    <row r="283" spans="1:2">
      <c r="A283" s="137">
        <v>43770</v>
      </c>
      <c r="B283" s="138">
        <v>0.135824170791842</v>
      </c>
    </row>
    <row r="284" spans="1:2">
      <c r="A284" s="137">
        <v>43800</v>
      </c>
      <c r="B284" s="138">
        <v>0.38973667358900599</v>
      </c>
    </row>
    <row r="285" spans="1:2">
      <c r="A285" s="137">
        <v>43831</v>
      </c>
      <c r="B285" s="138">
        <v>1.0808472784397201</v>
      </c>
    </row>
    <row r="286" spans="1:2">
      <c r="A286" s="137">
        <v>43862</v>
      </c>
      <c r="B286" s="138">
        <v>0.68248343044809801</v>
      </c>
    </row>
    <row r="287" spans="1:2">
      <c r="A287" s="137">
        <v>43891</v>
      </c>
      <c r="B287" s="138">
        <v>-1.2002178684626099</v>
      </c>
    </row>
    <row r="288" spans="1:2">
      <c r="A288" s="137">
        <v>43922</v>
      </c>
      <c r="B288" s="138">
        <v>-6.1857911407679298</v>
      </c>
    </row>
    <row r="289" spans="1:2">
      <c r="A289" s="137">
        <v>43952</v>
      </c>
      <c r="B289" s="138">
        <v>-3.4915509289992301</v>
      </c>
    </row>
    <row r="290" spans="1:2">
      <c r="A290" s="137">
        <v>43983</v>
      </c>
      <c r="B290" s="138">
        <v>-1.152164779836</v>
      </c>
    </row>
    <row r="291" spans="1:2">
      <c r="A291" s="137">
        <v>44013</v>
      </c>
      <c r="B291" s="138">
        <v>-0.59382051292932903</v>
      </c>
    </row>
    <row r="292" spans="1:2">
      <c r="A292" s="137">
        <v>44044</v>
      </c>
      <c r="B292" s="138">
        <v>-1.1036500690867901</v>
      </c>
    </row>
    <row r="293" spans="1:2">
      <c r="A293" s="137">
        <v>44075</v>
      </c>
      <c r="B293" s="138">
        <v>4.2776438349845299E-2</v>
      </c>
    </row>
    <row r="294" spans="1:2">
      <c r="A294" s="137">
        <v>44105</v>
      </c>
      <c r="B294" s="138">
        <v>-1.8220326250264101</v>
      </c>
    </row>
    <row r="295" spans="1:2">
      <c r="A295" s="137">
        <v>44136</v>
      </c>
      <c r="B295" s="138">
        <v>-0.32876935385099798</v>
      </c>
    </row>
    <row r="296" spans="1:2">
      <c r="A296" s="137">
        <v>44166</v>
      </c>
      <c r="B296" s="138">
        <v>-9.2720141343717893E-2</v>
      </c>
    </row>
    <row r="297" spans="1:2">
      <c r="A297" s="137">
        <v>44197</v>
      </c>
      <c r="B297" s="138">
        <v>-2.5043369735502901</v>
      </c>
    </row>
    <row r="298" spans="1:2">
      <c r="A298" s="137">
        <v>44228</v>
      </c>
      <c r="B298" s="138">
        <v>-0.69686486161777605</v>
      </c>
    </row>
    <row r="299" spans="1:2">
      <c r="A299" s="137">
        <v>44256</v>
      </c>
      <c r="B299" s="138">
        <v>0.60517623738092796</v>
      </c>
    </row>
    <row r="300" spans="1:2">
      <c r="A300" s="137">
        <v>44287</v>
      </c>
      <c r="B300" s="138">
        <v>1.4701649546544</v>
      </c>
    </row>
    <row r="301" spans="1:2">
      <c r="A301" s="137">
        <v>44317</v>
      </c>
      <c r="B301" s="138">
        <v>2.2440000397792099</v>
      </c>
    </row>
    <row r="302" spans="1:2">
      <c r="A302" s="137">
        <v>44348</v>
      </c>
      <c r="B302" s="138">
        <v>2.1488067309013901</v>
      </c>
    </row>
    <row r="303" spans="1:2">
      <c r="A303" s="137">
        <v>44378</v>
      </c>
      <c r="B303" s="138">
        <v>1.6435614025265699</v>
      </c>
    </row>
    <row r="304" spans="1:2">
      <c r="A304" s="137">
        <v>44409</v>
      </c>
      <c r="B304" s="138">
        <v>1.8139417910436499</v>
      </c>
    </row>
    <row r="305" spans="1:2">
      <c r="A305" s="137">
        <v>44440</v>
      </c>
      <c r="B305" s="138">
        <v>1.97301323214497</v>
      </c>
    </row>
    <row r="306" spans="1:2">
      <c r="A306" s="137">
        <v>44470</v>
      </c>
      <c r="B306" s="138">
        <v>1.97694320361984</v>
      </c>
    </row>
    <row r="307" spans="1:2">
      <c r="A307" s="137">
        <v>44501</v>
      </c>
      <c r="B307" s="138">
        <v>1.5871820093055899</v>
      </c>
    </row>
    <row r="308" spans="1:2">
      <c r="A308" s="137">
        <v>44531</v>
      </c>
      <c r="B308" s="138">
        <v>1.1871439348036801</v>
      </c>
    </row>
    <row r="309" spans="1:2">
      <c r="A309" s="137">
        <v>44562</v>
      </c>
      <c r="B309" s="136">
        <v>2.0213771002493202</v>
      </c>
    </row>
    <row r="310" spans="1:2">
      <c r="A310" s="137">
        <v>44593</v>
      </c>
      <c r="B310" s="136">
        <v>2.3927173766364098</v>
      </c>
    </row>
    <row r="311" spans="1:2">
      <c r="A311" s="137">
        <v>44621</v>
      </c>
      <c r="B311" s="136">
        <v>1.6833860101525899</v>
      </c>
    </row>
    <row r="312" spans="1:2">
      <c r="A312" s="137">
        <v>44652</v>
      </c>
      <c r="B312" s="136">
        <v>0.69387702593162104</v>
      </c>
    </row>
    <row r="313" spans="1:2">
      <c r="A313" s="137">
        <v>44682</v>
      </c>
      <c r="B313" s="136">
        <v>1.27108073053805</v>
      </c>
    </row>
    <row r="314" spans="1:2">
      <c r="A314" s="137">
        <v>44713</v>
      </c>
      <c r="B314" s="136">
        <v>0.285559101199998</v>
      </c>
    </row>
    <row r="315" spans="1:2">
      <c r="A315" s="137">
        <v>44743</v>
      </c>
      <c r="B315" s="136">
        <v>-0.42742318894012599</v>
      </c>
    </row>
    <row r="316" spans="1:2">
      <c r="A316" s="137">
        <v>44774</v>
      </c>
      <c r="B316" s="136">
        <v>-4.4011223457920197E-2</v>
      </c>
    </row>
    <row r="317" spans="1:2">
      <c r="A317" s="137">
        <v>44805</v>
      </c>
      <c r="B317" s="136">
        <v>-0.243118247551246</v>
      </c>
    </row>
    <row r="318" spans="1:2">
      <c r="A318" s="137">
        <v>44835</v>
      </c>
      <c r="B318" s="136">
        <v>-0.58680646034849104</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5070F-CFDB-44B5-AA59-539028F7D35B}">
  <dimension ref="A1:C318"/>
  <sheetViews>
    <sheetView workbookViewId="0">
      <selection activeCell="G20" sqref="G20"/>
    </sheetView>
  </sheetViews>
  <sheetFormatPr defaultColWidth="8.81640625" defaultRowHeight="14.5"/>
  <cols>
    <col min="1" max="1" width="10.54296875" style="19" customWidth="1"/>
    <col min="2" max="16384" width="8.81640625" style="19"/>
  </cols>
  <sheetData>
    <row r="1" spans="1:1">
      <c r="A1" s="20" t="s">
        <v>397</v>
      </c>
    </row>
    <row r="2" spans="1:1">
      <c r="A2" s="22" t="s">
        <v>398</v>
      </c>
    </row>
    <row r="17" spans="1:3">
      <c r="A17" s="23" t="s">
        <v>399</v>
      </c>
    </row>
    <row r="18" spans="1:3">
      <c r="A18" s="23" t="s">
        <v>400</v>
      </c>
    </row>
    <row r="21" spans="1:3">
      <c r="A21" s="146"/>
      <c r="B21" s="146"/>
      <c r="C21" s="146"/>
    </row>
    <row r="22" spans="1:3">
      <c r="A22" s="146"/>
      <c r="B22" s="146"/>
      <c r="C22" s="146"/>
    </row>
    <row r="23" spans="1:3">
      <c r="A23" s="146"/>
      <c r="B23" s="146"/>
      <c r="C23" s="146"/>
    </row>
    <row r="24" spans="1:3">
      <c r="A24" s="146"/>
      <c r="B24" s="146"/>
      <c r="C24" s="146"/>
    </row>
    <row r="25" spans="1:3">
      <c r="A25" s="146"/>
      <c r="B25" s="146"/>
      <c r="C25" s="146"/>
    </row>
    <row r="26" spans="1:3">
      <c r="A26" s="146"/>
      <c r="B26" s="146"/>
      <c r="C26" s="146"/>
    </row>
    <row r="27" spans="1:3">
      <c r="A27" s="146"/>
      <c r="B27" s="146"/>
      <c r="C27" s="146"/>
    </row>
    <row r="28" spans="1:3">
      <c r="A28" s="146"/>
      <c r="B28" s="146"/>
      <c r="C28" s="146"/>
    </row>
    <row r="29" spans="1:3">
      <c r="A29" s="146"/>
      <c r="B29" s="146"/>
      <c r="C29" s="146"/>
    </row>
    <row r="30" spans="1:3">
      <c r="A30" s="146"/>
      <c r="B30" s="146"/>
      <c r="C30" s="146"/>
    </row>
    <row r="31" spans="1:3">
      <c r="A31" s="146"/>
      <c r="B31" s="146"/>
      <c r="C31" s="146"/>
    </row>
    <row r="32" spans="1:3">
      <c r="A32" s="146"/>
      <c r="B32" s="146"/>
      <c r="C32" s="146"/>
    </row>
    <row r="33" spans="1:3">
      <c r="A33" s="146"/>
      <c r="B33" s="146"/>
      <c r="C33" s="146"/>
    </row>
    <row r="34" spans="1:3">
      <c r="A34" s="146"/>
      <c r="B34" s="146"/>
      <c r="C34" s="146"/>
    </row>
    <row r="35" spans="1:3">
      <c r="A35" s="148"/>
      <c r="B35" s="146"/>
      <c r="C35" s="146"/>
    </row>
    <row r="36" spans="1:3">
      <c r="A36" s="148"/>
      <c r="B36" s="146"/>
      <c r="C36" s="146"/>
    </row>
    <row r="37" spans="1:3">
      <c r="A37" s="142"/>
      <c r="B37" s="141"/>
      <c r="C37" s="142"/>
    </row>
    <row r="38" spans="1:3">
      <c r="A38" s="147" t="s">
        <v>440</v>
      </c>
      <c r="B38" s="146"/>
      <c r="C38" s="146"/>
    </row>
    <row r="39" spans="1:3">
      <c r="A39" s="146"/>
      <c r="B39" s="145" t="s">
        <v>439</v>
      </c>
      <c r="C39" s="145" t="s">
        <v>438</v>
      </c>
    </row>
    <row r="40" spans="1:3">
      <c r="A40" s="143" t="s">
        <v>437</v>
      </c>
      <c r="B40" s="144">
        <v>-56.465430516095836</v>
      </c>
      <c r="C40" s="144">
        <v>43.792824490750185</v>
      </c>
    </row>
    <row r="41" spans="1:3">
      <c r="A41" s="143" t="s">
        <v>436</v>
      </c>
      <c r="B41" s="144">
        <v>-8.6681170589318448</v>
      </c>
      <c r="C41" s="144">
        <v>24.291160563879778</v>
      </c>
    </row>
    <row r="42" spans="1:3">
      <c r="A42" s="143" t="s">
        <v>435</v>
      </c>
      <c r="B42" s="144">
        <v>7.8571288801341028</v>
      </c>
      <c r="C42" s="144">
        <v>18.050980673524098</v>
      </c>
    </row>
    <row r="43" spans="1:3">
      <c r="A43" s="143" t="s">
        <v>434</v>
      </c>
      <c r="B43" s="144">
        <v>14.163541522833222</v>
      </c>
      <c r="C43" s="144">
        <v>37.312534137011987</v>
      </c>
    </row>
    <row r="44" spans="1:3">
      <c r="A44" s="143" t="s">
        <v>433</v>
      </c>
      <c r="B44" s="144">
        <v>15.039196068324264</v>
      </c>
      <c r="C44" s="144">
        <v>49.0751560061939</v>
      </c>
    </row>
    <row r="45" spans="1:3">
      <c r="A45" s="143" t="s">
        <v>432</v>
      </c>
      <c r="B45" s="144">
        <v>19.325696506869555</v>
      </c>
      <c r="C45" s="144">
        <v>49.76999316263057</v>
      </c>
    </row>
    <row r="46" spans="1:3">
      <c r="A46" s="143" t="s">
        <v>431</v>
      </c>
      <c r="B46" s="144">
        <v>19.978635323388787</v>
      </c>
      <c r="C46" s="144">
        <v>36.280700823331514</v>
      </c>
    </row>
    <row r="47" spans="1:3">
      <c r="A47" s="143" t="s">
        <v>430</v>
      </c>
      <c r="B47" s="144">
        <v>21.877975822206476</v>
      </c>
      <c r="C47" s="144">
        <v>42.224593597367466</v>
      </c>
    </row>
    <row r="48" spans="1:3">
      <c r="A48" s="143" t="s">
        <v>429</v>
      </c>
      <c r="B48" s="144">
        <v>22.201889170428217</v>
      </c>
      <c r="C48" s="144">
        <v>35.929097452332435</v>
      </c>
    </row>
    <row r="49" spans="1:3">
      <c r="A49" s="143" t="s">
        <v>428</v>
      </c>
      <c r="B49" s="144">
        <v>28.487997422265181</v>
      </c>
      <c r="C49" s="144">
        <v>43.31882518393212</v>
      </c>
    </row>
    <row r="50" spans="1:3">
      <c r="A50" s="143" t="s">
        <v>427</v>
      </c>
      <c r="B50" s="144">
        <v>31.093059073977443</v>
      </c>
      <c r="C50" s="144">
        <v>44.301420469421174</v>
      </c>
    </row>
    <row r="51" spans="1:3">
      <c r="A51" s="143" t="s">
        <v>426</v>
      </c>
      <c r="B51" s="144">
        <v>33.24088503587496</v>
      </c>
      <c r="C51" s="144">
        <v>112.05695124931394</v>
      </c>
    </row>
    <row r="52" spans="1:3">
      <c r="A52" s="143" t="s">
        <v>425</v>
      </c>
      <c r="B52" s="144">
        <v>35.643284195153122</v>
      </c>
      <c r="C52" s="144">
        <v>44.847184823452451</v>
      </c>
    </row>
    <row r="53" spans="1:3">
      <c r="A53" s="143" t="s">
        <v>424</v>
      </c>
      <c r="B53" s="144">
        <v>35.679360558737457</v>
      </c>
      <c r="C53" s="144">
        <v>59.805946984099442</v>
      </c>
    </row>
    <row r="54" spans="1:3">
      <c r="A54" s="143" t="s">
        <v>423</v>
      </c>
      <c r="B54" s="144">
        <v>38.247746579911507</v>
      </c>
      <c r="C54" s="144">
        <v>41.645688624796719</v>
      </c>
    </row>
    <row r="55" spans="1:3">
      <c r="A55" s="143" t="s">
        <v>422</v>
      </c>
      <c r="B55" s="144">
        <v>43.619508108348185</v>
      </c>
      <c r="C55" s="144">
        <v>53.443737965497384</v>
      </c>
    </row>
    <row r="56" spans="1:3">
      <c r="A56" s="143" t="s">
        <v>421</v>
      </c>
      <c r="B56" s="144">
        <v>49.896771903273873</v>
      </c>
      <c r="C56" s="144">
        <v>52.434501539079534</v>
      </c>
    </row>
    <row r="57" spans="1:3">
      <c r="A57" s="143" t="s">
        <v>420</v>
      </c>
      <c r="B57" s="144">
        <v>49.950997182524951</v>
      </c>
      <c r="C57" s="144">
        <v>57.626770094389499</v>
      </c>
    </row>
    <row r="58" spans="1:3">
      <c r="A58" s="143" t="s">
        <v>419</v>
      </c>
      <c r="B58" s="144">
        <v>50.545875409157979</v>
      </c>
      <c r="C58" s="144">
        <v>72.253222554100333</v>
      </c>
    </row>
    <row r="59" spans="1:3">
      <c r="A59" s="143" t="s">
        <v>418</v>
      </c>
      <c r="B59" s="144">
        <v>51.29202810883163</v>
      </c>
      <c r="C59" s="144">
        <v>63.074364848516055</v>
      </c>
    </row>
    <row r="60" spans="1:3">
      <c r="A60" s="143" t="s">
        <v>417</v>
      </c>
      <c r="B60" s="144">
        <v>51.8643992503644</v>
      </c>
      <c r="C60" s="144">
        <v>68.738141181370167</v>
      </c>
    </row>
    <row r="61" spans="1:3">
      <c r="A61" s="143" t="s">
        <v>416</v>
      </c>
      <c r="B61" s="144">
        <v>55.697039600153786</v>
      </c>
      <c r="C61" s="144">
        <v>74.69780853517878</v>
      </c>
    </row>
    <row r="62" spans="1:3">
      <c r="A62" s="143" t="s">
        <v>415</v>
      </c>
      <c r="B62" s="144">
        <v>56.864503080384374</v>
      </c>
      <c r="C62" s="144">
        <v>64.618053847358141</v>
      </c>
    </row>
    <row r="63" spans="1:3">
      <c r="A63" s="143" t="s">
        <v>414</v>
      </c>
      <c r="B63" s="144">
        <v>59.877680211048499</v>
      </c>
      <c r="C63" s="144">
        <v>75.017978652032582</v>
      </c>
    </row>
    <row r="64" spans="1:3">
      <c r="A64" s="143" t="s">
        <v>413</v>
      </c>
      <c r="B64" s="144">
        <v>65.982811135002748</v>
      </c>
      <c r="C64" s="144">
        <v>68.930051072391663</v>
      </c>
    </row>
    <row r="65" spans="1:3">
      <c r="A65" s="143" t="s">
        <v>412</v>
      </c>
      <c r="B65" s="144">
        <v>67.846084769648812</v>
      </c>
      <c r="C65" s="144">
        <v>74.433757328647829</v>
      </c>
    </row>
    <row r="66" spans="1:3">
      <c r="A66" s="143" t="s">
        <v>411</v>
      </c>
      <c r="B66" s="144">
        <v>72.223218249920293</v>
      </c>
      <c r="C66" s="144">
        <v>82.958738628315899</v>
      </c>
    </row>
    <row r="67" spans="1:3">
      <c r="A67" s="143" t="s">
        <v>410</v>
      </c>
      <c r="B67" s="144">
        <v>82.212597112181939</v>
      </c>
      <c r="C67" s="144">
        <v>100.82649575207694</v>
      </c>
    </row>
    <row r="68" spans="1:3">
      <c r="A68" s="143" t="s">
        <v>409</v>
      </c>
      <c r="B68" s="144">
        <v>84.272329847981965</v>
      </c>
      <c r="C68" s="144">
        <v>95.348004252566838</v>
      </c>
    </row>
    <row r="69" spans="1:3">
      <c r="A69" s="143" t="s">
        <v>408</v>
      </c>
      <c r="B69" s="144">
        <v>101.2714989900998</v>
      </c>
      <c r="C69" s="144">
        <v>132.6282084838752</v>
      </c>
    </row>
    <row r="70" spans="1:3">
      <c r="A70" s="143" t="s">
        <v>407</v>
      </c>
      <c r="B70" s="144">
        <v>102.94682984166495</v>
      </c>
      <c r="C70" s="144">
        <v>108.39521537716932</v>
      </c>
    </row>
    <row r="71" spans="1:3">
      <c r="A71" s="143" t="s">
        <v>406</v>
      </c>
      <c r="B71" s="144">
        <v>104.94966072612159</v>
      </c>
      <c r="C71" s="144">
        <v>112.48431746003311</v>
      </c>
    </row>
    <row r="72" spans="1:3">
      <c r="A72" s="143" t="s">
        <v>405</v>
      </c>
      <c r="B72" s="144">
        <v>105.29731640586427</v>
      </c>
      <c r="C72" s="144">
        <v>118.43654647101438</v>
      </c>
    </row>
    <row r="73" spans="1:3">
      <c r="A73" s="143" t="s">
        <v>404</v>
      </c>
      <c r="B73" s="144">
        <v>117.11607882820734</v>
      </c>
      <c r="C73" s="144">
        <v>127.42909044266912</v>
      </c>
    </row>
    <row r="74" spans="1:3">
      <c r="A74" s="143" t="s">
        <v>403</v>
      </c>
      <c r="B74" s="144">
        <v>144.61950200263584</v>
      </c>
      <c r="C74" s="144">
        <v>150.83121878124408</v>
      </c>
    </row>
    <row r="75" spans="1:3">
      <c r="A75" s="143" t="s">
        <v>402</v>
      </c>
      <c r="B75" s="144">
        <v>168.86757078635713</v>
      </c>
      <c r="C75" s="144">
        <v>263.14113284391277</v>
      </c>
    </row>
    <row r="76" spans="1:3">
      <c r="A76" s="143" t="s">
        <v>401</v>
      </c>
      <c r="B76" s="144">
        <v>170.5137882034806</v>
      </c>
      <c r="C76" s="144">
        <v>193.28808916688817</v>
      </c>
    </row>
    <row r="77" spans="1:3">
      <c r="A77" s="143"/>
      <c r="B77" s="141"/>
      <c r="C77" s="140"/>
    </row>
    <row r="78" spans="1:3">
      <c r="A78" s="143"/>
      <c r="B78" s="141"/>
      <c r="C78" s="140"/>
    </row>
    <row r="79" spans="1:3">
      <c r="A79" s="143"/>
      <c r="B79" s="141"/>
      <c r="C79" s="140"/>
    </row>
    <row r="80" spans="1:3">
      <c r="A80" s="143"/>
      <c r="B80" s="141"/>
      <c r="C80" s="140"/>
    </row>
    <row r="81" spans="1:3">
      <c r="A81" s="143"/>
      <c r="B81" s="141"/>
      <c r="C81" s="140"/>
    </row>
    <row r="82" spans="1:3">
      <c r="A82" s="143"/>
      <c r="B82" s="141"/>
      <c r="C82" s="140"/>
    </row>
    <row r="83" spans="1:3">
      <c r="A83" s="142"/>
      <c r="B83" s="141"/>
      <c r="C83" s="140"/>
    </row>
    <row r="84" spans="1:3">
      <c r="A84" s="137"/>
      <c r="B84" s="138"/>
    </row>
    <row r="85" spans="1:3">
      <c r="A85" s="137"/>
      <c r="B85" s="138"/>
    </row>
    <row r="86" spans="1:3">
      <c r="A86" s="137"/>
      <c r="B86" s="138"/>
    </row>
    <row r="87" spans="1:3">
      <c r="A87" s="137"/>
      <c r="B87" s="138"/>
    </row>
    <row r="88" spans="1:3">
      <c r="A88" s="137"/>
      <c r="B88" s="138"/>
    </row>
    <row r="89" spans="1:3">
      <c r="A89" s="137"/>
      <c r="B89" s="138"/>
    </row>
    <row r="90" spans="1:3">
      <c r="A90" s="137"/>
      <c r="B90" s="138"/>
    </row>
    <row r="91" spans="1:3">
      <c r="A91" s="137"/>
      <c r="B91" s="138"/>
    </row>
    <row r="92" spans="1:3">
      <c r="A92" s="137"/>
      <c r="B92" s="138"/>
    </row>
    <row r="93" spans="1:3">
      <c r="A93" s="137"/>
      <c r="B93" s="138"/>
    </row>
    <row r="94" spans="1:3">
      <c r="A94" s="137"/>
      <c r="B94" s="138"/>
    </row>
    <row r="95" spans="1:3">
      <c r="A95" s="137"/>
      <c r="B95" s="138"/>
    </row>
    <row r="96" spans="1:3">
      <c r="A96" s="137"/>
      <c r="B96" s="138"/>
    </row>
    <row r="97" spans="1:2">
      <c r="A97" s="137"/>
      <c r="B97" s="138"/>
    </row>
    <row r="98" spans="1:2">
      <c r="A98" s="137"/>
      <c r="B98" s="138"/>
    </row>
    <row r="99" spans="1:2">
      <c r="A99" s="137"/>
      <c r="B99" s="138"/>
    </row>
    <row r="100" spans="1:2">
      <c r="A100" s="137"/>
      <c r="B100" s="138"/>
    </row>
    <row r="101" spans="1:2">
      <c r="A101" s="137"/>
      <c r="B101" s="138"/>
    </row>
    <row r="102" spans="1:2">
      <c r="A102" s="137"/>
      <c r="B102" s="138"/>
    </row>
    <row r="103" spans="1:2">
      <c r="A103" s="137"/>
      <c r="B103" s="138"/>
    </row>
    <row r="104" spans="1:2">
      <c r="A104" s="137"/>
      <c r="B104" s="138"/>
    </row>
    <row r="105" spans="1:2">
      <c r="A105" s="137"/>
      <c r="B105" s="138"/>
    </row>
    <row r="106" spans="1:2">
      <c r="A106" s="137"/>
      <c r="B106" s="138"/>
    </row>
    <row r="107" spans="1:2">
      <c r="A107" s="137"/>
      <c r="B107" s="138"/>
    </row>
    <row r="108" spans="1:2">
      <c r="A108" s="137"/>
      <c r="B108" s="138"/>
    </row>
    <row r="109" spans="1:2">
      <c r="A109" s="137"/>
      <c r="B109" s="138"/>
    </row>
    <row r="110" spans="1:2">
      <c r="A110" s="137"/>
      <c r="B110" s="138"/>
    </row>
    <row r="111" spans="1:2">
      <c r="A111" s="137"/>
      <c r="B111" s="138"/>
    </row>
    <row r="112" spans="1:2">
      <c r="A112" s="137"/>
      <c r="B112" s="138"/>
    </row>
    <row r="113" spans="1:2">
      <c r="A113" s="137"/>
      <c r="B113" s="138"/>
    </row>
    <row r="114" spans="1:2">
      <c r="A114" s="137"/>
      <c r="B114" s="138"/>
    </row>
    <row r="115" spans="1:2">
      <c r="A115" s="137"/>
      <c r="B115" s="138"/>
    </row>
    <row r="116" spans="1:2">
      <c r="A116" s="137"/>
      <c r="B116" s="138"/>
    </row>
    <row r="117" spans="1:2">
      <c r="A117" s="137"/>
      <c r="B117" s="138"/>
    </row>
    <row r="118" spans="1:2">
      <c r="A118" s="137"/>
      <c r="B118" s="138"/>
    </row>
    <row r="119" spans="1:2">
      <c r="A119" s="137"/>
      <c r="B119" s="138"/>
    </row>
    <row r="120" spans="1:2">
      <c r="A120" s="137"/>
      <c r="B120" s="138"/>
    </row>
    <row r="121" spans="1:2">
      <c r="A121" s="137"/>
      <c r="B121" s="138"/>
    </row>
    <row r="122" spans="1:2">
      <c r="A122" s="137"/>
      <c r="B122" s="138"/>
    </row>
    <row r="123" spans="1:2">
      <c r="A123" s="137"/>
      <c r="B123" s="138"/>
    </row>
    <row r="124" spans="1:2">
      <c r="A124" s="137"/>
      <c r="B124" s="138"/>
    </row>
    <row r="125" spans="1:2">
      <c r="A125" s="137"/>
      <c r="B125" s="138"/>
    </row>
    <row r="126" spans="1:2">
      <c r="A126" s="137"/>
      <c r="B126" s="138"/>
    </row>
    <row r="127" spans="1:2">
      <c r="A127" s="137"/>
      <c r="B127" s="138"/>
    </row>
    <row r="128" spans="1:2">
      <c r="A128" s="137"/>
      <c r="B128" s="138"/>
    </row>
    <row r="129" spans="1:2">
      <c r="A129" s="137"/>
      <c r="B129" s="138"/>
    </row>
    <row r="130" spans="1:2">
      <c r="A130" s="137"/>
      <c r="B130" s="138"/>
    </row>
    <row r="131" spans="1:2">
      <c r="A131" s="137"/>
      <c r="B131" s="138"/>
    </row>
    <row r="132" spans="1:2">
      <c r="A132" s="137"/>
      <c r="B132" s="138"/>
    </row>
    <row r="133" spans="1:2">
      <c r="A133" s="137"/>
      <c r="B133" s="138"/>
    </row>
    <row r="134" spans="1:2">
      <c r="A134" s="137"/>
      <c r="B134" s="138"/>
    </row>
    <row r="135" spans="1:2">
      <c r="A135" s="137"/>
      <c r="B135" s="138"/>
    </row>
    <row r="136" spans="1:2">
      <c r="A136" s="137"/>
      <c r="B136" s="138"/>
    </row>
    <row r="137" spans="1:2">
      <c r="A137" s="137"/>
      <c r="B137" s="138"/>
    </row>
    <row r="138" spans="1:2">
      <c r="A138" s="137"/>
      <c r="B138" s="138"/>
    </row>
    <row r="139" spans="1:2">
      <c r="A139" s="137"/>
      <c r="B139" s="138"/>
    </row>
    <row r="140" spans="1:2">
      <c r="A140" s="137"/>
      <c r="B140" s="138"/>
    </row>
    <row r="141" spans="1:2">
      <c r="A141" s="137"/>
      <c r="B141" s="138"/>
    </row>
    <row r="142" spans="1:2">
      <c r="A142" s="137"/>
      <c r="B142" s="138"/>
    </row>
    <row r="143" spans="1:2">
      <c r="A143" s="137"/>
      <c r="B143" s="138"/>
    </row>
    <row r="144" spans="1:2">
      <c r="A144" s="137"/>
      <c r="B144" s="138"/>
    </row>
    <row r="145" spans="1:2">
      <c r="A145" s="137"/>
      <c r="B145" s="138"/>
    </row>
    <row r="146" spans="1:2">
      <c r="A146" s="137"/>
      <c r="B146" s="138"/>
    </row>
    <row r="147" spans="1:2">
      <c r="A147" s="137"/>
      <c r="B147" s="138"/>
    </row>
    <row r="148" spans="1:2">
      <c r="A148" s="137"/>
      <c r="B148" s="138"/>
    </row>
    <row r="149" spans="1:2">
      <c r="A149" s="137"/>
      <c r="B149" s="138"/>
    </row>
    <row r="150" spans="1:2">
      <c r="A150" s="137"/>
      <c r="B150" s="138"/>
    </row>
    <row r="151" spans="1:2">
      <c r="A151" s="137"/>
      <c r="B151" s="138"/>
    </row>
    <row r="152" spans="1:2">
      <c r="A152" s="137"/>
      <c r="B152" s="138"/>
    </row>
    <row r="153" spans="1:2">
      <c r="A153" s="137"/>
      <c r="B153" s="138"/>
    </row>
    <row r="154" spans="1:2">
      <c r="A154" s="137"/>
      <c r="B154" s="138"/>
    </row>
    <row r="155" spans="1:2">
      <c r="A155" s="137"/>
      <c r="B155" s="138"/>
    </row>
    <row r="156" spans="1:2">
      <c r="A156" s="137"/>
      <c r="B156" s="138"/>
    </row>
    <row r="157" spans="1:2">
      <c r="A157" s="137"/>
      <c r="B157" s="138"/>
    </row>
    <row r="158" spans="1:2">
      <c r="A158" s="137"/>
      <c r="B158" s="138"/>
    </row>
    <row r="159" spans="1:2">
      <c r="A159" s="137"/>
      <c r="B159" s="138"/>
    </row>
    <row r="160" spans="1:2">
      <c r="A160" s="137"/>
      <c r="B160" s="138"/>
    </row>
    <row r="161" spans="1:2">
      <c r="A161" s="137"/>
      <c r="B161" s="138"/>
    </row>
    <row r="162" spans="1:2">
      <c r="A162" s="137"/>
      <c r="B162" s="138"/>
    </row>
    <row r="163" spans="1:2">
      <c r="A163" s="137"/>
      <c r="B163" s="138"/>
    </row>
    <row r="164" spans="1:2">
      <c r="A164" s="137"/>
      <c r="B164" s="138"/>
    </row>
    <row r="165" spans="1:2">
      <c r="A165" s="137"/>
      <c r="B165" s="138"/>
    </row>
    <row r="166" spans="1:2">
      <c r="A166" s="137"/>
      <c r="B166" s="138"/>
    </row>
    <row r="167" spans="1:2">
      <c r="A167" s="137"/>
      <c r="B167" s="138"/>
    </row>
    <row r="168" spans="1:2">
      <c r="A168" s="137"/>
      <c r="B168" s="138"/>
    </row>
    <row r="169" spans="1:2">
      <c r="A169" s="137"/>
      <c r="B169" s="138"/>
    </row>
    <row r="170" spans="1:2">
      <c r="A170" s="137"/>
      <c r="B170" s="138"/>
    </row>
    <row r="171" spans="1:2">
      <c r="A171" s="137"/>
      <c r="B171" s="138"/>
    </row>
    <row r="172" spans="1:2">
      <c r="A172" s="137"/>
      <c r="B172" s="138"/>
    </row>
    <row r="173" spans="1:2">
      <c r="A173" s="137"/>
      <c r="B173" s="138"/>
    </row>
    <row r="174" spans="1:2">
      <c r="A174" s="137"/>
      <c r="B174" s="138"/>
    </row>
    <row r="175" spans="1:2">
      <c r="A175" s="137"/>
      <c r="B175" s="138"/>
    </row>
    <row r="176" spans="1:2">
      <c r="A176" s="137"/>
      <c r="B176" s="138"/>
    </row>
    <row r="177" spans="1:2">
      <c r="A177" s="137"/>
      <c r="B177" s="138"/>
    </row>
    <row r="178" spans="1:2">
      <c r="A178" s="137"/>
      <c r="B178" s="138"/>
    </row>
    <row r="179" spans="1:2">
      <c r="A179" s="137"/>
      <c r="B179" s="138"/>
    </row>
    <row r="180" spans="1:2">
      <c r="A180" s="137"/>
      <c r="B180" s="138"/>
    </row>
    <row r="181" spans="1:2">
      <c r="A181" s="137"/>
      <c r="B181" s="138"/>
    </row>
    <row r="182" spans="1:2">
      <c r="A182" s="137"/>
      <c r="B182" s="138"/>
    </row>
    <row r="183" spans="1:2">
      <c r="A183" s="137"/>
      <c r="B183" s="138"/>
    </row>
    <row r="184" spans="1:2">
      <c r="A184" s="137"/>
      <c r="B184" s="138"/>
    </row>
    <row r="185" spans="1:2">
      <c r="A185" s="137"/>
      <c r="B185" s="138"/>
    </row>
    <row r="186" spans="1:2">
      <c r="A186" s="137"/>
      <c r="B186" s="138"/>
    </row>
    <row r="187" spans="1:2">
      <c r="A187" s="137"/>
      <c r="B187" s="138"/>
    </row>
    <row r="188" spans="1:2">
      <c r="A188" s="137"/>
      <c r="B188" s="138"/>
    </row>
    <row r="189" spans="1:2">
      <c r="A189" s="137"/>
      <c r="B189" s="138"/>
    </row>
    <row r="190" spans="1:2">
      <c r="A190" s="137"/>
      <c r="B190" s="138"/>
    </row>
    <row r="191" spans="1:2">
      <c r="A191" s="137"/>
      <c r="B191" s="138"/>
    </row>
    <row r="192" spans="1:2">
      <c r="A192" s="137"/>
      <c r="B192" s="138"/>
    </row>
    <row r="193" spans="1:2">
      <c r="A193" s="137"/>
      <c r="B193" s="138"/>
    </row>
    <row r="194" spans="1:2">
      <c r="A194" s="137"/>
      <c r="B194" s="138"/>
    </row>
    <row r="195" spans="1:2">
      <c r="A195" s="137"/>
      <c r="B195" s="138"/>
    </row>
    <row r="196" spans="1:2">
      <c r="A196" s="137"/>
      <c r="B196" s="138"/>
    </row>
    <row r="197" spans="1:2">
      <c r="A197" s="137"/>
      <c r="B197" s="138"/>
    </row>
    <row r="198" spans="1:2">
      <c r="A198" s="137"/>
      <c r="B198" s="138"/>
    </row>
    <row r="199" spans="1:2">
      <c r="A199" s="137"/>
      <c r="B199" s="138"/>
    </row>
    <row r="200" spans="1:2">
      <c r="A200" s="137"/>
      <c r="B200" s="138"/>
    </row>
    <row r="201" spans="1:2">
      <c r="A201" s="137"/>
      <c r="B201" s="138"/>
    </row>
    <row r="202" spans="1:2">
      <c r="A202" s="137"/>
      <c r="B202" s="138"/>
    </row>
    <row r="203" spans="1:2">
      <c r="A203" s="137"/>
      <c r="B203" s="138"/>
    </row>
    <row r="204" spans="1:2">
      <c r="A204" s="137"/>
      <c r="B204" s="138"/>
    </row>
    <row r="205" spans="1:2">
      <c r="A205" s="137"/>
      <c r="B205" s="138"/>
    </row>
    <row r="206" spans="1:2">
      <c r="A206" s="137"/>
      <c r="B206" s="138"/>
    </row>
    <row r="207" spans="1:2">
      <c r="A207" s="137"/>
      <c r="B207" s="138"/>
    </row>
    <row r="208" spans="1:2">
      <c r="A208" s="137"/>
      <c r="B208" s="138"/>
    </row>
    <row r="209" spans="1:2">
      <c r="A209" s="137"/>
      <c r="B209" s="138"/>
    </row>
    <row r="210" spans="1:2">
      <c r="A210" s="137"/>
      <c r="B210" s="138"/>
    </row>
    <row r="211" spans="1:2">
      <c r="A211" s="137"/>
      <c r="B211" s="138"/>
    </row>
    <row r="212" spans="1:2">
      <c r="A212" s="137"/>
      <c r="B212" s="138"/>
    </row>
    <row r="213" spans="1:2">
      <c r="A213" s="137"/>
      <c r="B213" s="138"/>
    </row>
    <row r="214" spans="1:2">
      <c r="A214" s="137"/>
      <c r="B214" s="138"/>
    </row>
    <row r="215" spans="1:2">
      <c r="A215" s="137"/>
      <c r="B215" s="138"/>
    </row>
    <row r="216" spans="1:2">
      <c r="A216" s="137"/>
      <c r="B216" s="138"/>
    </row>
    <row r="217" spans="1:2">
      <c r="A217" s="137"/>
      <c r="B217" s="138"/>
    </row>
    <row r="218" spans="1:2">
      <c r="A218" s="137"/>
      <c r="B218" s="138"/>
    </row>
    <row r="219" spans="1:2">
      <c r="A219" s="137"/>
      <c r="B219" s="138"/>
    </row>
    <row r="220" spans="1:2">
      <c r="A220" s="137"/>
      <c r="B220" s="138"/>
    </row>
    <row r="221" spans="1:2">
      <c r="A221" s="137"/>
      <c r="B221" s="138"/>
    </row>
    <row r="222" spans="1:2">
      <c r="A222" s="137"/>
      <c r="B222" s="138"/>
    </row>
    <row r="223" spans="1:2">
      <c r="A223" s="137"/>
      <c r="B223" s="138"/>
    </row>
    <row r="224" spans="1:2">
      <c r="A224" s="137"/>
      <c r="B224" s="138"/>
    </row>
    <row r="225" spans="1:2">
      <c r="A225" s="137"/>
      <c r="B225" s="138"/>
    </row>
    <row r="226" spans="1:2">
      <c r="A226" s="137"/>
      <c r="B226" s="138"/>
    </row>
    <row r="227" spans="1:2">
      <c r="A227" s="137"/>
      <c r="B227" s="138"/>
    </row>
    <row r="228" spans="1:2">
      <c r="A228" s="137"/>
      <c r="B228" s="138"/>
    </row>
    <row r="229" spans="1:2">
      <c r="A229" s="137"/>
      <c r="B229" s="138"/>
    </row>
    <row r="230" spans="1:2">
      <c r="A230" s="137"/>
      <c r="B230" s="138"/>
    </row>
    <row r="231" spans="1:2">
      <c r="A231" s="137"/>
      <c r="B231" s="138"/>
    </row>
    <row r="232" spans="1:2">
      <c r="A232" s="137"/>
      <c r="B232" s="138"/>
    </row>
    <row r="233" spans="1:2">
      <c r="A233" s="137"/>
      <c r="B233" s="138"/>
    </row>
    <row r="234" spans="1:2">
      <c r="A234" s="137"/>
      <c r="B234" s="138"/>
    </row>
    <row r="235" spans="1:2">
      <c r="A235" s="137"/>
      <c r="B235" s="138"/>
    </row>
    <row r="236" spans="1:2">
      <c r="A236" s="137"/>
      <c r="B236" s="138"/>
    </row>
    <row r="237" spans="1:2">
      <c r="A237" s="137"/>
      <c r="B237" s="138"/>
    </row>
    <row r="238" spans="1:2">
      <c r="A238" s="137"/>
      <c r="B238" s="138"/>
    </row>
    <row r="239" spans="1:2">
      <c r="A239" s="137"/>
      <c r="B239" s="138"/>
    </row>
    <row r="240" spans="1:2">
      <c r="A240" s="137"/>
      <c r="B240" s="138"/>
    </row>
    <row r="241" spans="1:2">
      <c r="A241" s="137"/>
      <c r="B241" s="138"/>
    </row>
    <row r="242" spans="1:2">
      <c r="A242" s="137"/>
      <c r="B242" s="138"/>
    </row>
    <row r="243" spans="1:2">
      <c r="A243" s="137"/>
      <c r="B243" s="138"/>
    </row>
    <row r="244" spans="1:2">
      <c r="A244" s="137"/>
      <c r="B244" s="138"/>
    </row>
    <row r="245" spans="1:2">
      <c r="A245" s="137"/>
      <c r="B245" s="138"/>
    </row>
    <row r="246" spans="1:2">
      <c r="A246" s="137"/>
      <c r="B246" s="138"/>
    </row>
    <row r="247" spans="1:2">
      <c r="A247" s="137"/>
      <c r="B247" s="138"/>
    </row>
    <row r="248" spans="1:2">
      <c r="A248" s="137"/>
      <c r="B248" s="138"/>
    </row>
    <row r="249" spans="1:2">
      <c r="A249" s="137"/>
      <c r="B249" s="138"/>
    </row>
    <row r="250" spans="1:2">
      <c r="A250" s="137"/>
      <c r="B250" s="138"/>
    </row>
    <row r="251" spans="1:2">
      <c r="A251" s="137"/>
      <c r="B251" s="138"/>
    </row>
    <row r="252" spans="1:2">
      <c r="A252" s="137"/>
      <c r="B252" s="138"/>
    </row>
    <row r="253" spans="1:2">
      <c r="A253" s="137"/>
      <c r="B253" s="138"/>
    </row>
    <row r="254" spans="1:2">
      <c r="A254" s="137"/>
      <c r="B254" s="138"/>
    </row>
    <row r="255" spans="1:2">
      <c r="A255" s="137"/>
      <c r="B255" s="138"/>
    </row>
    <row r="256" spans="1:2">
      <c r="A256" s="137"/>
      <c r="B256" s="138"/>
    </row>
    <row r="257" spans="1:2">
      <c r="A257" s="137"/>
      <c r="B257" s="138"/>
    </row>
    <row r="258" spans="1:2">
      <c r="A258" s="137"/>
      <c r="B258" s="138"/>
    </row>
    <row r="259" spans="1:2">
      <c r="A259" s="137"/>
      <c r="B259" s="138"/>
    </row>
    <row r="260" spans="1:2">
      <c r="A260" s="137"/>
      <c r="B260" s="138"/>
    </row>
    <row r="261" spans="1:2">
      <c r="A261" s="137"/>
      <c r="B261" s="138"/>
    </row>
    <row r="262" spans="1:2">
      <c r="A262" s="137"/>
      <c r="B262" s="138"/>
    </row>
    <row r="263" spans="1:2">
      <c r="A263" s="137"/>
      <c r="B263" s="138"/>
    </row>
    <row r="264" spans="1:2">
      <c r="A264" s="137"/>
      <c r="B264" s="138"/>
    </row>
    <row r="265" spans="1:2">
      <c r="A265" s="137"/>
      <c r="B265" s="138"/>
    </row>
    <row r="266" spans="1:2">
      <c r="A266" s="137"/>
      <c r="B266" s="138"/>
    </row>
    <row r="267" spans="1:2">
      <c r="A267" s="137"/>
      <c r="B267" s="138"/>
    </row>
    <row r="268" spans="1:2">
      <c r="A268" s="137"/>
      <c r="B268" s="138"/>
    </row>
    <row r="269" spans="1:2">
      <c r="A269" s="137"/>
      <c r="B269" s="138"/>
    </row>
    <row r="270" spans="1:2">
      <c r="A270" s="137"/>
      <c r="B270" s="138"/>
    </row>
    <row r="271" spans="1:2">
      <c r="A271" s="137"/>
      <c r="B271" s="138"/>
    </row>
    <row r="272" spans="1:2">
      <c r="A272" s="137"/>
      <c r="B272" s="138"/>
    </row>
    <row r="273" spans="1:2">
      <c r="A273" s="137"/>
      <c r="B273" s="138"/>
    </row>
    <row r="274" spans="1:2">
      <c r="A274" s="137"/>
      <c r="B274" s="138"/>
    </row>
    <row r="275" spans="1:2">
      <c r="A275" s="137"/>
      <c r="B275" s="138"/>
    </row>
    <row r="276" spans="1:2">
      <c r="A276" s="137"/>
      <c r="B276" s="138"/>
    </row>
    <row r="277" spans="1:2">
      <c r="A277" s="137"/>
      <c r="B277" s="138"/>
    </row>
    <row r="278" spans="1:2">
      <c r="A278" s="137"/>
      <c r="B278" s="138"/>
    </row>
    <row r="279" spans="1:2">
      <c r="A279" s="137"/>
      <c r="B279" s="138"/>
    </row>
    <row r="280" spans="1:2">
      <c r="A280" s="137"/>
      <c r="B280" s="138"/>
    </row>
    <row r="281" spans="1:2">
      <c r="A281" s="137"/>
      <c r="B281" s="138"/>
    </row>
    <row r="282" spans="1:2">
      <c r="A282" s="137"/>
      <c r="B282" s="138"/>
    </row>
    <row r="283" spans="1:2">
      <c r="A283" s="137"/>
      <c r="B283" s="138"/>
    </row>
    <row r="284" spans="1:2">
      <c r="A284" s="137"/>
      <c r="B284" s="138"/>
    </row>
    <row r="285" spans="1:2">
      <c r="A285" s="137"/>
      <c r="B285" s="138"/>
    </row>
    <row r="286" spans="1:2">
      <c r="A286" s="137"/>
      <c r="B286" s="138"/>
    </row>
    <row r="287" spans="1:2">
      <c r="A287" s="137"/>
      <c r="B287" s="138"/>
    </row>
    <row r="288" spans="1:2">
      <c r="A288" s="137"/>
      <c r="B288" s="138"/>
    </row>
    <row r="289" spans="1:2">
      <c r="A289" s="137"/>
      <c r="B289" s="138"/>
    </row>
    <row r="290" spans="1:2">
      <c r="A290" s="137"/>
      <c r="B290" s="138"/>
    </row>
    <row r="291" spans="1:2">
      <c r="A291" s="137"/>
      <c r="B291" s="138"/>
    </row>
    <row r="292" spans="1:2">
      <c r="A292" s="137"/>
      <c r="B292" s="138"/>
    </row>
    <row r="293" spans="1:2">
      <c r="A293" s="137"/>
      <c r="B293" s="138"/>
    </row>
    <row r="294" spans="1:2">
      <c r="A294" s="137"/>
      <c r="B294" s="138"/>
    </row>
    <row r="295" spans="1:2">
      <c r="A295" s="137"/>
      <c r="B295" s="138"/>
    </row>
    <row r="296" spans="1:2">
      <c r="A296" s="137"/>
      <c r="B296" s="138"/>
    </row>
    <row r="297" spans="1:2">
      <c r="A297" s="137"/>
      <c r="B297" s="138"/>
    </row>
    <row r="298" spans="1:2">
      <c r="A298" s="137"/>
      <c r="B298" s="138"/>
    </row>
    <row r="299" spans="1:2">
      <c r="A299" s="137"/>
      <c r="B299" s="138"/>
    </row>
    <row r="300" spans="1:2">
      <c r="A300" s="137"/>
      <c r="B300" s="138"/>
    </row>
    <row r="301" spans="1:2">
      <c r="A301" s="137"/>
      <c r="B301" s="138"/>
    </row>
    <row r="302" spans="1:2">
      <c r="A302" s="137"/>
      <c r="B302" s="138"/>
    </row>
    <row r="303" spans="1:2">
      <c r="A303" s="137"/>
      <c r="B303" s="138"/>
    </row>
    <row r="304" spans="1:2">
      <c r="A304" s="137"/>
      <c r="B304" s="138"/>
    </row>
    <row r="305" spans="1:2">
      <c r="A305" s="137"/>
      <c r="B305" s="138"/>
    </row>
    <row r="306" spans="1:2">
      <c r="A306" s="137"/>
      <c r="B306" s="138"/>
    </row>
    <row r="307" spans="1:2">
      <c r="A307" s="137"/>
      <c r="B307" s="138"/>
    </row>
    <row r="308" spans="1:2">
      <c r="A308" s="137"/>
      <c r="B308" s="138"/>
    </row>
    <row r="309" spans="1:2">
      <c r="A309" s="137"/>
      <c r="B309" s="138"/>
    </row>
    <row r="310" spans="1:2">
      <c r="A310" s="137"/>
      <c r="B310" s="138"/>
    </row>
    <row r="311" spans="1:2">
      <c r="A311" s="137"/>
      <c r="B311" s="138"/>
    </row>
    <row r="312" spans="1:2">
      <c r="A312" s="137"/>
      <c r="B312" s="138"/>
    </row>
    <row r="313" spans="1:2">
      <c r="A313" s="137"/>
      <c r="B313" s="138"/>
    </row>
    <row r="314" spans="1:2">
      <c r="A314" s="137"/>
      <c r="B314" s="138"/>
    </row>
    <row r="315" spans="1:2">
      <c r="A315" s="137"/>
      <c r="B315" s="138"/>
    </row>
    <row r="316" spans="1:2">
      <c r="A316" s="137"/>
      <c r="B316" s="138"/>
    </row>
    <row r="317" spans="1:2">
      <c r="A317" s="137"/>
      <c r="B317" s="138"/>
    </row>
    <row r="318" spans="1:2">
      <c r="A318" s="137"/>
      <c r="B318" s="138"/>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7088F-BA80-445B-AD2F-808F8FE8980A}">
  <dimension ref="A1:AC32"/>
  <sheetViews>
    <sheetView showGridLines="0" workbookViewId="0"/>
  </sheetViews>
  <sheetFormatPr defaultRowHeight="14.5"/>
  <sheetData>
    <row r="1" spans="1:1">
      <c r="A1" s="20" t="s">
        <v>675</v>
      </c>
    </row>
    <row r="2" spans="1:1">
      <c r="A2" s="135" t="s">
        <v>676</v>
      </c>
    </row>
    <row r="17" spans="1:29">
      <c r="A17" s="89" t="s">
        <v>673</v>
      </c>
    </row>
    <row r="18" spans="1:29">
      <c r="A18" s="89" t="s">
        <v>674</v>
      </c>
    </row>
    <row r="20" spans="1:29">
      <c r="B20">
        <v>1995</v>
      </c>
      <c r="C20">
        <f>B20+1</f>
        <v>1996</v>
      </c>
      <c r="D20">
        <f t="shared" ref="D20:AC20" si="0">C20+1</f>
        <v>1997</v>
      </c>
      <c r="E20">
        <f t="shared" si="0"/>
        <v>1998</v>
      </c>
      <c r="F20">
        <f t="shared" si="0"/>
        <v>1999</v>
      </c>
      <c r="G20">
        <f t="shared" si="0"/>
        <v>2000</v>
      </c>
      <c r="H20">
        <f t="shared" si="0"/>
        <v>2001</v>
      </c>
      <c r="I20">
        <f t="shared" si="0"/>
        <v>2002</v>
      </c>
      <c r="J20">
        <f t="shared" si="0"/>
        <v>2003</v>
      </c>
      <c r="K20">
        <f t="shared" si="0"/>
        <v>2004</v>
      </c>
      <c r="L20">
        <f t="shared" si="0"/>
        <v>2005</v>
      </c>
      <c r="M20">
        <f t="shared" si="0"/>
        <v>2006</v>
      </c>
      <c r="N20">
        <f t="shared" si="0"/>
        <v>2007</v>
      </c>
      <c r="O20">
        <f t="shared" si="0"/>
        <v>2008</v>
      </c>
      <c r="P20">
        <f t="shared" si="0"/>
        <v>2009</v>
      </c>
      <c r="Q20">
        <f t="shared" si="0"/>
        <v>2010</v>
      </c>
      <c r="R20">
        <f t="shared" si="0"/>
        <v>2011</v>
      </c>
      <c r="S20">
        <f t="shared" si="0"/>
        <v>2012</v>
      </c>
      <c r="T20">
        <f t="shared" si="0"/>
        <v>2013</v>
      </c>
      <c r="U20">
        <f t="shared" si="0"/>
        <v>2014</v>
      </c>
      <c r="V20">
        <f t="shared" si="0"/>
        <v>2015</v>
      </c>
      <c r="W20">
        <f t="shared" si="0"/>
        <v>2016</v>
      </c>
      <c r="X20">
        <f t="shared" si="0"/>
        <v>2017</v>
      </c>
      <c r="Y20">
        <f t="shared" si="0"/>
        <v>2018</v>
      </c>
      <c r="Z20">
        <f t="shared" si="0"/>
        <v>2019</v>
      </c>
      <c r="AA20">
        <f t="shared" si="0"/>
        <v>2020</v>
      </c>
      <c r="AB20">
        <f t="shared" si="0"/>
        <v>2021</v>
      </c>
      <c r="AC20">
        <f t="shared" si="0"/>
        <v>2022</v>
      </c>
    </row>
    <row r="21" spans="1:29">
      <c r="A21" t="s">
        <v>662</v>
      </c>
      <c r="C21">
        <v>69.13333333333334</v>
      </c>
      <c r="D21">
        <v>70</v>
      </c>
      <c r="E21">
        <v>71.5</v>
      </c>
      <c r="F21">
        <v>73.25</v>
      </c>
      <c r="G21">
        <v>77.11666666666666</v>
      </c>
      <c r="H21">
        <v>80.191666666666663</v>
      </c>
      <c r="I21">
        <v>83.958333333333329</v>
      </c>
      <c r="J21">
        <v>87.333333333333314</v>
      </c>
      <c r="K21">
        <v>89.341666666666654</v>
      </c>
      <c r="L21">
        <v>91.291666666666671</v>
      </c>
      <c r="M21">
        <v>93.74166666666666</v>
      </c>
      <c r="N21">
        <v>96.441666666666663</v>
      </c>
      <c r="O21">
        <v>99.449999999999989</v>
      </c>
      <c r="P21">
        <v>97.766666666666652</v>
      </c>
      <c r="Q21">
        <v>96.191666666666663</v>
      </c>
      <c r="R21">
        <v>97.358333333333334</v>
      </c>
      <c r="S21">
        <v>99.208333333333329</v>
      </c>
      <c r="T21">
        <v>99.733333333333334</v>
      </c>
      <c r="U21">
        <v>100.03333333333335</v>
      </c>
      <c r="V21">
        <v>99.999999999999986</v>
      </c>
      <c r="W21">
        <v>99.791666666666671</v>
      </c>
      <c r="X21">
        <v>100.05000000000001</v>
      </c>
      <c r="Y21">
        <v>100.76666666666667</v>
      </c>
      <c r="Z21">
        <v>101.64999999999998</v>
      </c>
      <c r="AA21">
        <v>101.18333333333332</v>
      </c>
      <c r="AB21">
        <v>103.63333333333334</v>
      </c>
      <c r="AC21">
        <v>110.87777777777778</v>
      </c>
    </row>
    <row r="22" spans="1:29">
      <c r="A22" t="s">
        <v>663</v>
      </c>
      <c r="C22">
        <v>47.858333333333327</v>
      </c>
      <c r="D22">
        <v>49.32500000000001</v>
      </c>
      <c r="E22">
        <v>49.074999999999989</v>
      </c>
      <c r="F22">
        <v>50.008333333333333</v>
      </c>
      <c r="G22">
        <v>56.883333333333333</v>
      </c>
      <c r="H22">
        <v>55.31666666666667</v>
      </c>
      <c r="I22">
        <v>57.216666666666669</v>
      </c>
      <c r="J22">
        <v>59.524999999999999</v>
      </c>
      <c r="K22">
        <v>64.541666666666671</v>
      </c>
      <c r="L22">
        <v>72.699999999999989</v>
      </c>
      <c r="M22">
        <v>78.641666666666666</v>
      </c>
      <c r="N22">
        <v>82.3</v>
      </c>
      <c r="O22">
        <v>89.508333333333326</v>
      </c>
      <c r="P22">
        <v>82.458333333333343</v>
      </c>
      <c r="Q22">
        <v>90.366666666666674</v>
      </c>
      <c r="R22">
        <v>101.175</v>
      </c>
      <c r="S22">
        <v>110.66666666666667</v>
      </c>
      <c r="T22">
        <v>110.49166666666666</v>
      </c>
      <c r="U22">
        <v>108.90833333333332</v>
      </c>
      <c r="V22">
        <v>100</v>
      </c>
      <c r="W22">
        <v>93.808333333333337</v>
      </c>
      <c r="X22">
        <v>97.491666666666674</v>
      </c>
      <c r="Y22">
        <v>104.42500000000003</v>
      </c>
      <c r="Z22">
        <v>105.58333333333333</v>
      </c>
      <c r="AA22">
        <v>100.26666666666667</v>
      </c>
      <c r="AB22">
        <v>112.60833333333333</v>
      </c>
      <c r="AC22">
        <v>155.47</v>
      </c>
    </row>
    <row r="23" spans="1:29">
      <c r="A23" t="s">
        <v>664</v>
      </c>
      <c r="C23">
        <v>105.16</v>
      </c>
      <c r="D23">
        <v>104.19</v>
      </c>
      <c r="E23">
        <v>103.75</v>
      </c>
      <c r="F23">
        <v>98.57</v>
      </c>
      <c r="G23">
        <v>93.5</v>
      </c>
      <c r="H23">
        <v>98.51</v>
      </c>
      <c r="I23">
        <v>70.48</v>
      </c>
      <c r="J23">
        <v>71.27</v>
      </c>
      <c r="K23">
        <v>72.819999999999993</v>
      </c>
      <c r="L23">
        <v>79.290000000000006</v>
      </c>
      <c r="M23">
        <v>85.88</v>
      </c>
      <c r="N23">
        <v>86.82</v>
      </c>
      <c r="O23">
        <v>92.13</v>
      </c>
      <c r="P23">
        <v>87.93</v>
      </c>
      <c r="Q23">
        <v>92.5</v>
      </c>
      <c r="R23">
        <v>105.34</v>
      </c>
      <c r="S23">
        <v>126.97</v>
      </c>
      <c r="T23">
        <v>116.66</v>
      </c>
      <c r="U23">
        <v>111.52</v>
      </c>
      <c r="V23">
        <v>106.21</v>
      </c>
      <c r="W23">
        <v>88.38</v>
      </c>
      <c r="X23">
        <v>84.96</v>
      </c>
      <c r="Y23">
        <v>84.82</v>
      </c>
      <c r="Z23">
        <v>86.78</v>
      </c>
      <c r="AA23">
        <v>80.56</v>
      </c>
      <c r="AB23">
        <v>79.84</v>
      </c>
      <c r="AC23">
        <v>89.06</v>
      </c>
    </row>
    <row r="24" spans="1:29">
      <c r="A24" t="s">
        <v>664</v>
      </c>
      <c r="B24">
        <f t="shared" ref="B24:AB24" si="1">C23/$AA23%</f>
        <v>130.53624627606752</v>
      </c>
      <c r="C24">
        <f t="shared" si="1"/>
        <v>129.33217477656405</v>
      </c>
      <c r="D24">
        <f t="shared" si="1"/>
        <v>128.78599801390268</v>
      </c>
      <c r="E24">
        <f t="shared" si="1"/>
        <v>122.35600794438928</v>
      </c>
      <c r="F24">
        <f t="shared" si="1"/>
        <v>116.06256206554121</v>
      </c>
      <c r="G24">
        <f t="shared" si="1"/>
        <v>122.28152929493547</v>
      </c>
      <c r="H24">
        <f t="shared" si="1"/>
        <v>87.487586891757701</v>
      </c>
      <c r="I24">
        <f t="shared" si="1"/>
        <v>88.468222442899702</v>
      </c>
      <c r="J24">
        <f t="shared" si="1"/>
        <v>90.392254220456792</v>
      </c>
      <c r="K24">
        <f t="shared" si="1"/>
        <v>98.423535253227413</v>
      </c>
      <c r="L24">
        <f t="shared" si="1"/>
        <v>106.60377358490565</v>
      </c>
      <c r="M24">
        <f t="shared" si="1"/>
        <v>107.77060575968221</v>
      </c>
      <c r="N24">
        <f t="shared" si="1"/>
        <v>114.36196623634558</v>
      </c>
      <c r="O24">
        <f t="shared" si="1"/>
        <v>109.14846077457797</v>
      </c>
      <c r="P24">
        <f t="shared" si="1"/>
        <v>114.82125124131083</v>
      </c>
      <c r="Q24">
        <f t="shared" si="1"/>
        <v>130.75968222442901</v>
      </c>
      <c r="R24">
        <f t="shared" si="1"/>
        <v>157.60923535253227</v>
      </c>
      <c r="S24">
        <f t="shared" si="1"/>
        <v>144.81132075471697</v>
      </c>
      <c r="T24">
        <f t="shared" si="1"/>
        <v>138.43098311817278</v>
      </c>
      <c r="U24">
        <f t="shared" si="1"/>
        <v>131.83962264150944</v>
      </c>
      <c r="V24">
        <f t="shared" si="1"/>
        <v>109.70705064548163</v>
      </c>
      <c r="W24">
        <f t="shared" si="1"/>
        <v>105.46176762661369</v>
      </c>
      <c r="X24">
        <f t="shared" si="1"/>
        <v>105.28798411122145</v>
      </c>
      <c r="Y24">
        <f t="shared" si="1"/>
        <v>107.72095332671302</v>
      </c>
      <c r="Z24">
        <f t="shared" si="1"/>
        <v>100</v>
      </c>
      <c r="AA24">
        <f t="shared" si="1"/>
        <v>99.106256206554121</v>
      </c>
      <c r="AB24">
        <f t="shared" si="1"/>
        <v>110.5511420059583</v>
      </c>
    </row>
    <row r="25" spans="1:29">
      <c r="A25" t="s">
        <v>665</v>
      </c>
      <c r="B25">
        <f>B27/B30%</f>
        <v>78.148689332715918</v>
      </c>
      <c r="C25">
        <f t="shared" ref="C25:AB25" si="2">C27/C30%</f>
        <v>77.525674853517941</v>
      </c>
      <c r="D25">
        <f t="shared" si="2"/>
        <v>78.639370467659845</v>
      </c>
      <c r="E25">
        <f t="shared" si="2"/>
        <v>81.200109588067846</v>
      </c>
      <c r="F25">
        <f t="shared" si="2"/>
        <v>81.803700633405697</v>
      </c>
      <c r="G25">
        <f t="shared" si="2"/>
        <v>83.765818936961921</v>
      </c>
      <c r="H25">
        <f t="shared" si="2"/>
        <v>87.0710055272489</v>
      </c>
      <c r="I25">
        <f t="shared" si="2"/>
        <v>88.271017670946065</v>
      </c>
      <c r="J25">
        <f t="shared" si="2"/>
        <v>89.391787084807291</v>
      </c>
      <c r="K25">
        <f t="shared" si="2"/>
        <v>88.233799120716299</v>
      </c>
      <c r="L25">
        <f t="shared" si="2"/>
        <v>89.907442937407382</v>
      </c>
      <c r="M25">
        <f t="shared" si="2"/>
        <v>91.729573608314098</v>
      </c>
      <c r="N25">
        <f t="shared" si="2"/>
        <v>90.283705853586611</v>
      </c>
      <c r="O25">
        <f t="shared" si="2"/>
        <v>87.788070234944854</v>
      </c>
      <c r="P25">
        <f t="shared" si="2"/>
        <v>88.966095968963231</v>
      </c>
      <c r="Q25">
        <f t="shared" si="2"/>
        <v>86.456157800357943</v>
      </c>
      <c r="R25">
        <f t="shared" si="2"/>
        <v>87.863053816158057</v>
      </c>
      <c r="S25">
        <f t="shared" si="2"/>
        <v>88.432936364936594</v>
      </c>
      <c r="T25">
        <f t="shared" si="2"/>
        <v>88.579089195263435</v>
      </c>
      <c r="U25">
        <f t="shared" si="2"/>
        <v>87.900186984332564</v>
      </c>
      <c r="V25">
        <f t="shared" si="2"/>
        <v>96.966031303464035</v>
      </c>
      <c r="W25">
        <f t="shared" si="2"/>
        <v>97.878338757526777</v>
      </c>
      <c r="X25">
        <f t="shared" si="2"/>
        <v>97.923942631434429</v>
      </c>
      <c r="Y25">
        <f t="shared" si="2"/>
        <v>97.689973394873576</v>
      </c>
      <c r="Z25">
        <f t="shared" si="2"/>
        <v>101.43216285283975</v>
      </c>
      <c r="AA25">
        <f t="shared" si="2"/>
        <v>100.00000000002298</v>
      </c>
      <c r="AB25">
        <f t="shared" si="2"/>
        <v>97.653573893413963</v>
      </c>
    </row>
    <row r="26" spans="1:29">
      <c r="A26" t="s">
        <v>666</v>
      </c>
      <c r="C26">
        <f t="shared" ref="C26:AC26" si="3">(C22/$AA22)/(C21/$AA21)%</f>
        <v>69.859018268865768</v>
      </c>
      <c r="D26">
        <f t="shared" si="3"/>
        <v>71.108490454027361</v>
      </c>
      <c r="E26">
        <f t="shared" si="3"/>
        <v>69.263856987427431</v>
      </c>
      <c r="F26">
        <f t="shared" si="3"/>
        <v>68.894913147798505</v>
      </c>
      <c r="G26">
        <f t="shared" si="3"/>
        <v>74.437056977086399</v>
      </c>
      <c r="H26">
        <f t="shared" si="3"/>
        <v>69.611207551278966</v>
      </c>
      <c r="I26">
        <f t="shared" si="3"/>
        <v>68.771920041180508</v>
      </c>
      <c r="J26">
        <f t="shared" si="3"/>
        <v>68.781520588862278</v>
      </c>
      <c r="K26">
        <f t="shared" si="3"/>
        <v>72.90184697908461</v>
      </c>
      <c r="L26">
        <f t="shared" si="3"/>
        <v>80.362914777086132</v>
      </c>
      <c r="M26">
        <f t="shared" si="3"/>
        <v>84.658865362500308</v>
      </c>
      <c r="N26">
        <f t="shared" si="3"/>
        <v>86.116730568766982</v>
      </c>
      <c r="O26">
        <f t="shared" si="3"/>
        <v>90.826188261947792</v>
      </c>
      <c r="P26">
        <f t="shared" si="3"/>
        <v>85.113049200314137</v>
      </c>
      <c r="Q26">
        <f t="shared" si="3"/>
        <v>94.803248399601117</v>
      </c>
      <c r="R26">
        <f t="shared" si="3"/>
        <v>104.87029452459565</v>
      </c>
      <c r="S26">
        <f t="shared" si="3"/>
        <v>112.56958903375124</v>
      </c>
      <c r="T26">
        <f t="shared" si="3"/>
        <v>111.79994641073</v>
      </c>
      <c r="U26">
        <f t="shared" si="3"/>
        <v>109.86738213813476</v>
      </c>
      <c r="V26">
        <f t="shared" si="3"/>
        <v>100.91422872340425</v>
      </c>
      <c r="W26">
        <f t="shared" si="3"/>
        <v>94.863588537733747</v>
      </c>
      <c r="X26">
        <f t="shared" si="3"/>
        <v>98.333796587964869</v>
      </c>
      <c r="Y26">
        <f t="shared" si="3"/>
        <v>104.57791929647529</v>
      </c>
      <c r="Z26">
        <f t="shared" si="3"/>
        <v>104.81909148430333</v>
      </c>
      <c r="AA26">
        <f t="shared" si="3"/>
        <v>100</v>
      </c>
      <c r="AB26">
        <f t="shared" si="3"/>
        <v>109.65374499351572</v>
      </c>
      <c r="AC26">
        <f t="shared" si="3"/>
        <v>141.49936492298718</v>
      </c>
    </row>
    <row r="27" spans="1:29">
      <c r="A27" t="s">
        <v>667</v>
      </c>
      <c r="B27">
        <f>B28/B29%</f>
        <v>50.023308801174544</v>
      </c>
      <c r="C27">
        <f t="shared" ref="C27:AB27" si="4">C28/C29%</f>
        <v>51.304105387670965</v>
      </c>
      <c r="D27">
        <f t="shared" si="4"/>
        <v>53.47313490736861</v>
      </c>
      <c r="E27">
        <f t="shared" si="4"/>
        <v>57.370120960722815</v>
      </c>
      <c r="F27">
        <f t="shared" si="4"/>
        <v>59.512708168011336</v>
      </c>
      <c r="G27">
        <f t="shared" si="4"/>
        <v>63.838492573062908</v>
      </c>
      <c r="H27">
        <f t="shared" si="4"/>
        <v>69.249638915785468</v>
      </c>
      <c r="I27">
        <f t="shared" si="4"/>
        <v>73.819756732118208</v>
      </c>
      <c r="J27">
        <f t="shared" si="4"/>
        <v>77.746167652938283</v>
      </c>
      <c r="K27">
        <f t="shared" si="4"/>
        <v>78.136505559990056</v>
      </c>
      <c r="L27">
        <f t="shared" si="4"/>
        <v>80.899328961544697</v>
      </c>
      <c r="M27">
        <f t="shared" si="4"/>
        <v>84.600764400721232</v>
      </c>
      <c r="N27">
        <f t="shared" si="4"/>
        <v>85.746902648663166</v>
      </c>
      <c r="O27">
        <f t="shared" si="4"/>
        <v>84.713031593530587</v>
      </c>
      <c r="P27">
        <f t="shared" si="4"/>
        <v>80.520693950094966</v>
      </c>
      <c r="Q27">
        <f t="shared" si="4"/>
        <v>77.266235292709197</v>
      </c>
      <c r="R27">
        <f t="shared" si="4"/>
        <v>79.298698399606764</v>
      </c>
      <c r="S27">
        <f t="shared" si="4"/>
        <v>80.713759245368763</v>
      </c>
      <c r="T27">
        <f t="shared" si="4"/>
        <v>81.926984803365158</v>
      </c>
      <c r="U27">
        <f t="shared" si="4"/>
        <v>82.001132136391874</v>
      </c>
      <c r="V27">
        <f t="shared" si="4"/>
        <v>90.868554509340314</v>
      </c>
      <c r="W27">
        <f t="shared" si="4"/>
        <v>92.277532644236771</v>
      </c>
      <c r="X27">
        <f t="shared" si="4"/>
        <v>93.666835568377081</v>
      </c>
      <c r="Y27">
        <f t="shared" si="4"/>
        <v>95.078467823918771</v>
      </c>
      <c r="Z27">
        <f t="shared" si="4"/>
        <v>100.49461422295224</v>
      </c>
      <c r="AA27">
        <f t="shared" si="4"/>
        <v>100.00000000002296</v>
      </c>
      <c r="AB27">
        <f t="shared" si="4"/>
        <v>101.37225452871903</v>
      </c>
    </row>
    <row r="28" spans="1:29">
      <c r="A28" t="s">
        <v>668</v>
      </c>
      <c r="B28">
        <v>50115.529325890006</v>
      </c>
      <c r="C28">
        <v>55327.34520084854</v>
      </c>
      <c r="D28">
        <v>62782.726933410268</v>
      </c>
      <c r="E28">
        <v>72254.842748704847</v>
      </c>
      <c r="F28">
        <v>80717.383316103442</v>
      </c>
      <c r="G28">
        <v>94222.993337396387</v>
      </c>
      <c r="H28">
        <v>103626.63086166226</v>
      </c>
      <c r="I28">
        <v>112825.07690101959</v>
      </c>
      <c r="J28">
        <v>123734.78506039942</v>
      </c>
      <c r="K28">
        <v>132562.34442447557</v>
      </c>
      <c r="L28">
        <v>144136.25219901928</v>
      </c>
      <c r="M28">
        <v>157818.3162673389</v>
      </c>
      <c r="N28">
        <v>165427.56231427001</v>
      </c>
      <c r="O28">
        <v>156419.6751619096</v>
      </c>
      <c r="P28">
        <v>134259.6927215787</v>
      </c>
      <c r="Q28">
        <v>129124.91176104349</v>
      </c>
      <c r="R28">
        <v>127595.24237517071</v>
      </c>
      <c r="S28">
        <v>127242.36647158067</v>
      </c>
      <c r="T28">
        <v>136794.3093295377</v>
      </c>
      <c r="U28">
        <v>148847.64230730146</v>
      </c>
      <c r="V28">
        <v>161898.29141758557</v>
      </c>
      <c r="W28">
        <v>172235.14152083299</v>
      </c>
      <c r="X28">
        <v>182959.00751059758</v>
      </c>
      <c r="Y28">
        <v>193975.13939826569</v>
      </c>
      <c r="Z28">
        <v>210735.93015676207</v>
      </c>
      <c r="AA28">
        <v>199995.64399194592</v>
      </c>
      <c r="AB28">
        <v>233878.70131515287</v>
      </c>
    </row>
    <row r="29" spans="1:29">
      <c r="A29" t="s">
        <v>669</v>
      </c>
      <c r="B29">
        <v>100184.3551075</v>
      </c>
      <c r="C29">
        <v>107841.9451675</v>
      </c>
      <c r="D29">
        <v>117409.84896839999</v>
      </c>
      <c r="E29">
        <v>125945.0765289</v>
      </c>
      <c r="F29">
        <v>135630.49943590001</v>
      </c>
      <c r="G29">
        <v>147595.89322940001</v>
      </c>
      <c r="H29">
        <v>149642.12447040001</v>
      </c>
      <c r="I29">
        <v>152838.59212710001</v>
      </c>
      <c r="J29">
        <v>159152.2628006</v>
      </c>
      <c r="K29">
        <v>169654.81560050001</v>
      </c>
      <c r="L29">
        <v>178167.42616929999</v>
      </c>
      <c r="M29">
        <v>186544.7876095</v>
      </c>
      <c r="N29">
        <v>192925.40862040001</v>
      </c>
      <c r="O29">
        <v>184646.53220350001</v>
      </c>
      <c r="P29">
        <v>166739.3636781</v>
      </c>
      <c r="Q29">
        <v>167116.86711779999</v>
      </c>
      <c r="R29">
        <v>160904.58601500001</v>
      </c>
      <c r="S29">
        <v>157646.43805619999</v>
      </c>
      <c r="T29">
        <v>166971.00431300001</v>
      </c>
      <c r="U29">
        <v>181519.0088592</v>
      </c>
      <c r="V29">
        <v>178167.56554760001</v>
      </c>
      <c r="W29">
        <v>186649.05376790001</v>
      </c>
      <c r="X29">
        <v>195329.5490345</v>
      </c>
      <c r="Y29">
        <v>204015.8448467</v>
      </c>
      <c r="Z29">
        <v>209698.7304108</v>
      </c>
      <c r="AA29">
        <v>199995.6439919</v>
      </c>
      <c r="AB29">
        <v>230712.73535589999</v>
      </c>
    </row>
    <row r="30" spans="1:29">
      <c r="A30" t="s">
        <v>670</v>
      </c>
      <c r="B30">
        <f>B31/B32%</f>
        <v>64.010425802794558</v>
      </c>
      <c r="C30">
        <f t="shared" ref="C30:AB30" si="5">C31/C32%</f>
        <v>66.176922012750339</v>
      </c>
      <c r="D30">
        <f t="shared" si="5"/>
        <v>67.997918331962296</v>
      </c>
      <c r="E30">
        <f t="shared" si="5"/>
        <v>70.652762972567729</v>
      </c>
      <c r="F30">
        <f t="shared" si="5"/>
        <v>72.750630725999798</v>
      </c>
      <c r="G30">
        <f t="shared" si="5"/>
        <v>76.210670871736653</v>
      </c>
      <c r="H30">
        <f t="shared" si="5"/>
        <v>79.532375325691831</v>
      </c>
      <c r="I30">
        <f t="shared" si="5"/>
        <v>83.628532535221453</v>
      </c>
      <c r="J30">
        <f t="shared" si="5"/>
        <v>86.972383244983533</v>
      </c>
      <c r="K30">
        <f t="shared" si="5"/>
        <v>88.556206735571124</v>
      </c>
      <c r="L30">
        <f t="shared" si="5"/>
        <v>89.980680484780279</v>
      </c>
      <c r="M30">
        <f t="shared" si="5"/>
        <v>92.228450512554517</v>
      </c>
      <c r="N30">
        <f t="shared" si="5"/>
        <v>94.974947957629482</v>
      </c>
      <c r="O30">
        <f t="shared" si="5"/>
        <v>96.497202144682504</v>
      </c>
      <c r="P30">
        <f t="shared" si="5"/>
        <v>90.507168009468984</v>
      </c>
      <c r="Q30">
        <f t="shared" si="5"/>
        <v>89.370424569560626</v>
      </c>
      <c r="R30">
        <f t="shared" si="5"/>
        <v>90.252608981163931</v>
      </c>
      <c r="S30">
        <f t="shared" si="5"/>
        <v>91.27115140934248</v>
      </c>
      <c r="T30">
        <f t="shared" si="5"/>
        <v>92.490209086216282</v>
      </c>
      <c r="U30">
        <f t="shared" si="5"/>
        <v>93.288916610618656</v>
      </c>
      <c r="V30">
        <f t="shared" si="5"/>
        <v>93.711739346079753</v>
      </c>
      <c r="W30">
        <f t="shared" si="5"/>
        <v>94.277787931030545</v>
      </c>
      <c r="X30">
        <f t="shared" si="5"/>
        <v>95.652639233409715</v>
      </c>
      <c r="Y30">
        <f t="shared" si="5"/>
        <v>97.326741445205627</v>
      </c>
      <c r="Z30">
        <f t="shared" si="5"/>
        <v>99.075689008773537</v>
      </c>
      <c r="AA30">
        <f t="shared" si="5"/>
        <v>99.999999999999986</v>
      </c>
      <c r="AB30">
        <f t="shared" si="5"/>
        <v>103.80803332335168</v>
      </c>
    </row>
    <row r="31" spans="1:29">
      <c r="A31" t="s">
        <v>671</v>
      </c>
      <c r="B31">
        <v>29151.478111699998</v>
      </c>
      <c r="C31">
        <v>32252.504670099999</v>
      </c>
      <c r="D31">
        <v>35504.282648299995</v>
      </c>
      <c r="E31">
        <v>39978.475171899998</v>
      </c>
      <c r="F31">
        <v>45050.006552800005</v>
      </c>
      <c r="G31">
        <v>52172.008929599993</v>
      </c>
      <c r="H31">
        <v>57126.679224300002</v>
      </c>
      <c r="I31">
        <v>62461.157399099997</v>
      </c>
      <c r="J31">
        <v>66797.883881200003</v>
      </c>
      <c r="K31">
        <v>70733.834983700013</v>
      </c>
      <c r="L31">
        <v>77049.7218727</v>
      </c>
      <c r="M31">
        <v>84087.551372300004</v>
      </c>
      <c r="N31">
        <v>92509.499889199986</v>
      </c>
      <c r="O31">
        <v>94401.358463400014</v>
      </c>
      <c r="P31">
        <v>84185.96777480001</v>
      </c>
      <c r="Q31">
        <v>83793.191508999997</v>
      </c>
      <c r="R31">
        <v>83509.677905599994</v>
      </c>
      <c r="S31">
        <v>84182.390931300019</v>
      </c>
      <c r="T31">
        <v>85223.107525299987</v>
      </c>
      <c r="U31">
        <v>88210.118665099988</v>
      </c>
      <c r="V31">
        <v>91509.883323099988</v>
      </c>
      <c r="W31">
        <v>96315.919244200006</v>
      </c>
      <c r="X31">
        <v>100255.8375542</v>
      </c>
      <c r="Y31">
        <v>106258.87494149999</v>
      </c>
      <c r="Z31">
        <v>111048.49440279999</v>
      </c>
      <c r="AA31">
        <v>99875.124400599991</v>
      </c>
      <c r="AB31">
        <v>108457.17060880001</v>
      </c>
    </row>
    <row r="32" spans="1:29">
      <c r="A32" t="s">
        <v>672</v>
      </c>
      <c r="B32">
        <v>45541.765651600006</v>
      </c>
      <c r="C32">
        <v>48736.785708899995</v>
      </c>
      <c r="D32">
        <v>52213.7787733</v>
      </c>
      <c r="E32">
        <v>56584.446934400003</v>
      </c>
      <c r="F32">
        <v>61923.870766799999</v>
      </c>
      <c r="G32">
        <v>68457.6166734</v>
      </c>
      <c r="H32">
        <v>71828.207054500002</v>
      </c>
      <c r="I32">
        <v>74688.811946799993</v>
      </c>
      <c r="J32">
        <v>76803.556932600011</v>
      </c>
      <c r="K32">
        <v>79874.508621300003</v>
      </c>
      <c r="L32">
        <v>85629.183350899999</v>
      </c>
      <c r="M32">
        <v>91173.115134200008</v>
      </c>
      <c r="N32">
        <v>97404.106955099996</v>
      </c>
      <c r="O32">
        <v>97828.078291700003</v>
      </c>
      <c r="P32">
        <v>93015.801539599997</v>
      </c>
      <c r="Q32">
        <v>93759.419754999995</v>
      </c>
      <c r="R32">
        <v>92528.824206100006</v>
      </c>
      <c r="S32">
        <v>92233.2956596</v>
      </c>
      <c r="T32">
        <v>92142.842325999998</v>
      </c>
      <c r="U32">
        <v>94555.839932500006</v>
      </c>
      <c r="V32">
        <v>97650.39466949999</v>
      </c>
      <c r="W32">
        <v>102161.836163</v>
      </c>
      <c r="X32">
        <v>104812.41119709999</v>
      </c>
      <c r="Y32">
        <v>109177.4710256</v>
      </c>
      <c r="Z32">
        <v>112084.50379080001</v>
      </c>
      <c r="AA32">
        <v>99875.124400600005</v>
      </c>
      <c r="AB32">
        <v>104478.591046</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C7C0E-DD79-443B-ACBD-468CA711C562}">
  <dimension ref="A1:X1262"/>
  <sheetViews>
    <sheetView topLeftCell="A27" workbookViewId="0">
      <selection activeCell="M45" sqref="M45"/>
    </sheetView>
  </sheetViews>
  <sheetFormatPr defaultColWidth="9.08984375" defaultRowHeight="14.5"/>
  <cols>
    <col min="1" max="16384" width="9.08984375" style="19"/>
  </cols>
  <sheetData>
    <row r="1" spans="1:22">
      <c r="A1" s="20" t="s">
        <v>441</v>
      </c>
    </row>
    <row r="2" spans="1:22">
      <c r="A2" s="150"/>
    </row>
    <row r="3" spans="1:22">
      <c r="A3" s="20" t="s">
        <v>442</v>
      </c>
    </row>
    <row r="4" spans="1:22">
      <c r="A4" s="150"/>
    </row>
    <row r="6" spans="1:22" ht="29">
      <c r="P6" s="152" t="s">
        <v>445</v>
      </c>
      <c r="Q6" s="152" t="s">
        <v>444</v>
      </c>
      <c r="R6" s="152" t="s">
        <v>85</v>
      </c>
      <c r="S6" s="152"/>
      <c r="U6" s="152"/>
      <c r="V6" s="152"/>
    </row>
    <row r="7" spans="1:22">
      <c r="O7" s="19">
        <f>'[90]Maturity prof'!N5</f>
        <v>2022</v>
      </c>
      <c r="P7" s="151">
        <f>'[90]Maturity prof'!O5/1000</f>
        <v>5.2621000000000002</v>
      </c>
      <c r="Q7" s="26">
        <f>'[90]Maturity prof'!R5/1000+'[90]Maturity prof'!S5/1000</f>
        <v>0</v>
      </c>
      <c r="R7" s="26">
        <f>'[90]Maturity prof'!V5/1000-P7-Q7</f>
        <v>0</v>
      </c>
    </row>
    <row r="8" spans="1:22">
      <c r="O8" s="19">
        <f>'[90]Maturity prof'!N6</f>
        <v>2023</v>
      </c>
      <c r="P8" s="151">
        <f>'[90]Maturity prof'!O6/1000</f>
        <v>7.0253062095753629</v>
      </c>
      <c r="Q8" s="26">
        <f>'[90]Maturity prof'!R6/1000+'[90]Maturity prof'!S6/1000</f>
        <v>2</v>
      </c>
      <c r="R8" s="26">
        <f>'[90]Maturity prof'!V6/1000-P8-Q8</f>
        <v>2.7333333300001428E-3</v>
      </c>
    </row>
    <row r="9" spans="1:22">
      <c r="O9" s="19">
        <f>'[90]Maturity prof'!N7</f>
        <v>2024</v>
      </c>
      <c r="P9" s="151">
        <f>'[90]Maturity prof'!O7/1000</f>
        <v>8.0514557021327668</v>
      </c>
      <c r="Q9" s="26">
        <f>'[90]Maturity prof'!R7/1000+'[90]Maturity prof'!S7/1000</f>
        <v>0.8</v>
      </c>
      <c r="R9" s="26">
        <f>'[90]Maturity prof'!V7/1000-P9-Q9</f>
        <v>0.21973333333000045</v>
      </c>
    </row>
    <row r="10" spans="1:22">
      <c r="O10" s="19">
        <f>'[90]Maturity prof'!N8</f>
        <v>2025</v>
      </c>
      <c r="P10" s="151">
        <f>'[90]Maturity prof'!O8/1000</f>
        <v>11.512052853545704</v>
      </c>
      <c r="Q10" s="26">
        <f>'[90]Maturity prof'!R8/1000+'[90]Maturity prof'!S8/1000</f>
        <v>2.4</v>
      </c>
      <c r="R10" s="26">
        <f>'[90]Maturity prof'!V8/1000-P10-Q10</f>
        <v>0.10273333332999934</v>
      </c>
    </row>
    <row r="11" spans="1:22">
      <c r="O11" s="19">
        <f>'[90]Maturity prof'!N9</f>
        <v>2026</v>
      </c>
      <c r="P11" s="151">
        <f>'[90]Maturity prof'!O9/1000</f>
        <v>11.661713727666587</v>
      </c>
      <c r="Q11" s="26">
        <f>'[90]Maturity prof'!R9/1000+'[90]Maturity prof'!S9/1000</f>
        <v>2</v>
      </c>
      <c r="R11" s="26">
        <f>'[90]Maturity prof'!V9/1000-P11-Q11</f>
        <v>1.2757333333299989</v>
      </c>
    </row>
    <row r="12" spans="1:22">
      <c r="O12" s="19">
        <f>'[90]Maturity prof'!N10</f>
        <v>2027</v>
      </c>
      <c r="P12" s="151">
        <f>'[90]Maturity prof'!O10/1000</f>
        <v>7.2748011442292579</v>
      </c>
      <c r="Q12" s="26">
        <f>'[90]Maturity prof'!R10/1000+'[90]Maturity prof'!S10/1000</f>
        <v>1</v>
      </c>
      <c r="R12" s="26">
        <f>'[90]Maturity prof'!V10/1000-P12-Q12</f>
        <v>0.20273333333000032</v>
      </c>
    </row>
    <row r="13" spans="1:22">
      <c r="O13" s="19">
        <f>'[90]Maturity prof'!N11</f>
        <v>2028</v>
      </c>
      <c r="P13" s="151">
        <f>'[90]Maturity prof'!O11/1000</f>
        <v>8.4739886529822339</v>
      </c>
      <c r="Q13" s="26">
        <f>'[90]Maturity prof'!R11/1000+'[90]Maturity prof'!S11/1000</f>
        <v>2.2999999999999998</v>
      </c>
      <c r="R13" s="26">
        <f>'[90]Maturity prof'!V11/1000-P13-Q13</f>
        <v>0.45273333332999943</v>
      </c>
    </row>
    <row r="14" spans="1:22">
      <c r="O14" s="19">
        <f>'[90]Maturity prof'!N12</f>
        <v>2029</v>
      </c>
      <c r="P14" s="151">
        <f>'[90]Maturity prof'!O12/1000</f>
        <v>10.244629997936883</v>
      </c>
      <c r="Q14" s="26">
        <f>'[90]Maturity prof'!R12/1000+'[90]Maturity prof'!S12/1000</f>
        <v>3.07</v>
      </c>
      <c r="R14" s="26">
        <f>'[90]Maturity prof'!V12/1000-P14-Q14</f>
        <v>8.273333332999977E-2</v>
      </c>
    </row>
    <row r="15" spans="1:22">
      <c r="O15" s="19">
        <f>'[90]Maturity prof'!N13</f>
        <v>2030</v>
      </c>
      <c r="P15" s="151">
        <f>'[90]Maturity prof'!O13/1000</f>
        <v>17.514026768844573</v>
      </c>
      <c r="Q15" s="26">
        <f>'[90]Maturity prof'!R13/1000+'[90]Maturity prof'!S13/1000</f>
        <v>1.9</v>
      </c>
      <c r="R15" s="26">
        <f>'[90]Maturity prof'!V13/1000-P15-Q15</f>
        <v>0.1077333333300019</v>
      </c>
    </row>
    <row r="16" spans="1:22">
      <c r="O16" s="19">
        <f>'[90]Maturity prof'!N14</f>
        <v>2031</v>
      </c>
      <c r="P16" s="151">
        <f>'[90]Maturity prof'!O14/1000</f>
        <v>16.060542229364827</v>
      </c>
      <c r="Q16" s="26">
        <f>'[90]Maturity prof'!R14/1000+'[90]Maturity prof'!S14/1000</f>
        <v>4.9000000000000004</v>
      </c>
      <c r="R16" s="26">
        <f>'[90]Maturity prof'!V14/1000-P16-Q16</f>
        <v>0.40273333333000316</v>
      </c>
    </row>
    <row r="17" spans="1:18">
      <c r="O17" s="19">
        <f>'[90]Maturity prof'!N15</f>
        <v>2032</v>
      </c>
      <c r="P17" s="151">
        <f>'[90]Maturity prof'!O15/1000</f>
        <v>4.7105998353434462</v>
      </c>
      <c r="Q17" s="26">
        <f>'[90]Maturity prof'!R15/1000+'[90]Maturity prof'!S15/1000</f>
        <v>5.1938359765</v>
      </c>
      <c r="R17" s="26">
        <f>'[90]Maturity prof'!V15/1000-P17-Q17</f>
        <v>2.7333333300001428E-3</v>
      </c>
    </row>
    <row r="18" spans="1:18">
      <c r="A18" s="87" t="s">
        <v>443</v>
      </c>
      <c r="O18" s="19">
        <f>'[90]Maturity prof'!N16</f>
        <v>2033</v>
      </c>
      <c r="P18" s="151">
        <f>'[90]Maturity prof'!O16/1000</f>
        <v>5.0994055133395131</v>
      </c>
      <c r="Q18" s="26">
        <f>'[90]Maturity prof'!R16/1000+'[90]Maturity prof'!S16/1000</f>
        <v>5.7668328756599996</v>
      </c>
      <c r="R18" s="26">
        <f>'[90]Maturity prof'!V16/1000-P18-Q18</f>
        <v>0.24773333332999847</v>
      </c>
    </row>
    <row r="19" spans="1:18">
      <c r="A19" s="149"/>
      <c r="O19" s="19">
        <f>'[90]Maturity prof'!N17</f>
        <v>2034</v>
      </c>
      <c r="P19" s="151">
        <f>'[90]Maturity prof'!O17/1000</f>
        <v>1.5258319729366301E-2</v>
      </c>
      <c r="Q19" s="26">
        <f>'[90]Maturity prof'!R17/1000+'[90]Maturity prof'!S17/1000</f>
        <v>1.48</v>
      </c>
      <c r="R19" s="26">
        <f>'[90]Maturity prof'!V17/1000-P19-Q19</f>
        <v>0.10273333333000001</v>
      </c>
    </row>
    <row r="20" spans="1:18">
      <c r="O20" s="19">
        <f>'[90]Maturity prof'!N18</f>
        <v>2035</v>
      </c>
      <c r="P20" s="151">
        <f>'[90]Maturity prof'!O18/1000</f>
        <v>5.381911612257297</v>
      </c>
      <c r="Q20" s="26">
        <f>'[90]Maturity prof'!R18/1000+'[90]Maturity prof'!S18/1000</f>
        <v>2</v>
      </c>
      <c r="R20" s="26">
        <f>'[90]Maturity prof'!V18/1000-P20-Q20</f>
        <v>0.14639999999999986</v>
      </c>
    </row>
    <row r="23" spans="1:18">
      <c r="O23" s="153" t="str">
        <f>VLOOKUP('[90]5yr refi'!D48,'[90]5yr refi'!$A$48:$C$73,2,FALSE)</f>
        <v>Italy</v>
      </c>
      <c r="P23" s="154">
        <f>VLOOKUP('[90]5yr refi'!D48,'[90]5yr refi'!$A$48:$C$73,3,FALSE)</f>
        <v>51.036000000000001</v>
      </c>
    </row>
    <row r="24" spans="1:18">
      <c r="O24" s="153" t="str">
        <f>VLOOKUP('[90]5yr refi'!D49,'[90]5yr refi'!$A$48:$C$73,2,FALSE)</f>
        <v>France</v>
      </c>
      <c r="P24" s="154">
        <f>VLOOKUP('[90]5yr refi'!D49,'[90]5yr refi'!$A$48:$C$73,3,FALSE)</f>
        <v>38.396000000000001</v>
      </c>
    </row>
    <row r="25" spans="1:18">
      <c r="O25" s="153" t="str">
        <f>VLOOKUP('[90]5yr refi'!D50,'[90]5yr refi'!$A$48:$C$73,2,FALSE)</f>
        <v>Spain</v>
      </c>
      <c r="P25" s="154">
        <f>VLOOKUP('[90]5yr refi'!D50,'[90]5yr refi'!$A$48:$C$73,3,FALSE)</f>
        <v>37.911000000000001</v>
      </c>
    </row>
    <row r="26" spans="1:18">
      <c r="O26" s="153" t="str">
        <f>VLOOKUP('[90]5yr refi'!D51,'[90]5yr refi'!$A$48:$C$73,2,FALSE)</f>
        <v>Hungary</v>
      </c>
      <c r="P26" s="154">
        <f>VLOOKUP('[90]5yr refi'!D51,'[90]5yr refi'!$A$48:$C$73,3,FALSE)</f>
        <v>37.539000000000001</v>
      </c>
    </row>
    <row r="27" spans="1:18">
      <c r="O27" s="153" t="str">
        <f>VLOOKUP('[90]5yr refi'!D52,'[90]5yr refi'!$A$48:$C$73,2,FALSE)</f>
        <v>Cyprus</v>
      </c>
      <c r="P27" s="154">
        <f>VLOOKUP('[90]5yr refi'!D52,'[90]5yr refi'!$A$48:$C$73,3,FALSE)</f>
        <v>33.850999999999999</v>
      </c>
    </row>
    <row r="28" spans="1:18">
      <c r="O28" s="153" t="str">
        <f>VLOOKUP('[90]5yr refi'!D53,'[90]5yr refi'!$A$48:$C$73,2,FALSE)</f>
        <v>Euro area 19</v>
      </c>
      <c r="P28" s="154">
        <f>VLOOKUP('[90]5yr refi'!D53,'[90]5yr refi'!$A$48:$C$73,3,FALSE)</f>
        <v>31.048999999999999</v>
      </c>
    </row>
    <row r="29" spans="1:18">
      <c r="O29" s="153" t="str">
        <f>VLOOKUP('[90]5yr refi'!D54,'[90]5yr refi'!$A$48:$C$73,2,FALSE)</f>
        <v>EU27</v>
      </c>
      <c r="P29" s="154">
        <f>VLOOKUP('[90]5yr refi'!D54,'[90]5yr refi'!$A$48:$C$73,3,FALSE)</f>
        <v>29.196999999999999</v>
      </c>
    </row>
    <row r="30" spans="1:18">
      <c r="O30" s="153" t="str">
        <f>VLOOKUP('[90]5yr refi'!D55,'[90]5yr refi'!$A$48:$C$73,2,FALSE)</f>
        <v>Austria</v>
      </c>
      <c r="P30" s="154">
        <f>VLOOKUP('[90]5yr refi'!D55,'[90]5yr refi'!$A$48:$C$73,3,FALSE)</f>
        <v>28.065000000000001</v>
      </c>
    </row>
    <row r="31" spans="1:18">
      <c r="O31" s="153" t="str">
        <f>VLOOKUP('[90]5yr refi'!D56,'[90]5yr refi'!$A$48:$C$73,2,FALSE)</f>
        <v>Belgium</v>
      </c>
      <c r="P31" s="154">
        <f>VLOOKUP('[90]5yr refi'!D56,'[90]5yr refi'!$A$48:$C$73,3,FALSE)</f>
        <v>27.666</v>
      </c>
    </row>
    <row r="32" spans="1:18">
      <c r="O32" s="153" t="str">
        <f>VLOOKUP('[90]5yr refi'!D57,'[90]5yr refi'!$A$48:$C$73,2,FALSE)</f>
        <v>Croatia</v>
      </c>
      <c r="P32" s="154">
        <f>VLOOKUP('[90]5yr refi'!D57,'[90]5yr refi'!$A$48:$C$73,3,FALSE)</f>
        <v>27.51</v>
      </c>
    </row>
    <row r="33" spans="15:16">
      <c r="O33" s="153" t="str">
        <f>VLOOKUP('[90]5yr refi'!D58,'[90]5yr refi'!$A$48:$C$73,2,FALSE)</f>
        <v>Portugal</v>
      </c>
      <c r="P33" s="154">
        <f>VLOOKUP('[90]5yr refi'!D58,'[90]5yr refi'!$A$48:$C$73,3,FALSE)</f>
        <v>27.056000000000001</v>
      </c>
    </row>
    <row r="34" spans="15:16">
      <c r="O34" s="153" t="str">
        <f>VLOOKUP('[90]5yr refi'!D59,'[90]5yr refi'!$A$48:$C$73,2,FALSE)</f>
        <v>Poland</v>
      </c>
      <c r="P34" s="154">
        <f>VLOOKUP('[90]5yr refi'!D59,'[90]5yr refi'!$A$48:$C$73,3,FALSE)</f>
        <v>26.111999999999998</v>
      </c>
    </row>
    <row r="35" spans="15:16">
      <c r="O35" s="153" t="str">
        <f>VLOOKUP('[90]5yr refi'!D60,'[90]5yr refi'!$A$48:$C$73,2,FALSE)</f>
        <v>Germany</v>
      </c>
      <c r="P35" s="154">
        <f>VLOOKUP('[90]5yr refi'!D60,'[90]5yr refi'!$A$48:$C$73,3,FALSE)</f>
        <v>24.036000000000001</v>
      </c>
    </row>
    <row r="36" spans="15:16">
      <c r="O36" s="153" t="str">
        <f>VLOOKUP('[90]5yr refi'!D61,'[90]5yr refi'!$A$48:$C$73,2,FALSE)</f>
        <v>Finland</v>
      </c>
      <c r="P36" s="154">
        <f>VLOOKUP('[90]5yr refi'!D61,'[90]5yr refi'!$A$48:$C$73,3,FALSE)</f>
        <v>23.959</v>
      </c>
    </row>
    <row r="37" spans="15:16">
      <c r="O37" s="153" t="str">
        <f>VLOOKUP('[90]5yr refi'!D62,'[90]5yr refi'!$A$48:$C$73,2,FALSE)</f>
        <v>Ireland</v>
      </c>
      <c r="P37" s="154">
        <f>VLOOKUP('[90]5yr refi'!D62,'[90]5yr refi'!$A$48:$C$73,3,FALSE)</f>
        <v>21.271809957593398</v>
      </c>
    </row>
    <row r="38" spans="15:16">
      <c r="O38" s="153" t="str">
        <f>VLOOKUP('[90]5yr refi'!D63,'[90]5yr refi'!$A$48:$C$73,2,FALSE)</f>
        <v>Slovakia</v>
      </c>
      <c r="P38" s="154">
        <f>VLOOKUP('[90]5yr refi'!D63,'[90]5yr refi'!$A$48:$C$73,3,FALSE)</f>
        <v>19.736999999999998</v>
      </c>
    </row>
    <row r="39" spans="15:16">
      <c r="O39" s="153" t="str">
        <f>VLOOKUP('[90]5yr refi'!D64,'[90]5yr refi'!$A$48:$C$73,2,FALSE)</f>
        <v>Latvia</v>
      </c>
      <c r="P39" s="154">
        <f>VLOOKUP('[90]5yr refi'!D64,'[90]5yr refi'!$A$48:$C$73,3,FALSE)</f>
        <v>17.706</v>
      </c>
    </row>
    <row r="40" spans="15:16">
      <c r="O40" s="153" t="str">
        <f>VLOOKUP('[90]5yr refi'!D65,'[90]5yr refi'!$A$48:$C$73,2,FALSE)</f>
        <v>Slovenia</v>
      </c>
      <c r="P40" s="154">
        <f>VLOOKUP('[90]5yr refi'!D65,'[90]5yr refi'!$A$48:$C$73,3,FALSE)</f>
        <v>17.416</v>
      </c>
    </row>
    <row r="41" spans="15:16">
      <c r="O41" s="153" t="str">
        <f>VLOOKUP('[90]5yr refi'!D66,'[90]5yr refi'!$A$48:$C$73,2,FALSE)</f>
        <v>Romania</v>
      </c>
      <c r="P41" s="154">
        <f>VLOOKUP('[90]5yr refi'!D66,'[90]5yr refi'!$A$48:$C$73,3,FALSE)</f>
        <v>17.283000000000001</v>
      </c>
    </row>
    <row r="42" spans="15:16">
      <c r="O42" s="153" t="str">
        <f>VLOOKUP('[90]5yr refi'!D67,'[90]5yr refi'!$A$48:$C$73,2,FALSE)</f>
        <v>Lithuania</v>
      </c>
      <c r="P42" s="154">
        <f>VLOOKUP('[90]5yr refi'!D67,'[90]5yr refi'!$A$48:$C$73,3,FALSE)</f>
        <v>15.071</v>
      </c>
    </row>
    <row r="43" spans="15:16">
      <c r="O43" s="153" t="str">
        <f>VLOOKUP('[90]5yr refi'!D68,'[90]5yr refi'!$A$48:$C$73,2,FALSE)</f>
        <v>Sweden</v>
      </c>
      <c r="P43" s="154">
        <f>VLOOKUP('[90]5yr refi'!D68,'[90]5yr refi'!$A$48:$C$73,3,FALSE)</f>
        <v>13.167</v>
      </c>
    </row>
    <row r="44" spans="15:16">
      <c r="O44" s="153" t="str">
        <f>VLOOKUP('[90]5yr refi'!D69,'[90]5yr refi'!$A$48:$C$73,2,FALSE)</f>
        <v>Czech Republic</v>
      </c>
      <c r="P44" s="154">
        <f>VLOOKUP('[90]5yr refi'!D69,'[90]5yr refi'!$A$48:$C$73,3,FALSE)</f>
        <v>13.084</v>
      </c>
    </row>
    <row r="45" spans="15:16">
      <c r="O45" s="153" t="str">
        <f>VLOOKUP('[90]5yr refi'!D70,'[90]5yr refi'!$A$48:$C$73,2,FALSE)</f>
        <v>Malta</v>
      </c>
      <c r="P45" s="154">
        <f>VLOOKUP('[90]5yr refi'!D70,'[90]5yr refi'!$A$48:$C$73,3,FALSE)</f>
        <v>12.952999999999999</v>
      </c>
    </row>
    <row r="46" spans="15:16">
      <c r="O46" s="153" t="str">
        <f>VLOOKUP('[90]5yr refi'!D71,'[90]5yr refi'!$A$48:$C$73,2,FALSE)</f>
        <v>Greece</v>
      </c>
      <c r="P46" s="154">
        <f>VLOOKUP('[90]5yr refi'!D71,'[90]5yr refi'!$A$48:$C$73,3,FALSE)</f>
        <v>10.048</v>
      </c>
    </row>
    <row r="47" spans="15:16">
      <c r="O47" s="153" t="str">
        <f>VLOOKUP('[90]5yr refi'!D72,'[90]5yr refi'!$A$48:$C$73,2,FALSE)</f>
        <v>Bulgaria</v>
      </c>
      <c r="P47" s="154">
        <f>VLOOKUP('[90]5yr refi'!D72,'[90]5yr refi'!$A$48:$C$73,3,FALSE)</f>
        <v>8.6869999999999994</v>
      </c>
    </row>
    <row r="48" spans="15:16">
      <c r="O48" s="153" t="str">
        <f>VLOOKUP('[90]5yr refi'!D73,'[90]5yr refi'!$A$48:$C$73,2,FALSE)</f>
        <v>Estonia</v>
      </c>
      <c r="P48" s="154">
        <f>VLOOKUP('[90]5yr refi'!D73,'[90]5yr refi'!$A$48:$C$73,3,FALSE)</f>
        <v>1.071</v>
      </c>
    </row>
    <row r="53" spans="15:20">
      <c r="O53" s="116" t="s">
        <v>450</v>
      </c>
      <c r="P53" s="116" t="s">
        <v>449</v>
      </c>
      <c r="Q53" s="116" t="s">
        <v>448</v>
      </c>
      <c r="R53" s="19" t="s">
        <v>447</v>
      </c>
    </row>
    <row r="54" spans="15:20">
      <c r="R54" s="19">
        <v>26.7</v>
      </c>
      <c r="T54" s="156">
        <v>261.04500000000002</v>
      </c>
    </row>
    <row r="55" spans="15:20">
      <c r="O55" s="26">
        <f>SUM('[90]Cash balances'!B12:B14)</f>
        <v>-22.71</v>
      </c>
      <c r="P55" s="26">
        <f>SUM('[90]Cash balances'!C12:C14)</f>
        <v>32.11401476524383</v>
      </c>
      <c r="Q55" s="26">
        <f>SUM('[90]Cash balances'!D12:D14)</f>
        <v>9.4040147652438328</v>
      </c>
      <c r="T55" s="26">
        <f>R54/T54*100</f>
        <v>10.228121588231913</v>
      </c>
    </row>
    <row r="63" spans="15:20">
      <c r="Q63" s="19" t="s">
        <v>446</v>
      </c>
    </row>
    <row r="64" spans="15:20">
      <c r="Q64" s="155">
        <v>261045</v>
      </c>
      <c r="R64" s="19">
        <f>'[90]Cash balances'!G12/(Q64/1000)*100</f>
        <v>14.480262023789001</v>
      </c>
    </row>
    <row r="69" spans="14:24">
      <c r="N69" s="157"/>
      <c r="O69" s="19" t="s">
        <v>410</v>
      </c>
      <c r="P69" s="19" t="s">
        <v>451</v>
      </c>
    </row>
    <row r="70" spans="14:24">
      <c r="N70" s="157">
        <v>36528</v>
      </c>
      <c r="O70" s="19">
        <v>5.68</v>
      </c>
      <c r="P70" s="19">
        <v>4.9999999999999822E-2</v>
      </c>
    </row>
    <row r="71" spans="14:24" ht="29">
      <c r="N71" s="157">
        <v>36535</v>
      </c>
      <c r="O71" s="19">
        <v>5.83</v>
      </c>
      <c r="P71" s="19">
        <v>0.20000000000000018</v>
      </c>
      <c r="T71" s="152"/>
      <c r="U71" s="158" t="s">
        <v>454</v>
      </c>
      <c r="V71" s="152" t="s">
        <v>234</v>
      </c>
      <c r="W71" s="118" t="s">
        <v>453</v>
      </c>
      <c r="X71" s="118" t="s">
        <v>452</v>
      </c>
    </row>
    <row r="72" spans="14:24">
      <c r="N72" s="157">
        <v>36542</v>
      </c>
      <c r="O72" s="19">
        <v>5.82</v>
      </c>
      <c r="P72" s="19">
        <v>0.10000000000000053</v>
      </c>
      <c r="T72" s="19">
        <v>2017</v>
      </c>
      <c r="U72" s="26"/>
      <c r="W72" s="117"/>
      <c r="X72" s="154"/>
    </row>
    <row r="73" spans="14:24">
      <c r="N73" s="157">
        <v>36549</v>
      </c>
      <c r="O73" s="19">
        <v>5.86</v>
      </c>
      <c r="P73" s="19">
        <v>0.10000000000000053</v>
      </c>
      <c r="T73" s="19">
        <v>2018</v>
      </c>
      <c r="U73" s="154">
        <v>-3.5083534185093175</v>
      </c>
      <c r="V73" s="154">
        <v>2.7390127593762088</v>
      </c>
      <c r="W73" s="154">
        <v>-1.5638244709016513</v>
      </c>
      <c r="X73" s="154">
        <v>-4.6140010355342769</v>
      </c>
    </row>
    <row r="74" spans="14:24">
      <c r="N74" s="157">
        <v>36556</v>
      </c>
      <c r="O74" s="19">
        <v>5.75</v>
      </c>
      <c r="P74" s="19">
        <v>0.23000000000000043</v>
      </c>
      <c r="T74" s="19">
        <v>2019</v>
      </c>
      <c r="U74" s="154">
        <v>-6.2475906754959407</v>
      </c>
      <c r="V74" s="154">
        <v>2.1927909801837377</v>
      </c>
      <c r="W74" s="154">
        <v>-5.5644259835827565</v>
      </c>
      <c r="X74" s="154">
        <v>-2.7209549228189189</v>
      </c>
    </row>
    <row r="75" spans="14:24">
      <c r="N75" s="157">
        <v>36563</v>
      </c>
      <c r="O75" s="19">
        <v>5.82</v>
      </c>
      <c r="P75" s="19">
        <v>0.11000000000000032</v>
      </c>
      <c r="T75" s="19">
        <v>2020</v>
      </c>
      <c r="U75" s="154">
        <v>7.0962877385252403</v>
      </c>
      <c r="V75" s="154">
        <v>1.9140382807656153</v>
      </c>
      <c r="W75" s="154">
        <v>0.5003717586309826</v>
      </c>
      <c r="X75" s="154">
        <v>4.7050304426991794</v>
      </c>
    </row>
    <row r="76" spans="14:24">
      <c r="N76" s="157">
        <v>36570</v>
      </c>
      <c r="O76" s="19">
        <v>5.82</v>
      </c>
      <c r="P76" s="19">
        <v>0.10000000000000053</v>
      </c>
      <c r="T76" s="19">
        <v>2021</v>
      </c>
      <c r="U76" s="154">
        <v>-14.365261225499527</v>
      </c>
      <c r="V76" s="154">
        <v>1.4075654505107342</v>
      </c>
      <c r="W76" s="154">
        <v>-1.2775791895631563</v>
      </c>
      <c r="X76" s="154">
        <v>-14.299026562199549</v>
      </c>
    </row>
    <row r="77" spans="14:24">
      <c r="N77" s="157">
        <v>36577</v>
      </c>
      <c r="O77" s="19">
        <v>5.7</v>
      </c>
      <c r="P77" s="19">
        <v>0.1800000000000006</v>
      </c>
      <c r="T77" s="19">
        <v>2022</v>
      </c>
      <c r="U77" s="154">
        <v>-9.244590235168415</v>
      </c>
      <c r="V77" s="154">
        <v>1.2603101588001395</v>
      </c>
      <c r="W77" s="154">
        <v>-5.6068578745721549</v>
      </c>
      <c r="X77" s="154">
        <v>-4.6120927677932197</v>
      </c>
    </row>
    <row r="78" spans="14:24">
      <c r="N78" s="157">
        <v>36584</v>
      </c>
      <c r="O78" s="19">
        <v>5.7</v>
      </c>
      <c r="P78" s="19">
        <v>0.10000000000000053</v>
      </c>
      <c r="T78" s="19">
        <v>2023</v>
      </c>
      <c r="U78" s="154">
        <v>-3.0443939268654123</v>
      </c>
      <c r="V78" s="154">
        <v>1.3148634087992834</v>
      </c>
      <c r="W78" s="154">
        <v>-4.0154073510709356</v>
      </c>
      <c r="X78" s="154">
        <v>-0.32778835518946453</v>
      </c>
    </row>
    <row r="79" spans="14:24">
      <c r="N79" s="157">
        <v>36591</v>
      </c>
      <c r="O79" s="19">
        <v>5.59</v>
      </c>
      <c r="P79" s="19">
        <v>0.16000000000000014</v>
      </c>
      <c r="T79" s="19">
        <v>2024</v>
      </c>
      <c r="U79" s="154">
        <v>-2.9339583973868044</v>
      </c>
      <c r="V79" s="154">
        <v>1.2202363318816323</v>
      </c>
      <c r="W79" s="154">
        <v>-2.0112670470555938</v>
      </c>
      <c r="X79" s="154">
        <v>-2.0886234719423462</v>
      </c>
    </row>
    <row r="80" spans="14:24">
      <c r="N80" s="157">
        <v>36598</v>
      </c>
      <c r="O80" s="19">
        <v>5.51</v>
      </c>
      <c r="P80" s="19">
        <v>0.16000000000000014</v>
      </c>
      <c r="T80" s="19">
        <v>2025</v>
      </c>
      <c r="U80" s="154">
        <v>-3.0137426243395451</v>
      </c>
      <c r="V80" s="154">
        <v>1.0456614494076177</v>
      </c>
      <c r="W80" s="154">
        <v>-1.7064736661521873</v>
      </c>
      <c r="X80" s="154">
        <v>-2.3000297239442613</v>
      </c>
    </row>
    <row r="81" spans="14:24">
      <c r="N81" s="157">
        <v>36605</v>
      </c>
      <c r="O81" s="19">
        <v>5.47</v>
      </c>
      <c r="P81" s="19">
        <v>0.16999999999999993</v>
      </c>
      <c r="V81" s="116"/>
      <c r="W81" s="116"/>
      <c r="X81" s="117"/>
    </row>
    <row r="82" spans="14:24">
      <c r="N82" s="157">
        <v>36612</v>
      </c>
      <c r="O82" s="19">
        <v>5.45</v>
      </c>
      <c r="P82" s="19">
        <v>0.12999999999999989</v>
      </c>
      <c r="V82" s="116"/>
      <c r="W82" s="116"/>
      <c r="X82" s="116"/>
    </row>
    <row r="83" spans="14:24">
      <c r="N83" s="157">
        <v>36619</v>
      </c>
      <c r="O83" s="19">
        <v>5.41</v>
      </c>
      <c r="P83" s="19">
        <v>8.0000000000000071E-2</v>
      </c>
      <c r="V83" s="116"/>
      <c r="W83" s="116"/>
      <c r="X83" s="116"/>
    </row>
    <row r="84" spans="14:24">
      <c r="N84" s="157">
        <v>36626</v>
      </c>
      <c r="O84" s="19">
        <v>5.46</v>
      </c>
      <c r="P84" s="19">
        <v>0.16999999999999993</v>
      </c>
      <c r="V84" s="116"/>
      <c r="W84" s="116"/>
      <c r="X84" s="116"/>
    </row>
    <row r="85" spans="14:24">
      <c r="N85" s="157">
        <v>36633</v>
      </c>
      <c r="O85" s="19">
        <v>5.53</v>
      </c>
      <c r="P85" s="19">
        <v>0.24000000000000021</v>
      </c>
      <c r="V85" s="116"/>
      <c r="W85" s="116"/>
      <c r="X85" s="116"/>
    </row>
    <row r="86" spans="14:24">
      <c r="N86" s="157">
        <v>36640</v>
      </c>
      <c r="O86" s="19">
        <v>5.51</v>
      </c>
      <c r="P86" s="19">
        <v>2.9999999999999361E-2</v>
      </c>
      <c r="V86" s="116"/>
      <c r="W86" s="116"/>
      <c r="X86" s="116"/>
    </row>
    <row r="87" spans="14:24">
      <c r="N87" s="157">
        <v>36647</v>
      </c>
      <c r="O87" s="19">
        <v>5.69</v>
      </c>
      <c r="P87" s="19">
        <v>0.13000000000000078</v>
      </c>
      <c r="V87" s="116"/>
      <c r="W87" s="116"/>
      <c r="X87" s="116"/>
    </row>
    <row r="88" spans="14:24">
      <c r="N88" s="157">
        <v>36654</v>
      </c>
      <c r="O88" s="19">
        <v>5.65</v>
      </c>
      <c r="P88" s="19">
        <v>0.11000000000000032</v>
      </c>
      <c r="V88" s="116"/>
      <c r="W88" s="116"/>
      <c r="X88" s="116"/>
    </row>
    <row r="89" spans="14:24">
      <c r="N89" s="157">
        <v>36661</v>
      </c>
      <c r="O89" s="19">
        <v>5.67</v>
      </c>
      <c r="P89" s="19">
        <v>8.9999999999999858E-2</v>
      </c>
      <c r="V89" s="116"/>
      <c r="W89" s="116"/>
      <c r="X89" s="116"/>
    </row>
    <row r="90" spans="14:24">
      <c r="N90" s="157">
        <v>36668</v>
      </c>
      <c r="O90" s="19">
        <v>5.45</v>
      </c>
      <c r="P90" s="19">
        <v>4.0000000000000036E-2</v>
      </c>
      <c r="V90" s="116"/>
      <c r="W90" s="116"/>
      <c r="X90" s="116"/>
    </row>
    <row r="91" spans="14:24">
      <c r="N91" s="157">
        <v>36675</v>
      </c>
      <c r="O91" s="19">
        <v>5.33</v>
      </c>
      <c r="P91" s="19">
        <v>6.0000000000000497E-2</v>
      </c>
      <c r="V91" s="116"/>
      <c r="W91" s="116"/>
      <c r="X91" s="116"/>
    </row>
    <row r="92" spans="14:24">
      <c r="N92" s="157">
        <v>36682</v>
      </c>
      <c r="O92" s="19">
        <v>5.4</v>
      </c>
      <c r="P92" s="19">
        <v>0.11000000000000032</v>
      </c>
      <c r="V92" s="116"/>
      <c r="W92" s="116"/>
      <c r="X92" s="116"/>
    </row>
    <row r="93" spans="14:24">
      <c r="N93" s="157">
        <v>36689</v>
      </c>
      <c r="O93" s="19">
        <v>5.36</v>
      </c>
      <c r="P93" s="19">
        <v>8.0000000000000071E-2</v>
      </c>
      <c r="V93" s="116"/>
      <c r="W93" s="116"/>
      <c r="X93" s="116"/>
    </row>
    <row r="94" spans="14:24">
      <c r="N94" s="157">
        <v>36696</v>
      </c>
      <c r="O94" s="19">
        <v>5.52</v>
      </c>
      <c r="P94" s="19">
        <v>0.10999999999999943</v>
      </c>
      <c r="V94" s="116"/>
      <c r="W94" s="116"/>
      <c r="X94" s="116"/>
    </row>
    <row r="95" spans="14:24">
      <c r="N95" s="157">
        <v>36703</v>
      </c>
      <c r="O95" s="19">
        <v>5.49</v>
      </c>
      <c r="P95" s="19">
        <v>0.15000000000000036</v>
      </c>
      <c r="V95" s="116"/>
      <c r="W95" s="116"/>
      <c r="X95" s="116"/>
    </row>
    <row r="96" spans="14:24">
      <c r="N96" s="157">
        <v>36710</v>
      </c>
      <c r="O96" s="19">
        <v>5.53</v>
      </c>
      <c r="P96" s="19">
        <v>7.0000000000000284E-2</v>
      </c>
      <c r="V96" s="116"/>
      <c r="W96" s="116"/>
      <c r="X96" s="116"/>
    </row>
    <row r="97" spans="14:24">
      <c r="N97" s="157">
        <v>36717</v>
      </c>
      <c r="O97" s="19">
        <v>5.57</v>
      </c>
      <c r="P97" s="19">
        <v>0.19000000000000039</v>
      </c>
      <c r="V97" s="116"/>
      <c r="W97" s="116"/>
      <c r="X97" s="116"/>
    </row>
    <row r="98" spans="14:24">
      <c r="N98" s="157">
        <v>36724</v>
      </c>
      <c r="O98" s="19">
        <v>5.52</v>
      </c>
      <c r="P98" s="19">
        <v>0.14999999999999947</v>
      </c>
      <c r="V98" s="116"/>
      <c r="W98" s="116"/>
      <c r="X98" s="116"/>
    </row>
    <row r="99" spans="14:24">
      <c r="N99" s="157">
        <v>36731</v>
      </c>
      <c r="O99" s="19">
        <v>5.43</v>
      </c>
      <c r="P99" s="19">
        <v>0.12000000000000011</v>
      </c>
      <c r="V99" s="116"/>
      <c r="W99" s="116"/>
      <c r="X99" s="116"/>
    </row>
    <row r="100" spans="14:24">
      <c r="N100" s="157">
        <v>36738</v>
      </c>
      <c r="O100" s="19">
        <v>5.43</v>
      </c>
      <c r="P100" s="19">
        <v>0.13999999999999968</v>
      </c>
      <c r="V100" s="116"/>
      <c r="W100" s="116"/>
      <c r="X100" s="116"/>
    </row>
    <row r="101" spans="14:24">
      <c r="N101" s="157">
        <v>36745</v>
      </c>
      <c r="O101" s="19">
        <v>5.38</v>
      </c>
      <c r="P101" s="19">
        <v>0.13999999999999968</v>
      </c>
    </row>
    <row r="102" spans="14:24">
      <c r="N102" s="157">
        <v>36752</v>
      </c>
      <c r="O102" s="19">
        <v>5.46</v>
      </c>
      <c r="P102" s="19">
        <v>0.16000000000000014</v>
      </c>
    </row>
    <row r="103" spans="14:24">
      <c r="N103" s="157">
        <v>36759</v>
      </c>
      <c r="O103" s="19">
        <v>5.48</v>
      </c>
      <c r="P103" s="19">
        <v>0.1800000000000006</v>
      </c>
    </row>
    <row r="104" spans="14:24">
      <c r="N104" s="157">
        <v>36766</v>
      </c>
      <c r="O104" s="19">
        <v>5.45</v>
      </c>
      <c r="P104" s="19">
        <v>0.12000000000000011</v>
      </c>
    </row>
    <row r="105" spans="14:24">
      <c r="N105" s="157">
        <v>36773</v>
      </c>
      <c r="O105" s="19">
        <v>5.54</v>
      </c>
      <c r="P105" s="19">
        <v>0.21999999999999975</v>
      </c>
    </row>
    <row r="106" spans="14:24">
      <c r="N106" s="157">
        <v>36780</v>
      </c>
      <c r="O106" s="19">
        <v>5.55</v>
      </c>
      <c r="P106" s="19">
        <v>0.21999999999999975</v>
      </c>
    </row>
    <row r="107" spans="14:24">
      <c r="N107" s="157">
        <v>36787</v>
      </c>
      <c r="O107" s="19">
        <v>5.48</v>
      </c>
      <c r="P107" s="19">
        <v>0.17000000000000082</v>
      </c>
    </row>
    <row r="108" spans="14:24">
      <c r="N108" s="157">
        <v>36794</v>
      </c>
      <c r="O108" s="19">
        <v>5.46</v>
      </c>
      <c r="P108" s="19">
        <v>0.15000000000000036</v>
      </c>
    </row>
    <row r="109" spans="14:24">
      <c r="N109" s="157">
        <v>36801</v>
      </c>
      <c r="O109" s="19">
        <v>5.47</v>
      </c>
      <c r="P109" s="19">
        <v>0.16000000000000014</v>
      </c>
    </row>
    <row r="110" spans="14:24">
      <c r="N110" s="157">
        <v>36808</v>
      </c>
      <c r="O110" s="19">
        <v>5.44</v>
      </c>
      <c r="P110" s="19">
        <v>0.20999999999999996</v>
      </c>
    </row>
    <row r="111" spans="14:24">
      <c r="N111" s="157">
        <v>36815</v>
      </c>
      <c r="O111" s="19">
        <v>5.43</v>
      </c>
      <c r="P111" s="19">
        <v>0.17999999999999972</v>
      </c>
    </row>
    <row r="112" spans="14:24">
      <c r="N112" s="157">
        <v>36822</v>
      </c>
      <c r="O112" s="19">
        <v>5.45</v>
      </c>
      <c r="P112" s="19">
        <v>0.16999999999999993</v>
      </c>
    </row>
    <row r="113" spans="14:16">
      <c r="N113" s="157">
        <v>36829</v>
      </c>
      <c r="O113" s="19">
        <v>5.45</v>
      </c>
      <c r="P113" s="19">
        <v>0.19000000000000039</v>
      </c>
    </row>
    <row r="114" spans="14:16">
      <c r="N114" s="157">
        <v>36836</v>
      </c>
      <c r="O114" s="19">
        <v>5.45</v>
      </c>
      <c r="P114" s="19">
        <v>0.14000000000000057</v>
      </c>
    </row>
    <row r="115" spans="14:16">
      <c r="N115" s="157">
        <v>36843</v>
      </c>
      <c r="O115" s="19">
        <v>5.41</v>
      </c>
      <c r="P115" s="19">
        <v>0.15000000000000036</v>
      </c>
    </row>
    <row r="116" spans="14:16">
      <c r="N116" s="157">
        <v>36850</v>
      </c>
      <c r="O116" s="19">
        <v>5.35</v>
      </c>
      <c r="P116" s="19">
        <v>0.17999999999999972</v>
      </c>
    </row>
    <row r="117" spans="14:16">
      <c r="N117" s="157">
        <v>36857</v>
      </c>
      <c r="O117" s="19">
        <v>5.2</v>
      </c>
      <c r="P117" s="19">
        <v>0.12000000000000011</v>
      </c>
    </row>
    <row r="118" spans="14:16">
      <c r="N118" s="157">
        <v>36864</v>
      </c>
      <c r="O118" s="19">
        <v>5.18</v>
      </c>
      <c r="P118" s="19">
        <v>0.10999999999999943</v>
      </c>
    </row>
    <row r="119" spans="14:16">
      <c r="N119" s="157">
        <v>36871</v>
      </c>
      <c r="O119" s="19">
        <v>5.08</v>
      </c>
      <c r="P119" s="19">
        <v>8.9999999999999858E-2</v>
      </c>
    </row>
    <row r="120" spans="14:16">
      <c r="N120" s="157">
        <v>36878</v>
      </c>
      <c r="O120" s="19">
        <v>5.09</v>
      </c>
      <c r="P120" s="19">
        <v>0.14999999999999947</v>
      </c>
    </row>
    <row r="121" spans="14:16">
      <c r="N121" s="157">
        <v>36885</v>
      </c>
      <c r="O121" s="19">
        <v>5.08</v>
      </c>
      <c r="P121" s="19">
        <v>0.12000000000000011</v>
      </c>
    </row>
    <row r="122" spans="14:16">
      <c r="N122" s="157">
        <v>36892</v>
      </c>
      <c r="O122" s="19">
        <v>4.9000000000000004</v>
      </c>
      <c r="P122" s="19">
        <v>0.12000000000000011</v>
      </c>
    </row>
    <row r="123" spans="14:16">
      <c r="N123" s="157">
        <v>36899</v>
      </c>
      <c r="O123" s="19">
        <v>5.0599999999999996</v>
      </c>
      <c r="P123" s="19">
        <v>0.1899999999999995</v>
      </c>
    </row>
    <row r="124" spans="14:16">
      <c r="N124" s="157">
        <v>36906</v>
      </c>
      <c r="O124" s="19">
        <v>5.07</v>
      </c>
      <c r="P124" s="19">
        <v>0.15000000000000036</v>
      </c>
    </row>
    <row r="125" spans="14:16">
      <c r="N125" s="157">
        <v>36913</v>
      </c>
      <c r="O125" s="19">
        <v>5.07</v>
      </c>
      <c r="P125" s="19">
        <v>0.12999999999999989</v>
      </c>
    </row>
    <row r="126" spans="14:16">
      <c r="N126" s="157">
        <v>36920</v>
      </c>
      <c r="O126" s="19">
        <v>4.9800000000000004</v>
      </c>
      <c r="P126" s="19">
        <v>8.0000000000000071E-2</v>
      </c>
    </row>
    <row r="127" spans="14:16">
      <c r="N127" s="157">
        <v>36927</v>
      </c>
      <c r="O127" s="19">
        <v>4.95</v>
      </c>
      <c r="P127" s="19">
        <v>0.10000000000000053</v>
      </c>
    </row>
    <row r="128" spans="14:16">
      <c r="N128" s="157">
        <v>36934</v>
      </c>
      <c r="O128" s="19">
        <v>5.0199999999999996</v>
      </c>
      <c r="P128" s="19">
        <v>0.11999999999999922</v>
      </c>
    </row>
    <row r="129" spans="14:16">
      <c r="N129" s="157">
        <v>36941</v>
      </c>
      <c r="O129" s="19">
        <v>5.04</v>
      </c>
      <c r="P129" s="19">
        <v>7.0000000000000284E-2</v>
      </c>
    </row>
    <row r="130" spans="14:16">
      <c r="N130" s="157">
        <v>36948</v>
      </c>
      <c r="O130" s="19">
        <v>4.95</v>
      </c>
      <c r="P130" s="19">
        <v>0.14000000000000057</v>
      </c>
    </row>
    <row r="131" spans="14:16">
      <c r="N131" s="157">
        <v>36955</v>
      </c>
      <c r="O131" s="19">
        <v>4.93</v>
      </c>
      <c r="P131" s="19">
        <v>0.16000000000000014</v>
      </c>
    </row>
    <row r="132" spans="14:16">
      <c r="N132" s="157">
        <v>36962</v>
      </c>
      <c r="O132" s="19">
        <v>4.8899999999999997</v>
      </c>
      <c r="P132" s="19">
        <v>0.12999999999999989</v>
      </c>
    </row>
    <row r="133" spans="14:16">
      <c r="N133" s="157">
        <v>36969</v>
      </c>
      <c r="O133" s="19">
        <v>4.84</v>
      </c>
      <c r="P133" s="19">
        <v>9.9999999999999645E-2</v>
      </c>
    </row>
    <row r="134" spans="14:16">
      <c r="N134" s="157">
        <v>36976</v>
      </c>
      <c r="O134" s="19">
        <v>4.91</v>
      </c>
      <c r="P134" s="19">
        <v>8.9999999999999858E-2</v>
      </c>
    </row>
    <row r="135" spans="14:16">
      <c r="N135" s="157">
        <v>36983</v>
      </c>
      <c r="O135" s="19">
        <v>4.93</v>
      </c>
      <c r="P135" s="19">
        <v>6.9999999999999396E-2</v>
      </c>
    </row>
    <row r="136" spans="14:16">
      <c r="N136" s="157">
        <v>36990</v>
      </c>
      <c r="O136" s="19">
        <v>5.07</v>
      </c>
      <c r="P136" s="19">
        <v>0.23000000000000043</v>
      </c>
    </row>
    <row r="137" spans="14:16">
      <c r="N137" s="157">
        <v>36997</v>
      </c>
      <c r="O137" s="19">
        <v>5.18</v>
      </c>
      <c r="P137" s="19">
        <v>8.0000000000000071E-2</v>
      </c>
    </row>
    <row r="138" spans="14:16">
      <c r="N138" s="157">
        <v>37004</v>
      </c>
      <c r="O138" s="19">
        <v>5.19</v>
      </c>
      <c r="P138" s="19">
        <v>0.15000000000000036</v>
      </c>
    </row>
    <row r="139" spans="14:16">
      <c r="N139" s="157">
        <v>37011</v>
      </c>
      <c r="O139" s="19">
        <v>5.17</v>
      </c>
      <c r="P139" s="19">
        <v>7.0000000000000284E-2</v>
      </c>
    </row>
    <row r="140" spans="14:16">
      <c r="N140" s="157">
        <v>37018</v>
      </c>
      <c r="O140" s="19">
        <v>5.24</v>
      </c>
      <c r="P140" s="19">
        <v>0.15000000000000036</v>
      </c>
    </row>
    <row r="141" spans="14:16">
      <c r="N141" s="157">
        <v>37025</v>
      </c>
      <c r="O141" s="19">
        <v>5.26</v>
      </c>
      <c r="P141" s="19">
        <v>5.9999999999999609E-2</v>
      </c>
    </row>
    <row r="142" spans="14:16">
      <c r="N142" s="157">
        <v>37032</v>
      </c>
      <c r="O142" s="19">
        <v>5.39</v>
      </c>
      <c r="P142" s="19">
        <v>1.9999999999999574E-2</v>
      </c>
    </row>
    <row r="143" spans="14:16">
      <c r="N143" s="157">
        <v>37039</v>
      </c>
      <c r="O143" s="19">
        <v>5.25</v>
      </c>
      <c r="P143" s="19">
        <v>-9.9999999999997868E-3</v>
      </c>
    </row>
    <row r="144" spans="14:16">
      <c r="N144" s="157">
        <v>37046</v>
      </c>
      <c r="O144" s="19">
        <v>5.27</v>
      </c>
      <c r="P144" s="19">
        <v>-1.0000000000000675E-2</v>
      </c>
    </row>
    <row r="145" spans="14:16">
      <c r="N145" s="157">
        <v>37053</v>
      </c>
      <c r="O145" s="19">
        <v>5.21</v>
      </c>
      <c r="P145" s="19">
        <v>1.9999999999999574E-2</v>
      </c>
    </row>
    <row r="146" spans="14:16">
      <c r="N146" s="157">
        <v>37060</v>
      </c>
      <c r="O146" s="19">
        <v>5.12</v>
      </c>
      <c r="P146" s="19">
        <v>3.0000000000000249E-2</v>
      </c>
    </row>
    <row r="147" spans="14:16">
      <c r="N147" s="157">
        <v>37067</v>
      </c>
      <c r="O147" s="19">
        <v>5.3</v>
      </c>
      <c r="P147" s="19">
        <v>8.0000000000000071E-2</v>
      </c>
    </row>
    <row r="148" spans="14:16">
      <c r="N148" s="157">
        <v>37074</v>
      </c>
      <c r="O148" s="19">
        <v>5.26</v>
      </c>
      <c r="P148" s="19">
        <v>0</v>
      </c>
    </row>
    <row r="149" spans="14:16">
      <c r="N149" s="157">
        <v>37081</v>
      </c>
      <c r="O149" s="19">
        <v>5.27</v>
      </c>
      <c r="P149" s="19">
        <v>-1.0000000000000675E-2</v>
      </c>
    </row>
    <row r="150" spans="14:16">
      <c r="N150" s="157">
        <v>37088</v>
      </c>
      <c r="O150" s="19">
        <v>5.15</v>
      </c>
      <c r="P150" s="19">
        <v>5.0000000000000711E-2</v>
      </c>
    </row>
    <row r="151" spans="14:16">
      <c r="N151" s="157">
        <v>37095</v>
      </c>
      <c r="O151" s="19">
        <v>5.09</v>
      </c>
      <c r="P151" s="19">
        <v>-6.0000000000000497E-2</v>
      </c>
    </row>
    <row r="152" spans="14:16">
      <c r="N152" s="157">
        <v>37102</v>
      </c>
      <c r="O152" s="19">
        <v>5.08</v>
      </c>
      <c r="P152" s="19">
        <v>2.0000000000000462E-2</v>
      </c>
    </row>
    <row r="153" spans="14:16">
      <c r="N153" s="157">
        <v>37109</v>
      </c>
      <c r="O153" s="19">
        <v>4.95</v>
      </c>
      <c r="P153" s="19">
        <v>-5.9999999999999609E-2</v>
      </c>
    </row>
    <row r="154" spans="14:16">
      <c r="N154" s="157">
        <v>37116</v>
      </c>
      <c r="O154" s="19">
        <v>4.93</v>
      </c>
      <c r="P154" s="19">
        <v>-8.0000000000000071E-2</v>
      </c>
    </row>
    <row r="155" spans="14:16">
      <c r="N155" s="157">
        <v>37123</v>
      </c>
      <c r="O155" s="19">
        <v>5.04</v>
      </c>
      <c r="P155" s="19">
        <v>-9.9999999999997868E-3</v>
      </c>
    </row>
    <row r="156" spans="14:16">
      <c r="N156" s="157">
        <v>37130</v>
      </c>
      <c r="O156" s="19">
        <v>4.95</v>
      </c>
      <c r="P156" s="19">
        <v>-9.9999999999997868E-3</v>
      </c>
    </row>
    <row r="157" spans="14:16">
      <c r="N157" s="157">
        <v>37137</v>
      </c>
      <c r="O157" s="19">
        <v>4.9800000000000004</v>
      </c>
      <c r="P157" s="19">
        <v>-4.9999999999999822E-2</v>
      </c>
    </row>
    <row r="158" spans="14:16">
      <c r="N158" s="157">
        <v>37144</v>
      </c>
      <c r="O158" s="19">
        <v>4.93</v>
      </c>
      <c r="P158" s="19">
        <v>-7.0000000000000284E-2</v>
      </c>
    </row>
    <row r="159" spans="14:16">
      <c r="N159" s="157">
        <v>37151</v>
      </c>
      <c r="O159" s="19">
        <v>5.04</v>
      </c>
      <c r="P159" s="19">
        <v>-8.9999999999999858E-2</v>
      </c>
    </row>
    <row r="160" spans="14:16">
      <c r="N160" s="157">
        <v>37158</v>
      </c>
      <c r="O160" s="19">
        <v>4.96</v>
      </c>
      <c r="P160" s="19">
        <v>-3.0000000000000249E-2</v>
      </c>
    </row>
    <row r="161" spans="14:16">
      <c r="N161" s="157">
        <v>37165</v>
      </c>
      <c r="O161" s="19">
        <v>4.79</v>
      </c>
      <c r="P161" s="19">
        <v>0.12999999999999989</v>
      </c>
    </row>
    <row r="162" spans="14:16">
      <c r="N162" s="157">
        <v>37172</v>
      </c>
      <c r="O162" s="19">
        <v>4.8499999999999996</v>
      </c>
      <c r="P162" s="19">
        <v>0.14999999999999947</v>
      </c>
    </row>
    <row r="163" spans="14:16">
      <c r="N163" s="157">
        <v>37179</v>
      </c>
      <c r="O163" s="19">
        <v>4.76</v>
      </c>
      <c r="P163" s="19">
        <v>0.16999999999999993</v>
      </c>
    </row>
    <row r="164" spans="14:16">
      <c r="N164" s="157">
        <v>37186</v>
      </c>
      <c r="O164" s="19">
        <v>4.62</v>
      </c>
      <c r="P164" s="19">
        <v>0.13999999999999968</v>
      </c>
    </row>
    <row r="165" spans="14:16">
      <c r="N165" s="157">
        <v>37193</v>
      </c>
      <c r="O165" s="19">
        <v>4.47</v>
      </c>
      <c r="P165" s="19">
        <v>0.16000000000000014</v>
      </c>
    </row>
    <row r="166" spans="14:16">
      <c r="N166" s="157">
        <v>37200</v>
      </c>
      <c r="O166" s="19">
        <v>4.45</v>
      </c>
      <c r="P166" s="19">
        <v>0.14000000000000057</v>
      </c>
    </row>
    <row r="167" spans="14:16">
      <c r="N167" s="157">
        <v>37207</v>
      </c>
      <c r="O167" s="19">
        <v>4.71</v>
      </c>
      <c r="P167" s="19">
        <v>0.15000000000000036</v>
      </c>
    </row>
    <row r="168" spans="14:16">
      <c r="N168" s="157">
        <v>37214</v>
      </c>
      <c r="O168" s="19">
        <v>4.75</v>
      </c>
      <c r="P168" s="19">
        <v>0.17999999999999972</v>
      </c>
    </row>
    <row r="169" spans="14:16">
      <c r="N169" s="157">
        <v>37221</v>
      </c>
      <c r="O169" s="19">
        <v>4.71</v>
      </c>
      <c r="P169" s="19">
        <v>0.16000000000000014</v>
      </c>
    </row>
    <row r="170" spans="14:16">
      <c r="N170" s="157">
        <v>37228</v>
      </c>
      <c r="O170" s="19">
        <v>5</v>
      </c>
      <c r="P170" s="19">
        <v>0.24000000000000021</v>
      </c>
    </row>
    <row r="171" spans="14:16">
      <c r="N171" s="157">
        <v>37235</v>
      </c>
      <c r="O171" s="19">
        <v>4.88</v>
      </c>
      <c r="P171" s="19">
        <v>0.12999999999999989</v>
      </c>
    </row>
    <row r="172" spans="14:16">
      <c r="N172" s="157">
        <v>37242</v>
      </c>
      <c r="O172" s="19">
        <v>4.9400000000000004</v>
      </c>
      <c r="P172" s="19">
        <v>0.15000000000000036</v>
      </c>
    </row>
    <row r="173" spans="14:16">
      <c r="N173" s="157">
        <v>37249</v>
      </c>
      <c r="O173" s="19">
        <v>5.0999999999999996</v>
      </c>
      <c r="P173" s="19">
        <v>0.15999999999999925</v>
      </c>
    </row>
    <row r="174" spans="14:16">
      <c r="N174" s="157">
        <v>37256</v>
      </c>
      <c r="O174" s="19">
        <v>5.04</v>
      </c>
      <c r="P174" s="19">
        <v>9.9999999999999645E-2</v>
      </c>
    </row>
    <row r="175" spans="14:16">
      <c r="N175" s="157">
        <v>37263</v>
      </c>
      <c r="O175" s="19">
        <v>4.91</v>
      </c>
      <c r="P175" s="19">
        <v>7.0000000000000284E-2</v>
      </c>
    </row>
    <row r="176" spans="14:16">
      <c r="N176" s="157">
        <v>37270</v>
      </c>
      <c r="O176" s="19">
        <v>4.93</v>
      </c>
      <c r="P176" s="19">
        <v>0.12000000000000011</v>
      </c>
    </row>
    <row r="177" spans="14:16">
      <c r="N177" s="157">
        <v>37277</v>
      </c>
      <c r="O177" s="19">
        <v>5.18</v>
      </c>
      <c r="P177" s="19">
        <v>0.27999999999999936</v>
      </c>
    </row>
    <row r="178" spans="14:16">
      <c r="N178" s="157">
        <v>37284</v>
      </c>
      <c r="O178" s="19">
        <v>5.05</v>
      </c>
      <c r="P178" s="19">
        <v>0.13999999999999968</v>
      </c>
    </row>
    <row r="179" spans="14:16">
      <c r="N179" s="157">
        <v>37291</v>
      </c>
      <c r="O179" s="19">
        <v>5.0999999999999996</v>
      </c>
      <c r="P179" s="19">
        <v>0.16999999999999993</v>
      </c>
    </row>
    <row r="180" spans="14:16">
      <c r="N180" s="157">
        <v>37298</v>
      </c>
      <c r="O180" s="19">
        <v>5.09</v>
      </c>
      <c r="P180" s="19">
        <v>0.13999999999999968</v>
      </c>
    </row>
    <row r="181" spans="14:16">
      <c r="N181" s="157">
        <v>37305</v>
      </c>
      <c r="O181" s="19">
        <v>5.07</v>
      </c>
      <c r="P181" s="19">
        <v>0.14000000000000057</v>
      </c>
    </row>
    <row r="182" spans="14:16">
      <c r="N182" s="157">
        <v>37312</v>
      </c>
      <c r="O182" s="19">
        <v>5.16</v>
      </c>
      <c r="P182" s="19">
        <v>0.20000000000000018</v>
      </c>
    </row>
    <row r="183" spans="14:16">
      <c r="N183" s="157">
        <v>37319</v>
      </c>
      <c r="O183" s="19">
        <v>5.3</v>
      </c>
      <c r="P183" s="19">
        <v>0.13999999999999968</v>
      </c>
    </row>
    <row r="184" spans="14:16">
      <c r="N184" s="157">
        <v>37326</v>
      </c>
      <c r="O184" s="19">
        <v>5.35</v>
      </c>
      <c r="P184" s="19">
        <v>0.10999999999999943</v>
      </c>
    </row>
    <row r="185" spans="14:16">
      <c r="N185" s="157">
        <v>37333</v>
      </c>
      <c r="O185" s="19">
        <v>5.38</v>
      </c>
      <c r="P185" s="19">
        <v>0.14999999999999947</v>
      </c>
    </row>
    <row r="186" spans="14:16">
      <c r="N186" s="157">
        <v>37340</v>
      </c>
      <c r="O186" s="19">
        <v>5.37</v>
      </c>
      <c r="P186" s="19">
        <v>0.16999999999999993</v>
      </c>
    </row>
    <row r="187" spans="14:16">
      <c r="N187" s="157">
        <v>37347</v>
      </c>
      <c r="O187" s="19">
        <v>5.26</v>
      </c>
      <c r="P187" s="19">
        <v>0.10999999999999943</v>
      </c>
    </row>
    <row r="188" spans="14:16">
      <c r="N188" s="157">
        <v>37354</v>
      </c>
      <c r="O188" s="19">
        <v>5.27</v>
      </c>
      <c r="P188" s="19">
        <v>0.11999999999999922</v>
      </c>
    </row>
    <row r="189" spans="14:16">
      <c r="N189" s="157">
        <v>37361</v>
      </c>
      <c r="O189" s="19">
        <v>5.34</v>
      </c>
      <c r="P189" s="19">
        <v>0.14999999999999947</v>
      </c>
    </row>
    <row r="190" spans="14:16">
      <c r="N190" s="157">
        <v>37368</v>
      </c>
      <c r="O190" s="19">
        <v>5.22</v>
      </c>
      <c r="P190" s="19">
        <v>9.9999999999999645E-2</v>
      </c>
    </row>
    <row r="191" spans="14:16">
      <c r="N191" s="157">
        <v>37375</v>
      </c>
      <c r="O191" s="19">
        <v>5.35</v>
      </c>
      <c r="P191" s="19">
        <v>0.1899999999999995</v>
      </c>
    </row>
    <row r="192" spans="14:16">
      <c r="N192" s="157">
        <v>37382</v>
      </c>
      <c r="O192" s="19">
        <v>5.44</v>
      </c>
      <c r="P192" s="19">
        <v>0.27000000000000046</v>
      </c>
    </row>
    <row r="193" spans="14:16">
      <c r="N193" s="157">
        <v>37389</v>
      </c>
      <c r="O193" s="19">
        <v>5.48</v>
      </c>
      <c r="P193" s="19">
        <v>0.23000000000000043</v>
      </c>
    </row>
    <row r="194" spans="14:16">
      <c r="N194" s="157">
        <v>37396</v>
      </c>
      <c r="O194" s="19">
        <v>5.37</v>
      </c>
      <c r="P194" s="19">
        <v>0.21999999999999975</v>
      </c>
    </row>
    <row r="195" spans="14:16">
      <c r="N195" s="157">
        <v>37403</v>
      </c>
      <c r="O195" s="19">
        <v>5.38</v>
      </c>
      <c r="P195" s="19">
        <v>0.25999999999999979</v>
      </c>
    </row>
    <row r="196" spans="14:16">
      <c r="N196" s="157">
        <v>37410</v>
      </c>
      <c r="O196" s="19">
        <v>5.35</v>
      </c>
      <c r="P196" s="19">
        <v>0.25999999999999979</v>
      </c>
    </row>
    <row r="197" spans="14:16">
      <c r="N197" s="157">
        <v>37417</v>
      </c>
      <c r="O197" s="19">
        <v>5.19</v>
      </c>
      <c r="P197" s="19">
        <v>0.20999999999999996</v>
      </c>
    </row>
    <row r="198" spans="14:16">
      <c r="N198" s="157">
        <v>37424</v>
      </c>
      <c r="O198" s="19">
        <v>5.17</v>
      </c>
      <c r="P198" s="19">
        <v>0.20999999999999996</v>
      </c>
    </row>
    <row r="199" spans="14:16">
      <c r="N199" s="157">
        <v>37431</v>
      </c>
      <c r="O199" s="19">
        <v>5.16</v>
      </c>
      <c r="P199" s="19">
        <v>0.21999999999999975</v>
      </c>
    </row>
    <row r="200" spans="14:16">
      <c r="N200" s="157">
        <v>37438</v>
      </c>
      <c r="O200" s="19">
        <v>5.12</v>
      </c>
      <c r="P200" s="19">
        <v>0.12000000000000011</v>
      </c>
    </row>
    <row r="201" spans="14:16">
      <c r="N201" s="157">
        <v>37445</v>
      </c>
      <c r="O201" s="19">
        <v>5.09</v>
      </c>
      <c r="P201" s="19">
        <v>0.16999999999999993</v>
      </c>
    </row>
    <row r="202" spans="14:16">
      <c r="N202" s="157">
        <v>37452</v>
      </c>
      <c r="O202" s="19">
        <v>5.05</v>
      </c>
      <c r="P202" s="19">
        <v>0.20999999999999996</v>
      </c>
    </row>
    <row r="203" spans="14:16">
      <c r="N203" s="157">
        <v>37459</v>
      </c>
      <c r="O203" s="19">
        <v>4.95</v>
      </c>
      <c r="P203" s="19">
        <v>0.23000000000000043</v>
      </c>
    </row>
    <row r="204" spans="14:16">
      <c r="N204" s="157">
        <v>37466</v>
      </c>
      <c r="O204" s="19">
        <v>4.87</v>
      </c>
      <c r="P204" s="19">
        <v>0.20000000000000018</v>
      </c>
    </row>
    <row r="205" spans="14:16">
      <c r="N205" s="157">
        <v>37473</v>
      </c>
      <c r="O205" s="19">
        <v>4.8</v>
      </c>
      <c r="P205" s="19">
        <v>0.22999999999999954</v>
      </c>
    </row>
    <row r="206" spans="14:16">
      <c r="N206" s="157">
        <v>37480</v>
      </c>
      <c r="O206" s="19">
        <v>4.82</v>
      </c>
      <c r="P206" s="19">
        <v>0.24000000000000021</v>
      </c>
    </row>
    <row r="207" spans="14:16">
      <c r="N207" s="157">
        <v>37487</v>
      </c>
      <c r="O207" s="19">
        <v>4.88</v>
      </c>
      <c r="P207" s="19">
        <v>0.20999999999999996</v>
      </c>
    </row>
    <row r="208" spans="14:16">
      <c r="N208" s="157">
        <v>37494</v>
      </c>
      <c r="O208" s="19">
        <v>4.8</v>
      </c>
      <c r="P208" s="19">
        <v>0.25999999999999979</v>
      </c>
    </row>
    <row r="209" spans="14:16">
      <c r="N209" s="157">
        <v>37501</v>
      </c>
      <c r="O209" s="19">
        <v>4.6399999999999997</v>
      </c>
      <c r="P209" s="19">
        <v>0.25999999999999979</v>
      </c>
    </row>
    <row r="210" spans="14:16">
      <c r="N210" s="157">
        <v>37508</v>
      </c>
      <c r="O210" s="19">
        <v>4.6399999999999997</v>
      </c>
      <c r="P210" s="19">
        <v>0.23999999999999932</v>
      </c>
    </row>
    <row r="211" spans="14:16">
      <c r="N211" s="157">
        <v>37515</v>
      </c>
      <c r="O211" s="19">
        <v>4.59</v>
      </c>
      <c r="P211" s="19">
        <v>0.22999999999999954</v>
      </c>
    </row>
    <row r="212" spans="14:16">
      <c r="N212" s="157">
        <v>37522</v>
      </c>
      <c r="O212" s="19">
        <v>4.58</v>
      </c>
      <c r="P212" s="19">
        <v>0.25</v>
      </c>
    </row>
    <row r="213" spans="14:16">
      <c r="N213" s="157">
        <v>37529</v>
      </c>
      <c r="O213" s="19">
        <v>4.58</v>
      </c>
      <c r="P213" s="19">
        <v>0.21999999999999975</v>
      </c>
    </row>
    <row r="214" spans="14:16">
      <c r="N214" s="157">
        <v>37536</v>
      </c>
      <c r="O214" s="19">
        <v>4.6500000000000004</v>
      </c>
      <c r="P214" s="19">
        <v>0.26000000000000068</v>
      </c>
    </row>
    <row r="215" spans="14:16">
      <c r="N215" s="157">
        <v>37543</v>
      </c>
      <c r="O215" s="19">
        <v>4.82</v>
      </c>
      <c r="P215" s="19">
        <v>0.24000000000000021</v>
      </c>
    </row>
    <row r="216" spans="14:16">
      <c r="N216" s="157">
        <v>37550</v>
      </c>
      <c r="O216" s="19">
        <v>4.8</v>
      </c>
      <c r="P216" s="19">
        <v>0.1899999999999995</v>
      </c>
    </row>
    <row r="217" spans="14:16">
      <c r="N217" s="157">
        <v>37557</v>
      </c>
      <c r="O217" s="19">
        <v>4.75</v>
      </c>
      <c r="P217" s="19">
        <v>0.25999999999999979</v>
      </c>
    </row>
    <row r="218" spans="14:16">
      <c r="N218" s="157">
        <v>37564</v>
      </c>
      <c r="O218" s="19">
        <v>4.6500000000000004</v>
      </c>
      <c r="P218" s="19">
        <v>0.15000000000000036</v>
      </c>
    </row>
    <row r="219" spans="14:16">
      <c r="N219" s="157">
        <v>37571</v>
      </c>
      <c r="O219" s="19">
        <v>4.63</v>
      </c>
      <c r="P219" s="19">
        <v>0.14999999999999947</v>
      </c>
    </row>
    <row r="220" spans="14:16">
      <c r="N220" s="157">
        <v>37578</v>
      </c>
      <c r="O220" s="19">
        <v>4.67</v>
      </c>
      <c r="P220" s="19">
        <v>0.1899999999999995</v>
      </c>
    </row>
    <row r="221" spans="14:16">
      <c r="N221" s="157">
        <v>37585</v>
      </c>
      <c r="O221" s="19">
        <v>4.63</v>
      </c>
      <c r="P221" s="19">
        <v>0.11000000000000032</v>
      </c>
    </row>
    <row r="222" spans="14:16">
      <c r="N222" s="157">
        <v>37592</v>
      </c>
      <c r="O222" s="19">
        <v>4.5199999999999996</v>
      </c>
      <c r="P222" s="19">
        <v>8.9999999999999858E-2</v>
      </c>
    </row>
    <row r="223" spans="14:16">
      <c r="N223" s="157">
        <v>37599</v>
      </c>
      <c r="O223" s="19">
        <v>4.43</v>
      </c>
      <c r="P223" s="19">
        <v>0.13999999999999968</v>
      </c>
    </row>
    <row r="224" spans="14:16">
      <c r="N224" s="157">
        <v>37606</v>
      </c>
      <c r="O224" s="19">
        <v>4.38</v>
      </c>
      <c r="P224" s="19">
        <v>0.11000000000000032</v>
      </c>
    </row>
    <row r="225" spans="14:16">
      <c r="N225" s="157">
        <v>37613</v>
      </c>
      <c r="O225" s="19">
        <v>4.3899999999999997</v>
      </c>
      <c r="P225" s="19">
        <v>0.15999999999999925</v>
      </c>
    </row>
    <row r="226" spans="14:16">
      <c r="N226" s="157">
        <v>37620</v>
      </c>
      <c r="O226" s="19">
        <v>4.43</v>
      </c>
      <c r="P226" s="19">
        <v>0.12000000000000011</v>
      </c>
    </row>
    <row r="227" spans="14:16">
      <c r="N227" s="157">
        <v>37627</v>
      </c>
      <c r="O227" s="19">
        <v>4.33</v>
      </c>
      <c r="P227" s="19">
        <v>7.0000000000000284E-2</v>
      </c>
    </row>
    <row r="228" spans="14:16">
      <c r="N228" s="157">
        <v>37634</v>
      </c>
      <c r="O228" s="19">
        <v>4.25</v>
      </c>
      <c r="P228" s="19">
        <v>4.9999999999999822E-2</v>
      </c>
    </row>
    <row r="229" spans="14:16">
      <c r="N229" s="157">
        <v>37641</v>
      </c>
      <c r="O229" s="19">
        <v>4.0999999999999996</v>
      </c>
      <c r="P229" s="19">
        <v>2.9999999999999361E-2</v>
      </c>
    </row>
    <row r="230" spans="14:16">
      <c r="N230" s="157">
        <v>37648</v>
      </c>
      <c r="O230" s="19">
        <v>4.16</v>
      </c>
      <c r="P230" s="19">
        <v>0.12000000000000011</v>
      </c>
    </row>
    <row r="231" spans="14:16">
      <c r="N231" s="157">
        <v>37655</v>
      </c>
      <c r="O231" s="19">
        <v>4.09</v>
      </c>
      <c r="P231" s="19">
        <v>5.9999999999999609E-2</v>
      </c>
    </row>
    <row r="232" spans="14:16">
      <c r="N232" s="157">
        <v>37662</v>
      </c>
      <c r="O232" s="19">
        <v>4.0599999999999996</v>
      </c>
      <c r="P232" s="19">
        <v>9.9999999999999645E-2</v>
      </c>
    </row>
    <row r="233" spans="14:16">
      <c r="N233" s="157">
        <v>37669</v>
      </c>
      <c r="O233" s="19">
        <v>4.0199999999999996</v>
      </c>
      <c r="P233" s="19">
        <v>0.13999999999999968</v>
      </c>
    </row>
    <row r="234" spans="14:16">
      <c r="N234" s="157">
        <v>37676</v>
      </c>
      <c r="O234" s="19">
        <v>3.98</v>
      </c>
      <c r="P234" s="19">
        <v>2.9999999999999805E-2</v>
      </c>
    </row>
    <row r="235" spans="14:16">
      <c r="N235" s="157">
        <v>37683</v>
      </c>
      <c r="O235" s="19">
        <v>3.89</v>
      </c>
      <c r="P235" s="19">
        <v>4.0000000000000036E-2</v>
      </c>
    </row>
    <row r="236" spans="14:16">
      <c r="N236" s="157">
        <v>37690</v>
      </c>
      <c r="O236" s="19">
        <v>4.0999999999999996</v>
      </c>
      <c r="P236" s="19">
        <v>8.9999999999999858E-2</v>
      </c>
    </row>
    <row r="237" spans="14:16">
      <c r="N237" s="157">
        <v>37697</v>
      </c>
      <c r="O237" s="19">
        <v>4.33</v>
      </c>
      <c r="P237" s="19">
        <v>8.9999999999999858E-2</v>
      </c>
    </row>
    <row r="238" spans="14:16">
      <c r="N238" s="157">
        <v>37704</v>
      </c>
      <c r="O238" s="19">
        <v>4.2</v>
      </c>
      <c r="P238" s="19">
        <v>6.0000000000000497E-2</v>
      </c>
    </row>
    <row r="239" spans="14:16">
      <c r="N239" s="157">
        <v>37711</v>
      </c>
      <c r="O239" s="19">
        <v>4.25</v>
      </c>
      <c r="P239" s="19">
        <v>8.0000000000000071E-2</v>
      </c>
    </row>
    <row r="240" spans="14:16">
      <c r="N240" s="157">
        <v>37718</v>
      </c>
      <c r="O240" s="19">
        <v>4.26</v>
      </c>
      <c r="P240" s="19">
        <v>5.9999999999999609E-2</v>
      </c>
    </row>
    <row r="241" spans="14:16">
      <c r="N241" s="157">
        <v>37725</v>
      </c>
      <c r="O241" s="19">
        <v>4.1900000000000004</v>
      </c>
      <c r="P241" s="19">
        <v>4.0000000000000036E-2</v>
      </c>
    </row>
    <row r="242" spans="14:16">
      <c r="N242" s="157">
        <v>37732</v>
      </c>
      <c r="O242" s="19">
        <v>4.1399999999999997</v>
      </c>
      <c r="P242" s="19">
        <v>4.0000000000000036E-2</v>
      </c>
    </row>
    <row r="243" spans="14:16">
      <c r="N243" s="157">
        <v>37739</v>
      </c>
      <c r="O243" s="19">
        <v>4.13</v>
      </c>
      <c r="P243" s="19">
        <v>8.0000000000000071E-2</v>
      </c>
    </row>
    <row r="244" spans="14:16">
      <c r="N244" s="157">
        <v>37746</v>
      </c>
      <c r="O244" s="19">
        <v>3.97</v>
      </c>
      <c r="P244" s="19">
        <v>5.0000000000000266E-2</v>
      </c>
    </row>
    <row r="245" spans="14:16">
      <c r="N245" s="157">
        <v>37753</v>
      </c>
      <c r="O245" s="19">
        <v>3.86</v>
      </c>
      <c r="P245" s="19">
        <v>9.9999999999997868E-3</v>
      </c>
    </row>
    <row r="246" spans="14:16">
      <c r="N246" s="157">
        <v>37760</v>
      </c>
      <c r="O246" s="19">
        <v>3.69</v>
      </c>
      <c r="P246" s="19">
        <v>2.9999999999999805E-2</v>
      </c>
    </row>
    <row r="247" spans="14:16">
      <c r="N247" s="157">
        <v>37767</v>
      </c>
      <c r="O247" s="19">
        <v>3.78</v>
      </c>
      <c r="P247" s="19">
        <v>0.12999999999999989</v>
      </c>
    </row>
    <row r="248" spans="14:16">
      <c r="N248" s="157">
        <v>37774</v>
      </c>
      <c r="O248" s="19">
        <v>3.73</v>
      </c>
      <c r="P248" s="19">
        <v>0.12000000000000011</v>
      </c>
    </row>
    <row r="249" spans="14:16">
      <c r="N249" s="157">
        <v>37781</v>
      </c>
      <c r="O249" s="19">
        <v>3.5</v>
      </c>
      <c r="P249" s="19">
        <v>9.9999999999997868E-3</v>
      </c>
    </row>
    <row r="250" spans="14:16">
      <c r="N250" s="157">
        <v>37788</v>
      </c>
      <c r="O250" s="19">
        <v>3.74</v>
      </c>
      <c r="P250" s="19">
        <v>0.11000000000000032</v>
      </c>
    </row>
    <row r="251" spans="14:16">
      <c r="N251" s="157">
        <v>37795</v>
      </c>
      <c r="O251" s="19">
        <v>3.89</v>
      </c>
      <c r="P251" s="19">
        <v>5.0000000000000266E-2</v>
      </c>
    </row>
    <row r="252" spans="14:16">
      <c r="N252" s="157">
        <v>37802</v>
      </c>
      <c r="O252" s="19">
        <v>3.91</v>
      </c>
      <c r="P252" s="19">
        <v>-2.9999999999999805E-2</v>
      </c>
    </row>
    <row r="253" spans="14:16">
      <c r="N253" s="157">
        <v>37809</v>
      </c>
      <c r="O253" s="19">
        <v>3.9</v>
      </c>
      <c r="P253" s="19">
        <v>-3.0000000000000249E-2</v>
      </c>
    </row>
    <row r="254" spans="14:16">
      <c r="N254" s="157">
        <v>37816</v>
      </c>
      <c r="O254" s="19">
        <v>4.04</v>
      </c>
      <c r="P254" s="19">
        <v>2.0000000000000462E-2</v>
      </c>
    </row>
    <row r="255" spans="14:16">
      <c r="N255" s="157">
        <v>37823</v>
      </c>
      <c r="O255" s="19">
        <v>4</v>
      </c>
      <c r="P255" s="19">
        <v>-4.0000000000000036E-2</v>
      </c>
    </row>
    <row r="256" spans="14:16">
      <c r="N256" s="157">
        <v>37830</v>
      </c>
      <c r="O256" s="19">
        <v>4.1900000000000004</v>
      </c>
      <c r="P256" s="19">
        <v>-1.9999999999999574E-2</v>
      </c>
    </row>
    <row r="257" spans="14:16">
      <c r="N257" s="157">
        <v>37837</v>
      </c>
      <c r="O257" s="19">
        <v>4.01</v>
      </c>
      <c r="P257" s="19">
        <v>-4.9999999999999822E-2</v>
      </c>
    </row>
    <row r="258" spans="14:16">
      <c r="N258" s="157">
        <v>37844</v>
      </c>
      <c r="O258" s="19">
        <v>4.17</v>
      </c>
      <c r="P258" s="19">
        <v>0</v>
      </c>
    </row>
    <row r="259" spans="14:16">
      <c r="N259" s="157">
        <v>37851</v>
      </c>
      <c r="O259" s="19">
        <v>4.2</v>
      </c>
      <c r="P259" s="19">
        <v>2.0000000000000462E-2</v>
      </c>
    </row>
    <row r="260" spans="14:16">
      <c r="N260" s="157">
        <v>37858</v>
      </c>
      <c r="O260" s="19">
        <v>4.2</v>
      </c>
      <c r="P260" s="19">
        <v>0</v>
      </c>
    </row>
    <row r="261" spans="14:16">
      <c r="N261" s="157">
        <v>37865</v>
      </c>
      <c r="O261" s="19">
        <v>4.3099999999999996</v>
      </c>
      <c r="P261" s="19">
        <v>0</v>
      </c>
    </row>
    <row r="262" spans="14:16">
      <c r="N262" s="157">
        <v>37872</v>
      </c>
      <c r="O262" s="19">
        <v>4.16</v>
      </c>
      <c r="P262" s="19">
        <v>-8.9999999999999858E-2</v>
      </c>
    </row>
    <row r="263" spans="14:16">
      <c r="N263" s="157">
        <v>37879</v>
      </c>
      <c r="O263" s="19">
        <v>4.1500000000000004</v>
      </c>
      <c r="P263" s="19">
        <v>0</v>
      </c>
    </row>
    <row r="264" spans="14:16">
      <c r="N264" s="157">
        <v>37886</v>
      </c>
      <c r="O264" s="19">
        <v>4.03</v>
      </c>
      <c r="P264" s="19">
        <v>-4.9999999999999822E-2</v>
      </c>
    </row>
    <row r="265" spans="14:16">
      <c r="N265" s="157">
        <v>37893</v>
      </c>
      <c r="O265" s="19">
        <v>4.21</v>
      </c>
      <c r="P265" s="19">
        <v>9.9999999999999645E-2</v>
      </c>
    </row>
    <row r="266" spans="14:16">
      <c r="N266" s="157">
        <v>37900</v>
      </c>
      <c r="O266" s="19">
        <v>4.1900000000000004</v>
      </c>
      <c r="P266" s="19">
        <v>-4.9999999999999822E-2</v>
      </c>
    </row>
    <row r="267" spans="14:16">
      <c r="N267" s="157">
        <v>37907</v>
      </c>
      <c r="O267" s="19">
        <v>4.3099999999999996</v>
      </c>
      <c r="P267" s="19">
        <v>-5.0000000000000711E-2</v>
      </c>
    </row>
    <row r="268" spans="14:16">
      <c r="N268" s="157">
        <v>37914</v>
      </c>
      <c r="O268" s="19">
        <v>4.2699999999999996</v>
      </c>
      <c r="P268" s="19">
        <v>0</v>
      </c>
    </row>
    <row r="269" spans="14:16">
      <c r="N269" s="157">
        <v>37921</v>
      </c>
      <c r="O269" s="19">
        <v>4.3</v>
      </c>
      <c r="P269" s="19">
        <v>-4.9999999999999822E-2</v>
      </c>
    </row>
    <row r="270" spans="14:16">
      <c r="N270" s="157">
        <v>37928</v>
      </c>
      <c r="O270" s="19">
        <v>4.47</v>
      </c>
      <c r="P270" s="19">
        <v>1.9999999999999574E-2</v>
      </c>
    </row>
    <row r="271" spans="14:16">
      <c r="N271" s="157">
        <v>37935</v>
      </c>
      <c r="O271" s="19">
        <v>4.34</v>
      </c>
      <c r="P271" s="19">
        <v>-4.0000000000000036E-2</v>
      </c>
    </row>
    <row r="272" spans="14:16">
      <c r="N272" s="157">
        <v>37942</v>
      </c>
      <c r="O272" s="19">
        <v>4.29</v>
      </c>
      <c r="P272" s="19">
        <v>-4.0000000000000036E-2</v>
      </c>
    </row>
    <row r="273" spans="14:16">
      <c r="N273" s="157">
        <v>37949</v>
      </c>
      <c r="O273" s="19">
        <v>4.4400000000000004</v>
      </c>
      <c r="P273" s="19">
        <v>0</v>
      </c>
    </row>
    <row r="274" spans="14:16">
      <c r="N274" s="157">
        <v>37956</v>
      </c>
      <c r="O274" s="19">
        <v>4.32</v>
      </c>
      <c r="P274" s="19">
        <v>-0.10999999999999943</v>
      </c>
    </row>
    <row r="275" spans="14:16">
      <c r="N275" s="157">
        <v>37963</v>
      </c>
      <c r="O275" s="19">
        <v>4.2699999999999996</v>
      </c>
      <c r="P275" s="19">
        <v>-7.0000000000000284E-2</v>
      </c>
    </row>
    <row r="276" spans="14:16">
      <c r="N276" s="157">
        <v>37970</v>
      </c>
      <c r="O276" s="19">
        <v>4.25</v>
      </c>
      <c r="P276" s="19">
        <v>0</v>
      </c>
    </row>
    <row r="277" spans="14:16">
      <c r="N277" s="157">
        <v>37977</v>
      </c>
      <c r="O277" s="19">
        <v>4.2</v>
      </c>
      <c r="P277" s="19">
        <v>-4.9999999999999822E-2</v>
      </c>
    </row>
    <row r="278" spans="14:16">
      <c r="N278" s="157">
        <v>37984</v>
      </c>
      <c r="O278" s="19">
        <v>4.29</v>
      </c>
      <c r="P278" s="19">
        <v>4.0000000000000036E-2</v>
      </c>
    </row>
    <row r="279" spans="14:16">
      <c r="N279" s="157">
        <v>37991</v>
      </c>
      <c r="O279" s="19">
        <v>4.09</v>
      </c>
      <c r="P279" s="19">
        <v>-0.12000000000000011</v>
      </c>
    </row>
    <row r="280" spans="14:16">
      <c r="N280" s="157">
        <v>37998</v>
      </c>
      <c r="O280" s="19">
        <v>4.0999999999999996</v>
      </c>
      <c r="P280" s="19">
        <v>-2.0000000000000462E-2</v>
      </c>
    </row>
    <row r="281" spans="14:16">
      <c r="N281" s="157">
        <v>38005</v>
      </c>
      <c r="O281" s="19">
        <v>4.04</v>
      </c>
      <c r="P281" s="19">
        <v>-5.9999999999999609E-2</v>
      </c>
    </row>
    <row r="282" spans="14:16">
      <c r="N282" s="157">
        <v>38012</v>
      </c>
      <c r="O282" s="19">
        <v>4.2</v>
      </c>
      <c r="P282" s="19">
        <v>-4.0000000000000036E-2</v>
      </c>
    </row>
    <row r="283" spans="14:16">
      <c r="N283" s="157">
        <v>38019</v>
      </c>
      <c r="O283" s="19">
        <v>4.1100000000000003</v>
      </c>
      <c r="P283" s="19">
        <v>-0.10999999999999943</v>
      </c>
    </row>
    <row r="284" spans="14:16">
      <c r="N284" s="157">
        <v>38026</v>
      </c>
      <c r="O284" s="19">
        <v>4.07</v>
      </c>
      <c r="P284" s="19">
        <v>-2.9999999999999361E-2</v>
      </c>
    </row>
    <row r="285" spans="14:16">
      <c r="N285" s="157">
        <v>38033</v>
      </c>
      <c r="O285" s="19">
        <v>4.09</v>
      </c>
      <c r="P285" s="19">
        <v>-3.0000000000000249E-2</v>
      </c>
    </row>
    <row r="286" spans="14:16">
      <c r="N286" s="157">
        <v>38040</v>
      </c>
      <c r="O286" s="19">
        <v>4</v>
      </c>
      <c r="P286" s="19">
        <v>-5.9999999999999609E-2</v>
      </c>
    </row>
    <row r="287" spans="14:16">
      <c r="N287" s="157">
        <v>38047</v>
      </c>
      <c r="O287" s="19">
        <v>3.95</v>
      </c>
      <c r="P287" s="19">
        <v>-0.13999999999999968</v>
      </c>
    </row>
    <row r="288" spans="14:16">
      <c r="N288" s="157">
        <v>38054</v>
      </c>
      <c r="O288" s="19">
        <v>3.86</v>
      </c>
      <c r="P288" s="19">
        <v>-4.0000000000000036E-2</v>
      </c>
    </row>
    <row r="289" spans="14:16">
      <c r="N289" s="157">
        <v>38061</v>
      </c>
      <c r="O289" s="19">
        <v>3.84</v>
      </c>
      <c r="P289" s="19">
        <v>-6.0000000000000053E-2</v>
      </c>
    </row>
    <row r="290" spans="14:16">
      <c r="N290" s="157">
        <v>38068</v>
      </c>
      <c r="O290" s="19">
        <v>3.82</v>
      </c>
      <c r="P290" s="19">
        <v>-2.0000000000000018E-2</v>
      </c>
    </row>
    <row r="291" spans="14:16">
      <c r="N291" s="157">
        <v>38075</v>
      </c>
      <c r="O291" s="19">
        <v>4.04</v>
      </c>
      <c r="P291" s="19">
        <v>8.9999999999999858E-2</v>
      </c>
    </row>
    <row r="292" spans="14:16">
      <c r="N292" s="157">
        <v>38082</v>
      </c>
      <c r="O292" s="19">
        <v>4.0199999999999996</v>
      </c>
      <c r="P292" s="19">
        <v>-5.0000000000000711E-2</v>
      </c>
    </row>
    <row r="293" spans="14:16">
      <c r="N293" s="157">
        <v>38089</v>
      </c>
      <c r="O293" s="19">
        <v>4.07</v>
      </c>
      <c r="P293" s="19">
        <v>-5.9999999999999609E-2</v>
      </c>
    </row>
    <row r="294" spans="14:16">
      <c r="N294" s="157">
        <v>38096</v>
      </c>
      <c r="O294" s="19">
        <v>4.13</v>
      </c>
      <c r="P294" s="19">
        <v>-9.9999999999997868E-3</v>
      </c>
    </row>
    <row r="295" spans="14:16">
      <c r="N295" s="157">
        <v>38103</v>
      </c>
      <c r="O295" s="19">
        <v>4.13</v>
      </c>
      <c r="P295" s="19">
        <v>-7.0000000000000284E-2</v>
      </c>
    </row>
    <row r="296" spans="14:16">
      <c r="N296" s="157">
        <v>38110</v>
      </c>
      <c r="O296" s="19">
        <v>4.25</v>
      </c>
      <c r="P296" s="19">
        <v>3.0000000000000249E-2</v>
      </c>
    </row>
    <row r="297" spans="14:16">
      <c r="N297" s="157">
        <v>38117</v>
      </c>
      <c r="O297" s="19">
        <v>4.28</v>
      </c>
      <c r="P297" s="19">
        <v>-6.9999999999999396E-2</v>
      </c>
    </row>
    <row r="298" spans="14:16">
      <c r="N298" s="157">
        <v>38124</v>
      </c>
      <c r="O298" s="19">
        <v>4.26</v>
      </c>
      <c r="P298" s="19">
        <v>-3.0000000000000249E-2</v>
      </c>
    </row>
    <row r="299" spans="14:16">
      <c r="N299" s="157">
        <v>38131</v>
      </c>
      <c r="O299" s="19">
        <v>4.24</v>
      </c>
      <c r="P299" s="19">
        <v>-6.9999999999999396E-2</v>
      </c>
    </row>
    <row r="300" spans="14:16">
      <c r="N300" s="157">
        <v>38138</v>
      </c>
      <c r="O300" s="19">
        <v>4.32</v>
      </c>
      <c r="P300" s="19">
        <v>-4.9999999999999822E-2</v>
      </c>
    </row>
    <row r="301" spans="14:16">
      <c r="N301" s="157">
        <v>38145</v>
      </c>
      <c r="O301" s="19">
        <v>4.3499999999999996</v>
      </c>
      <c r="P301" s="19">
        <v>-6.0000000000000497E-2</v>
      </c>
    </row>
    <row r="302" spans="14:16">
      <c r="N302" s="157">
        <v>38152</v>
      </c>
      <c r="O302" s="19">
        <v>4.26</v>
      </c>
      <c r="P302" s="19">
        <v>-8.9999999999999858E-2</v>
      </c>
    </row>
    <row r="303" spans="14:16">
      <c r="N303" s="157">
        <v>38159</v>
      </c>
      <c r="O303" s="19">
        <v>4.2300000000000004</v>
      </c>
      <c r="P303" s="19">
        <v>-6.9999999999999396E-2</v>
      </c>
    </row>
    <row r="304" spans="14:16">
      <c r="N304" s="157">
        <v>38166</v>
      </c>
      <c r="O304" s="19">
        <v>4.17</v>
      </c>
      <c r="P304" s="19">
        <v>-0.12000000000000011</v>
      </c>
    </row>
    <row r="305" spans="14:16">
      <c r="N305" s="157">
        <v>38173</v>
      </c>
      <c r="O305" s="19">
        <v>4.1399999999999997</v>
      </c>
      <c r="P305" s="19">
        <v>-9.0000000000000746E-2</v>
      </c>
    </row>
    <row r="306" spans="14:16">
      <c r="N306" s="157">
        <v>38180</v>
      </c>
      <c r="O306" s="19">
        <v>4.09</v>
      </c>
      <c r="P306" s="19">
        <v>-0.16000000000000014</v>
      </c>
    </row>
    <row r="307" spans="14:16">
      <c r="N307" s="157">
        <v>38187</v>
      </c>
      <c r="O307" s="19">
        <v>4.16</v>
      </c>
      <c r="P307" s="19">
        <v>-9.9999999999999645E-2</v>
      </c>
    </row>
    <row r="308" spans="14:16">
      <c r="N308" s="157">
        <v>38194</v>
      </c>
      <c r="O308" s="19">
        <v>4.12</v>
      </c>
      <c r="P308" s="19">
        <v>-0.12999999999999989</v>
      </c>
    </row>
    <row r="309" spans="14:16">
      <c r="N309" s="157">
        <v>38201</v>
      </c>
      <c r="O309" s="19">
        <v>3.97</v>
      </c>
      <c r="P309" s="19">
        <v>-0.18000000000000016</v>
      </c>
    </row>
    <row r="310" spans="14:16">
      <c r="N310" s="157">
        <v>38208</v>
      </c>
      <c r="O310" s="19">
        <v>3.95</v>
      </c>
      <c r="P310" s="19">
        <v>-0.10999999999999943</v>
      </c>
    </row>
    <row r="311" spans="14:16">
      <c r="N311" s="157">
        <v>38215</v>
      </c>
      <c r="O311" s="19">
        <v>3.95</v>
      </c>
      <c r="P311" s="19">
        <v>-0.10999999999999943</v>
      </c>
    </row>
    <row r="312" spans="14:16">
      <c r="N312" s="157">
        <v>38222</v>
      </c>
      <c r="O312" s="19">
        <v>3.96</v>
      </c>
      <c r="P312" s="19">
        <v>-8.9999999999999858E-2</v>
      </c>
    </row>
    <row r="313" spans="14:16">
      <c r="N313" s="157">
        <v>38229</v>
      </c>
      <c r="O313" s="19">
        <v>4.05</v>
      </c>
      <c r="P313" s="19">
        <v>-4.0000000000000036E-2</v>
      </c>
    </row>
    <row r="314" spans="14:16">
      <c r="N314" s="157">
        <v>38236</v>
      </c>
      <c r="O314" s="19">
        <v>3.94</v>
      </c>
      <c r="P314" s="19">
        <v>-0.13000000000000034</v>
      </c>
    </row>
    <row r="315" spans="14:16">
      <c r="N315" s="157">
        <v>38243</v>
      </c>
      <c r="O315" s="19">
        <v>3.92</v>
      </c>
      <c r="P315" s="19">
        <v>-8.9999999999999858E-2</v>
      </c>
    </row>
    <row r="316" spans="14:16">
      <c r="N316" s="157">
        <v>38250</v>
      </c>
      <c r="O316" s="19">
        <v>3.86</v>
      </c>
      <c r="P316" s="19">
        <v>-0.10000000000000009</v>
      </c>
    </row>
    <row r="317" spans="14:16">
      <c r="N317" s="157">
        <v>38257</v>
      </c>
      <c r="O317" s="19">
        <v>3.9</v>
      </c>
      <c r="P317" s="19">
        <v>-0.10000000000000009</v>
      </c>
    </row>
    <row r="318" spans="14:16">
      <c r="N318" s="157">
        <v>38264</v>
      </c>
      <c r="O318" s="19">
        <v>3.83</v>
      </c>
      <c r="P318" s="19">
        <v>-0.16000000000000014</v>
      </c>
    </row>
    <row r="319" spans="14:16">
      <c r="N319" s="157">
        <v>38271</v>
      </c>
      <c r="O319" s="19">
        <v>3.78</v>
      </c>
      <c r="P319" s="19">
        <v>-0.10000000000000009</v>
      </c>
    </row>
    <row r="320" spans="14:16">
      <c r="N320" s="157">
        <v>38278</v>
      </c>
      <c r="O320" s="19">
        <v>3.73</v>
      </c>
      <c r="P320" s="19">
        <v>-0.14000000000000012</v>
      </c>
    </row>
    <row r="321" spans="14:16">
      <c r="N321" s="157">
        <v>38285</v>
      </c>
      <c r="O321" s="19">
        <v>3.75</v>
      </c>
      <c r="P321" s="19">
        <v>-0.12999999999999989</v>
      </c>
    </row>
    <row r="322" spans="14:16">
      <c r="N322" s="157">
        <v>38292</v>
      </c>
      <c r="O322" s="19">
        <v>3.77</v>
      </c>
      <c r="P322" s="19">
        <v>-8.0000000000000071E-2</v>
      </c>
    </row>
    <row r="323" spans="14:16">
      <c r="N323" s="157">
        <v>38299</v>
      </c>
      <c r="O323" s="19">
        <v>3.64</v>
      </c>
      <c r="P323" s="19">
        <v>-0.14999999999999991</v>
      </c>
    </row>
    <row r="324" spans="14:16">
      <c r="N324" s="157">
        <v>38306</v>
      </c>
      <c r="O324" s="19">
        <v>3.65</v>
      </c>
      <c r="P324" s="19">
        <v>-0.12000000000000011</v>
      </c>
    </row>
    <row r="325" spans="14:16">
      <c r="N325" s="157">
        <v>38313</v>
      </c>
      <c r="O325" s="19">
        <v>3.57</v>
      </c>
      <c r="P325" s="19">
        <v>-0.2200000000000002</v>
      </c>
    </row>
    <row r="326" spans="14:16">
      <c r="N326" s="157">
        <v>38320</v>
      </c>
      <c r="O326" s="19">
        <v>3.56</v>
      </c>
      <c r="P326" s="19">
        <v>-0.27</v>
      </c>
    </row>
    <row r="327" spans="14:16">
      <c r="N327" s="157">
        <v>38327</v>
      </c>
      <c r="O327" s="19">
        <v>3.42</v>
      </c>
      <c r="P327" s="19">
        <v>-0.2200000000000002</v>
      </c>
    </row>
    <row r="328" spans="14:16">
      <c r="N328" s="157">
        <v>38334</v>
      </c>
      <c r="O328" s="19">
        <v>3.41</v>
      </c>
      <c r="P328" s="19">
        <v>-0.17999999999999972</v>
      </c>
    </row>
    <row r="329" spans="14:16">
      <c r="N329" s="157">
        <v>38341</v>
      </c>
      <c r="O329" s="19">
        <v>3.39</v>
      </c>
      <c r="P329" s="19">
        <v>-0.20999999999999996</v>
      </c>
    </row>
    <row r="330" spans="14:16">
      <c r="N330" s="157">
        <v>38348</v>
      </c>
      <c r="O330" s="19">
        <v>3.48</v>
      </c>
      <c r="P330" s="19">
        <v>-0.22999999999999998</v>
      </c>
    </row>
    <row r="331" spans="14:16">
      <c r="N331" s="157">
        <v>38355</v>
      </c>
      <c r="O331" s="19">
        <v>3.66</v>
      </c>
      <c r="P331" s="19">
        <v>5.0000000000000266E-2</v>
      </c>
    </row>
    <row r="332" spans="14:16">
      <c r="N332" s="157">
        <v>38362</v>
      </c>
      <c r="O332" s="19">
        <v>3.6</v>
      </c>
      <c r="P332" s="19">
        <v>5.0000000000000266E-2</v>
      </c>
    </row>
    <row r="333" spans="14:16">
      <c r="N333" s="157">
        <v>38369</v>
      </c>
      <c r="O333" s="19">
        <v>3.62</v>
      </c>
      <c r="P333" s="19">
        <v>6.0000000000000053E-2</v>
      </c>
    </row>
    <row r="334" spans="14:16">
      <c r="N334" s="157">
        <v>38376</v>
      </c>
      <c r="O334" s="19">
        <v>3.59</v>
      </c>
      <c r="P334" s="19">
        <v>2.0000000000000018E-2</v>
      </c>
    </row>
    <row r="335" spans="14:16">
      <c r="N335" s="157">
        <v>38383</v>
      </c>
      <c r="O335" s="19">
        <v>3.53</v>
      </c>
      <c r="P335" s="19">
        <v>-2.0000000000000018E-2</v>
      </c>
    </row>
    <row r="336" spans="14:16">
      <c r="N336" s="157">
        <v>38390</v>
      </c>
      <c r="O336" s="19">
        <v>3.51</v>
      </c>
      <c r="P336" s="19">
        <v>5.9999999999999609E-2</v>
      </c>
    </row>
    <row r="337" spans="14:16">
      <c r="N337" s="157">
        <v>38397</v>
      </c>
      <c r="O337" s="19">
        <v>3.71</v>
      </c>
      <c r="P337" s="19">
        <v>0.10000000000000009</v>
      </c>
    </row>
    <row r="338" spans="14:16">
      <c r="N338" s="157">
        <v>38404</v>
      </c>
      <c r="O338" s="19">
        <v>3.76</v>
      </c>
      <c r="P338" s="19">
        <v>4.9999999999999822E-2</v>
      </c>
    </row>
    <row r="339" spans="14:16">
      <c r="N339" s="157">
        <v>38411</v>
      </c>
      <c r="O339" s="19">
        <v>3.74</v>
      </c>
      <c r="P339" s="19">
        <v>-9.9999999999997868E-3</v>
      </c>
    </row>
    <row r="340" spans="14:16">
      <c r="N340" s="157">
        <v>38418</v>
      </c>
      <c r="O340" s="19">
        <v>3.82</v>
      </c>
      <c r="P340" s="19">
        <v>6.0000000000000053E-2</v>
      </c>
    </row>
    <row r="341" spans="14:16">
      <c r="N341" s="157">
        <v>38425</v>
      </c>
      <c r="O341" s="19">
        <v>3.75</v>
      </c>
      <c r="P341" s="19">
        <v>6.0000000000000053E-2</v>
      </c>
    </row>
    <row r="342" spans="14:16">
      <c r="N342" s="157">
        <v>38432</v>
      </c>
      <c r="O342" s="19">
        <v>3.76</v>
      </c>
      <c r="P342" s="19">
        <v>3.9999999999999591E-2</v>
      </c>
    </row>
    <row r="343" spans="14:16">
      <c r="N343" s="157">
        <v>38439</v>
      </c>
      <c r="O343" s="19">
        <v>3.67</v>
      </c>
      <c r="P343" s="19">
        <v>6.0000000000000053E-2</v>
      </c>
    </row>
    <row r="344" spans="14:16">
      <c r="N344" s="157">
        <v>38446</v>
      </c>
      <c r="O344" s="19">
        <v>3.65</v>
      </c>
      <c r="P344" s="19">
        <v>6.999999999999984E-2</v>
      </c>
    </row>
    <row r="345" spans="14:16">
      <c r="N345" s="157">
        <v>38453</v>
      </c>
      <c r="O345" s="19">
        <v>3.55</v>
      </c>
      <c r="P345" s="19">
        <v>6.999999999999984E-2</v>
      </c>
    </row>
    <row r="346" spans="14:16">
      <c r="N346" s="157">
        <v>38460</v>
      </c>
      <c r="O346" s="19">
        <v>3.52</v>
      </c>
      <c r="P346" s="19">
        <v>4.0000000000000036E-2</v>
      </c>
    </row>
    <row r="347" spans="14:16">
      <c r="N347" s="157">
        <v>38467</v>
      </c>
      <c r="O347" s="19">
        <v>3.45</v>
      </c>
      <c r="P347" s="19">
        <v>7.0000000000000284E-2</v>
      </c>
    </row>
    <row r="348" spans="14:16">
      <c r="N348" s="157">
        <v>38474</v>
      </c>
      <c r="O348" s="19">
        <v>3.5</v>
      </c>
      <c r="P348" s="19">
        <v>0.12000000000000011</v>
      </c>
    </row>
    <row r="349" spans="14:16">
      <c r="N349" s="157">
        <v>38481</v>
      </c>
      <c r="O349" s="19">
        <v>3.35</v>
      </c>
      <c r="P349" s="19">
        <v>5.0000000000000266E-2</v>
      </c>
    </row>
    <row r="350" spans="14:16">
      <c r="N350" s="157">
        <v>38488</v>
      </c>
      <c r="O350" s="19">
        <v>3.38</v>
      </c>
      <c r="P350" s="19">
        <v>9.9999999999997868E-3</v>
      </c>
    </row>
    <row r="351" spans="14:16">
      <c r="N351" s="157">
        <v>38495</v>
      </c>
      <c r="O351" s="19">
        <v>3.35</v>
      </c>
      <c r="P351" s="19">
        <v>5.0000000000000266E-2</v>
      </c>
    </row>
    <row r="352" spans="14:16">
      <c r="N352" s="157">
        <v>38502</v>
      </c>
      <c r="O352" s="19">
        <v>3.24</v>
      </c>
      <c r="P352" s="19">
        <v>4.0000000000000036E-2</v>
      </c>
    </row>
    <row r="353" spans="14:16">
      <c r="N353" s="157">
        <v>38509</v>
      </c>
      <c r="O353" s="19">
        <v>3.16</v>
      </c>
      <c r="P353" s="19">
        <v>3.0000000000000249E-2</v>
      </c>
    </row>
    <row r="354" spans="14:16">
      <c r="N354" s="157">
        <v>38516</v>
      </c>
      <c r="O354" s="19">
        <v>3.3</v>
      </c>
      <c r="P354" s="19">
        <v>2.9999999999999805E-2</v>
      </c>
    </row>
    <row r="355" spans="14:16">
      <c r="N355" s="157">
        <v>38523</v>
      </c>
      <c r="O355" s="19">
        <v>3.16</v>
      </c>
      <c r="P355" s="19">
        <v>4.0000000000000036E-2</v>
      </c>
    </row>
    <row r="356" spans="14:16">
      <c r="N356" s="157">
        <v>38530</v>
      </c>
      <c r="O356" s="19">
        <v>3.17</v>
      </c>
      <c r="P356" s="19">
        <v>2.0000000000000018E-2</v>
      </c>
    </row>
    <row r="357" spans="14:16">
      <c r="N357" s="157">
        <v>38537</v>
      </c>
      <c r="O357" s="19">
        <v>3.2</v>
      </c>
      <c r="P357" s="19">
        <v>1.0000000000000231E-2</v>
      </c>
    </row>
    <row r="358" spans="14:16">
      <c r="N358" s="157">
        <v>38544</v>
      </c>
      <c r="O358" s="19">
        <v>3.32</v>
      </c>
      <c r="P358" s="19">
        <v>4.0000000000000036E-2</v>
      </c>
    </row>
    <row r="359" spans="14:16">
      <c r="N359" s="157">
        <v>38551</v>
      </c>
      <c r="O359" s="19">
        <v>3.27</v>
      </c>
      <c r="P359" s="19">
        <v>1.0000000000000231E-2</v>
      </c>
    </row>
    <row r="360" spans="14:16">
      <c r="N360" s="157">
        <v>38558</v>
      </c>
      <c r="O360" s="19">
        <v>3.28</v>
      </c>
      <c r="P360" s="19">
        <v>5.9999999999999609E-2</v>
      </c>
    </row>
    <row r="361" spans="14:16">
      <c r="N361" s="157">
        <v>38565</v>
      </c>
      <c r="O361" s="19">
        <v>3.4</v>
      </c>
      <c r="P361" s="19">
        <v>6.999999999999984E-2</v>
      </c>
    </row>
    <row r="362" spans="14:16">
      <c r="N362" s="157">
        <v>38572</v>
      </c>
      <c r="O362" s="19">
        <v>3.32</v>
      </c>
      <c r="P362" s="19">
        <v>2.0000000000000018E-2</v>
      </c>
    </row>
    <row r="363" spans="14:16">
      <c r="N363" s="157">
        <v>38579</v>
      </c>
      <c r="O363" s="19">
        <v>3.23</v>
      </c>
      <c r="P363" s="19">
        <v>4.9999999999999822E-2</v>
      </c>
    </row>
    <row r="364" spans="14:16">
      <c r="N364" s="157">
        <v>38586</v>
      </c>
      <c r="O364" s="19">
        <v>3.18</v>
      </c>
      <c r="P364" s="19">
        <v>3.0000000000000249E-2</v>
      </c>
    </row>
    <row r="365" spans="14:16">
      <c r="N365" s="157">
        <v>38593</v>
      </c>
      <c r="O365" s="19">
        <v>3.09</v>
      </c>
      <c r="P365" s="19">
        <v>4.0000000000000036E-2</v>
      </c>
    </row>
    <row r="366" spans="14:16">
      <c r="N366" s="157">
        <v>38600</v>
      </c>
      <c r="O366" s="19">
        <v>3.08</v>
      </c>
      <c r="P366" s="19">
        <v>1.0000000000000231E-2</v>
      </c>
    </row>
    <row r="367" spans="14:16">
      <c r="N367" s="157">
        <v>38607</v>
      </c>
      <c r="O367" s="19">
        <v>3.18</v>
      </c>
      <c r="P367" s="19">
        <v>5.0000000000000266E-2</v>
      </c>
    </row>
    <row r="368" spans="14:16">
      <c r="N368" s="157">
        <v>38614</v>
      </c>
      <c r="O368" s="19">
        <v>3.09</v>
      </c>
      <c r="P368" s="19">
        <v>4.9999999999999822E-2</v>
      </c>
    </row>
    <row r="369" spans="14:16">
      <c r="N369" s="157">
        <v>38621</v>
      </c>
      <c r="O369" s="19">
        <v>3.17</v>
      </c>
      <c r="P369" s="19">
        <v>2.9999999999999805E-2</v>
      </c>
    </row>
    <row r="370" spans="14:16">
      <c r="N370" s="157">
        <v>38628</v>
      </c>
      <c r="O370" s="19">
        <v>3.2</v>
      </c>
      <c r="P370" s="19">
        <v>1.0000000000000231E-2</v>
      </c>
    </row>
    <row r="371" spans="14:16">
      <c r="N371" s="157">
        <v>38635</v>
      </c>
      <c r="O371" s="19">
        <v>3.3</v>
      </c>
      <c r="P371" s="19">
        <v>2.9999999999999805E-2</v>
      </c>
    </row>
    <row r="372" spans="14:16">
      <c r="N372" s="157">
        <v>38642</v>
      </c>
      <c r="O372" s="19">
        <v>3.25</v>
      </c>
      <c r="P372" s="19">
        <v>-2.0000000000000018E-2</v>
      </c>
    </row>
    <row r="373" spans="14:16">
      <c r="N373" s="157">
        <v>38649</v>
      </c>
      <c r="O373" s="19">
        <v>3.42</v>
      </c>
      <c r="P373" s="19">
        <v>4.0000000000000036E-2</v>
      </c>
    </row>
    <row r="374" spans="14:16">
      <c r="N374" s="157">
        <v>38656</v>
      </c>
      <c r="O374" s="19">
        <v>3.5</v>
      </c>
      <c r="P374" s="19">
        <v>2.0000000000000018E-2</v>
      </c>
    </row>
    <row r="375" spans="14:16">
      <c r="N375" s="157">
        <v>38663</v>
      </c>
      <c r="O375" s="19">
        <v>3.52</v>
      </c>
      <c r="P375" s="19">
        <v>2.0000000000000018E-2</v>
      </c>
    </row>
    <row r="376" spans="14:16">
      <c r="N376" s="157">
        <v>38670</v>
      </c>
      <c r="O376" s="19">
        <v>3.55</v>
      </c>
      <c r="P376" s="19">
        <v>8.9999999999999858E-2</v>
      </c>
    </row>
    <row r="377" spans="14:16">
      <c r="N377" s="157">
        <v>38677</v>
      </c>
      <c r="O377" s="19">
        <v>3.4</v>
      </c>
      <c r="P377" s="19">
        <v>-1.0000000000000231E-2</v>
      </c>
    </row>
    <row r="378" spans="14:16">
      <c r="N378" s="157">
        <v>38684</v>
      </c>
      <c r="O378" s="19">
        <v>3.39</v>
      </c>
      <c r="P378" s="19">
        <v>-2.0000000000000018E-2</v>
      </c>
    </row>
    <row r="379" spans="14:16">
      <c r="N379" s="157">
        <v>38691</v>
      </c>
      <c r="O379" s="19">
        <v>3.44</v>
      </c>
      <c r="P379" s="19">
        <v>6.0000000000000053E-2</v>
      </c>
    </row>
    <row r="380" spans="14:16">
      <c r="N380" s="157">
        <v>38698</v>
      </c>
      <c r="O380" s="19">
        <v>3.35</v>
      </c>
      <c r="P380" s="19">
        <v>-9.9999999999997868E-3</v>
      </c>
    </row>
    <row r="381" spans="14:16">
      <c r="N381" s="157">
        <v>38705</v>
      </c>
      <c r="O381" s="19">
        <v>3.36</v>
      </c>
      <c r="P381" s="19">
        <v>9.9999999999997868E-3</v>
      </c>
    </row>
    <row r="382" spans="14:16">
      <c r="N382" s="157">
        <v>38712</v>
      </c>
      <c r="O382" s="19">
        <v>3.31</v>
      </c>
      <c r="P382" s="19">
        <v>1.0000000000000231E-2</v>
      </c>
    </row>
    <row r="383" spans="14:16">
      <c r="N383" s="157">
        <v>38719</v>
      </c>
      <c r="O383" s="19">
        <v>3.25</v>
      </c>
      <c r="P383" s="19">
        <v>-2.0000000000000018E-2</v>
      </c>
    </row>
    <row r="384" spans="14:16">
      <c r="N384" s="157">
        <v>38726</v>
      </c>
      <c r="O384" s="19">
        <v>3.25</v>
      </c>
      <c r="P384" s="19">
        <v>-2.0000000000000018E-2</v>
      </c>
    </row>
    <row r="385" spans="14:16">
      <c r="N385" s="157">
        <v>38733</v>
      </c>
      <c r="O385" s="19">
        <v>3.36</v>
      </c>
      <c r="P385" s="19">
        <v>4.0000000000000036E-2</v>
      </c>
    </row>
    <row r="386" spans="14:16">
      <c r="N386" s="157">
        <v>38740</v>
      </c>
      <c r="O386" s="19">
        <v>3.49</v>
      </c>
      <c r="P386" s="19">
        <v>2.0000000000000018E-2</v>
      </c>
    </row>
    <row r="387" spans="14:16">
      <c r="N387" s="157">
        <v>38747</v>
      </c>
      <c r="O387" s="19">
        <v>3.48</v>
      </c>
      <c r="P387" s="19">
        <v>-2.0000000000000018E-2</v>
      </c>
    </row>
    <row r="388" spans="14:16">
      <c r="N388" s="157">
        <v>38754</v>
      </c>
      <c r="O388" s="19">
        <v>3.46</v>
      </c>
      <c r="P388" s="19">
        <v>0</v>
      </c>
    </row>
    <row r="389" spans="14:16">
      <c r="N389" s="157">
        <v>38761</v>
      </c>
      <c r="O389" s="19">
        <v>3.45</v>
      </c>
      <c r="P389" s="19">
        <v>-2.0000000000000018E-2</v>
      </c>
    </row>
    <row r="390" spans="14:16">
      <c r="N390" s="157">
        <v>38768</v>
      </c>
      <c r="O390" s="19">
        <v>3.48</v>
      </c>
      <c r="P390" s="19">
        <v>0</v>
      </c>
    </row>
    <row r="391" spans="14:16">
      <c r="N391" s="157">
        <v>38775</v>
      </c>
      <c r="O391" s="19">
        <v>3.6</v>
      </c>
      <c r="P391" s="19">
        <v>2.0000000000000018E-2</v>
      </c>
    </row>
    <row r="392" spans="14:16">
      <c r="N392" s="157">
        <v>38782</v>
      </c>
      <c r="O392" s="19">
        <v>3.68</v>
      </c>
      <c r="P392" s="19">
        <v>3.0000000000000249E-2</v>
      </c>
    </row>
    <row r="393" spans="14:16">
      <c r="N393" s="157">
        <v>38789</v>
      </c>
      <c r="O393" s="19">
        <v>3.65</v>
      </c>
      <c r="P393" s="19">
        <v>2.0000000000000018E-2</v>
      </c>
    </row>
    <row r="394" spans="14:16">
      <c r="N394" s="157">
        <v>38796</v>
      </c>
      <c r="O394" s="19">
        <v>3.64</v>
      </c>
      <c r="P394" s="19">
        <v>-2.0000000000000018E-2</v>
      </c>
    </row>
    <row r="395" spans="14:16">
      <c r="N395" s="157">
        <v>38803</v>
      </c>
      <c r="O395" s="19">
        <v>3.77</v>
      </c>
      <c r="P395" s="19">
        <v>0</v>
      </c>
    </row>
    <row r="396" spans="14:16">
      <c r="N396" s="157">
        <v>38810</v>
      </c>
      <c r="O396" s="19">
        <v>3.89</v>
      </c>
      <c r="P396" s="19">
        <v>2.0000000000000018E-2</v>
      </c>
    </row>
    <row r="397" spans="14:16">
      <c r="N397" s="157">
        <v>38817</v>
      </c>
      <c r="O397" s="19">
        <v>3.96</v>
      </c>
      <c r="P397" s="19">
        <v>6.999999999999984E-2</v>
      </c>
    </row>
    <row r="398" spans="14:16">
      <c r="N398" s="157">
        <v>38824</v>
      </c>
      <c r="O398" s="19">
        <v>3.95</v>
      </c>
      <c r="P398" s="19">
        <v>4.0000000000000036E-2</v>
      </c>
    </row>
    <row r="399" spans="14:16">
      <c r="N399" s="157">
        <v>38831</v>
      </c>
      <c r="O399" s="19">
        <v>3.95</v>
      </c>
      <c r="P399" s="19">
        <v>-4.0000000000000036E-2</v>
      </c>
    </row>
    <row r="400" spans="14:16">
      <c r="N400" s="157">
        <v>38838</v>
      </c>
      <c r="O400" s="19">
        <v>4</v>
      </c>
      <c r="P400" s="19">
        <v>-3.0000000000000249E-2</v>
      </c>
    </row>
    <row r="401" spans="14:16">
      <c r="N401" s="157">
        <v>38845</v>
      </c>
      <c r="O401" s="19">
        <v>4.0599999999999996</v>
      </c>
      <c r="P401" s="19">
        <v>-2.0000000000000462E-2</v>
      </c>
    </row>
    <row r="402" spans="14:16">
      <c r="N402" s="157">
        <v>38852</v>
      </c>
      <c r="O402" s="19">
        <v>3.95</v>
      </c>
      <c r="P402" s="19">
        <v>-5.9999999999999609E-2</v>
      </c>
    </row>
    <row r="403" spans="14:16">
      <c r="N403" s="157">
        <v>38859</v>
      </c>
      <c r="O403" s="19">
        <v>3.86</v>
      </c>
      <c r="P403" s="19">
        <v>-3.0000000000000249E-2</v>
      </c>
    </row>
    <row r="404" spans="14:16">
      <c r="N404" s="157">
        <v>38866</v>
      </c>
      <c r="O404" s="19">
        <v>3.91</v>
      </c>
      <c r="P404" s="19">
        <v>-8.9999999999999858E-2</v>
      </c>
    </row>
    <row r="405" spans="14:16">
      <c r="N405" s="157">
        <v>38873</v>
      </c>
      <c r="O405" s="19">
        <v>3.91</v>
      </c>
      <c r="P405" s="19">
        <v>-2.0000000000000018E-2</v>
      </c>
    </row>
    <row r="406" spans="14:16">
      <c r="N406" s="157">
        <v>38880</v>
      </c>
      <c r="O406" s="19">
        <v>3.92</v>
      </c>
      <c r="P406" s="19">
        <v>-1.0000000000000231E-2</v>
      </c>
    </row>
    <row r="407" spans="14:16">
      <c r="N407" s="157">
        <v>38887</v>
      </c>
      <c r="O407" s="19">
        <v>4.07</v>
      </c>
      <c r="P407" s="19">
        <v>2.0000000000000462E-2</v>
      </c>
    </row>
    <row r="408" spans="14:16">
      <c r="N408" s="157">
        <v>38894</v>
      </c>
      <c r="O408" s="19">
        <v>4.0599999999999996</v>
      </c>
      <c r="P408" s="19">
        <v>-4.0000000000000036E-2</v>
      </c>
    </row>
    <row r="409" spans="14:16">
      <c r="N409" s="157">
        <v>38901</v>
      </c>
      <c r="O409" s="19">
        <v>4.05</v>
      </c>
      <c r="P409" s="19">
        <v>-4.9999999999999822E-2</v>
      </c>
    </row>
    <row r="410" spans="14:16">
      <c r="N410" s="157">
        <v>38908</v>
      </c>
      <c r="O410" s="19">
        <v>3.97</v>
      </c>
      <c r="P410" s="19">
        <v>-2.9999999999999805E-2</v>
      </c>
    </row>
    <row r="411" spans="14:16">
      <c r="N411" s="157">
        <v>38915</v>
      </c>
      <c r="O411" s="19">
        <v>3.93</v>
      </c>
      <c r="P411" s="19">
        <v>-2.9999999999999805E-2</v>
      </c>
    </row>
    <row r="412" spans="14:16">
      <c r="N412" s="157">
        <v>38922</v>
      </c>
      <c r="O412" s="19">
        <v>3.91</v>
      </c>
      <c r="P412" s="19">
        <v>-4.0000000000000036E-2</v>
      </c>
    </row>
    <row r="413" spans="14:16">
      <c r="N413" s="157">
        <v>38929</v>
      </c>
      <c r="O413" s="19">
        <v>3.89</v>
      </c>
      <c r="P413" s="19">
        <v>-8.9999999999999858E-2</v>
      </c>
    </row>
    <row r="414" spans="14:16">
      <c r="N414" s="157">
        <v>38936</v>
      </c>
      <c r="O414" s="19">
        <v>3.97</v>
      </c>
      <c r="P414" s="19">
        <v>1.0000000000000231E-2</v>
      </c>
    </row>
    <row r="415" spans="14:16">
      <c r="N415" s="157">
        <v>38943</v>
      </c>
      <c r="O415" s="19">
        <v>3.89</v>
      </c>
      <c r="P415" s="19">
        <v>-4.0000000000000036E-2</v>
      </c>
    </row>
    <row r="416" spans="14:16">
      <c r="N416" s="157">
        <v>38950</v>
      </c>
      <c r="O416" s="19">
        <v>3.79</v>
      </c>
      <c r="P416" s="19">
        <v>0</v>
      </c>
    </row>
    <row r="417" spans="14:16">
      <c r="N417" s="157">
        <v>38957</v>
      </c>
      <c r="O417" s="19">
        <v>3.74</v>
      </c>
      <c r="P417" s="19">
        <v>-1.9999999999999574E-2</v>
      </c>
    </row>
    <row r="418" spans="14:16">
      <c r="N418" s="157">
        <v>38964</v>
      </c>
      <c r="O418" s="19">
        <v>3.78</v>
      </c>
      <c r="P418" s="19">
        <v>-1.0000000000000231E-2</v>
      </c>
    </row>
    <row r="419" spans="14:16">
      <c r="N419" s="157">
        <v>38971</v>
      </c>
      <c r="O419" s="19">
        <v>3.77</v>
      </c>
      <c r="P419" s="19">
        <v>-4.0000000000000036E-2</v>
      </c>
    </row>
    <row r="420" spans="14:16">
      <c r="N420" s="157">
        <v>38978</v>
      </c>
      <c r="O420" s="19">
        <v>3.69</v>
      </c>
      <c r="P420" s="19">
        <v>-1.0000000000000231E-2</v>
      </c>
    </row>
    <row r="421" spans="14:16">
      <c r="N421" s="157">
        <v>38985</v>
      </c>
      <c r="O421" s="19">
        <v>3.7</v>
      </c>
      <c r="P421" s="19">
        <v>4.0000000000000036E-2</v>
      </c>
    </row>
    <row r="422" spans="14:16">
      <c r="N422" s="157">
        <v>38992</v>
      </c>
      <c r="O422" s="19">
        <v>3.74</v>
      </c>
      <c r="P422" s="19">
        <v>5.0000000000000266E-2</v>
      </c>
    </row>
    <row r="423" spans="14:16">
      <c r="N423" s="157">
        <v>38999</v>
      </c>
      <c r="O423" s="19">
        <v>3.83</v>
      </c>
      <c r="P423" s="19">
        <v>2.0000000000000018E-2</v>
      </c>
    </row>
    <row r="424" spans="14:16">
      <c r="N424" s="157">
        <v>39006</v>
      </c>
      <c r="O424" s="19">
        <v>3.84</v>
      </c>
      <c r="P424" s="19">
        <v>2.0000000000000018E-2</v>
      </c>
    </row>
    <row r="425" spans="14:16">
      <c r="N425" s="157">
        <v>39013</v>
      </c>
      <c r="O425" s="19">
        <v>3.81</v>
      </c>
      <c r="P425" s="19">
        <v>-2.9999999999999805E-2</v>
      </c>
    </row>
    <row r="426" spans="14:16">
      <c r="N426" s="157">
        <v>39020</v>
      </c>
      <c r="O426" s="19">
        <v>3.77</v>
      </c>
      <c r="P426" s="19">
        <v>4.9999999999999822E-2</v>
      </c>
    </row>
    <row r="427" spans="14:16">
      <c r="N427" s="157">
        <v>39027</v>
      </c>
      <c r="O427" s="19">
        <v>3.71</v>
      </c>
      <c r="P427" s="19">
        <v>-1.0000000000000231E-2</v>
      </c>
    </row>
    <row r="428" spans="14:16">
      <c r="N428" s="157">
        <v>39034</v>
      </c>
      <c r="O428" s="19">
        <v>3.72</v>
      </c>
      <c r="P428" s="19">
        <v>-4.9999999999999822E-2</v>
      </c>
    </row>
    <row r="429" spans="14:16">
      <c r="N429" s="157">
        <v>39041</v>
      </c>
      <c r="O429" s="19">
        <v>3.68</v>
      </c>
      <c r="P429" s="19">
        <v>-2.0000000000000018E-2</v>
      </c>
    </row>
    <row r="430" spans="14:16">
      <c r="N430" s="157">
        <v>39048</v>
      </c>
      <c r="O430" s="19">
        <v>3.65</v>
      </c>
      <c r="P430" s="19">
        <v>-5.0000000000000266E-2</v>
      </c>
    </row>
    <row r="431" spans="14:16">
      <c r="N431" s="157">
        <v>39055</v>
      </c>
      <c r="O431" s="19">
        <v>3.72</v>
      </c>
      <c r="P431" s="19">
        <v>1.0000000000000231E-2</v>
      </c>
    </row>
    <row r="432" spans="14:16">
      <c r="N432" s="157">
        <v>39062</v>
      </c>
      <c r="O432" s="19">
        <v>3.8</v>
      </c>
      <c r="P432" s="19">
        <v>2.0000000000000018E-2</v>
      </c>
    </row>
    <row r="433" spans="14:16">
      <c r="N433" s="157">
        <v>39069</v>
      </c>
      <c r="O433" s="19">
        <v>3.88</v>
      </c>
      <c r="P433" s="19">
        <v>2.9999999999999805E-2</v>
      </c>
    </row>
    <row r="434" spans="14:16">
      <c r="N434" s="157">
        <v>39076</v>
      </c>
      <c r="O434" s="19">
        <v>3.95</v>
      </c>
      <c r="P434" s="19">
        <v>1.0000000000000231E-2</v>
      </c>
    </row>
    <row r="435" spans="14:16">
      <c r="N435" s="157">
        <v>39083</v>
      </c>
      <c r="O435" s="19">
        <v>3.98</v>
      </c>
      <c r="P435" s="19">
        <v>6.0000000000000053E-2</v>
      </c>
    </row>
    <row r="436" spans="14:16">
      <c r="N436" s="157">
        <v>39090</v>
      </c>
      <c r="O436" s="19">
        <v>4.07</v>
      </c>
      <c r="P436" s="19">
        <v>3.0000000000000249E-2</v>
      </c>
    </row>
    <row r="437" spans="14:16">
      <c r="N437" s="157">
        <v>39097</v>
      </c>
      <c r="O437" s="19">
        <v>4.0599999999999996</v>
      </c>
      <c r="P437" s="19">
        <v>2.9999999999999361E-2</v>
      </c>
    </row>
    <row r="438" spans="14:16">
      <c r="N438" s="157">
        <v>39104</v>
      </c>
      <c r="O438" s="19">
        <v>4.09</v>
      </c>
      <c r="P438" s="19">
        <v>9.9999999999997868E-3</v>
      </c>
    </row>
    <row r="439" spans="14:16">
      <c r="N439" s="157">
        <v>39111</v>
      </c>
      <c r="O439" s="19">
        <v>4.0599999999999996</v>
      </c>
      <c r="P439" s="19">
        <v>-4.0000000000000036E-2</v>
      </c>
    </row>
    <row r="440" spans="14:16">
      <c r="N440" s="157">
        <v>39118</v>
      </c>
      <c r="O440" s="19">
        <v>4.09</v>
      </c>
      <c r="P440" s="19">
        <v>3.0000000000000249E-2</v>
      </c>
    </row>
    <row r="441" spans="14:16">
      <c r="N441" s="157">
        <v>39125</v>
      </c>
      <c r="O441" s="19">
        <v>4.05</v>
      </c>
      <c r="P441" s="19">
        <v>1.9999999999999574E-2</v>
      </c>
    </row>
    <row r="442" spans="14:16">
      <c r="N442" s="157">
        <v>39132</v>
      </c>
      <c r="O442" s="19">
        <v>4.05</v>
      </c>
      <c r="P442" s="19">
        <v>-9.9999999999997868E-3</v>
      </c>
    </row>
    <row r="443" spans="14:16">
      <c r="N443" s="157">
        <v>39139</v>
      </c>
      <c r="O443" s="19">
        <v>3.94</v>
      </c>
      <c r="P443" s="19">
        <v>0</v>
      </c>
    </row>
    <row r="444" spans="14:16">
      <c r="N444" s="157">
        <v>39146</v>
      </c>
      <c r="O444" s="19">
        <v>3.95</v>
      </c>
      <c r="P444" s="19">
        <v>3.0000000000000249E-2</v>
      </c>
    </row>
    <row r="445" spans="14:16">
      <c r="N445" s="157">
        <v>39153</v>
      </c>
      <c r="O445" s="19">
        <v>3.9</v>
      </c>
      <c r="P445" s="19">
        <v>9.9999999999997868E-3</v>
      </c>
    </row>
    <row r="446" spans="14:16">
      <c r="N446" s="157">
        <v>39160</v>
      </c>
      <c r="O446" s="19">
        <v>3.99</v>
      </c>
      <c r="P446" s="19">
        <v>4.0000000000000036E-2</v>
      </c>
    </row>
    <row r="447" spans="14:16">
      <c r="N447" s="157">
        <v>39167</v>
      </c>
      <c r="O447" s="19">
        <v>4.07</v>
      </c>
      <c r="P447" s="19">
        <v>2.0000000000000462E-2</v>
      </c>
    </row>
    <row r="448" spans="14:16">
      <c r="N448" s="157">
        <v>39174</v>
      </c>
      <c r="O448" s="19">
        <v>4.0999999999999996</v>
      </c>
      <c r="P448" s="19">
        <v>1.9999999999999574E-2</v>
      </c>
    </row>
    <row r="449" spans="14:16">
      <c r="N449" s="157">
        <v>39181</v>
      </c>
      <c r="O449" s="19">
        <v>4.25</v>
      </c>
      <c r="P449" s="19">
        <v>4.9999999999999822E-2</v>
      </c>
    </row>
    <row r="450" spans="14:16">
      <c r="N450" s="157">
        <v>39188</v>
      </c>
      <c r="O450" s="19">
        <v>4.22</v>
      </c>
      <c r="P450" s="19">
        <v>2.9999999999999361E-2</v>
      </c>
    </row>
    <row r="451" spans="14:16">
      <c r="N451" s="157">
        <v>39195</v>
      </c>
      <c r="O451" s="19">
        <v>4.2300000000000004</v>
      </c>
      <c r="P451" s="19">
        <v>2.0000000000000462E-2</v>
      </c>
    </row>
    <row r="452" spans="14:16">
      <c r="N452" s="157">
        <v>39202</v>
      </c>
      <c r="O452" s="19">
        <v>4.21</v>
      </c>
      <c r="P452" s="19">
        <v>0</v>
      </c>
    </row>
    <row r="453" spans="14:16">
      <c r="N453" s="157">
        <v>39209</v>
      </c>
      <c r="O453" s="19">
        <v>4.22</v>
      </c>
      <c r="P453" s="19">
        <v>5.9999999999999609E-2</v>
      </c>
    </row>
    <row r="454" spans="14:16">
      <c r="N454" s="157">
        <v>39216</v>
      </c>
      <c r="O454" s="19">
        <v>4.32</v>
      </c>
      <c r="P454" s="19">
        <v>1.0000000000000675E-2</v>
      </c>
    </row>
    <row r="455" spans="14:16">
      <c r="N455" s="157">
        <v>39223</v>
      </c>
      <c r="O455" s="19">
        <v>4.4000000000000004</v>
      </c>
      <c r="P455" s="19">
        <v>4.0000000000000036E-2</v>
      </c>
    </row>
    <row r="456" spans="14:16">
      <c r="N456" s="157">
        <v>39230</v>
      </c>
      <c r="O456" s="19">
        <v>4.4800000000000004</v>
      </c>
      <c r="P456" s="19">
        <v>6.0000000000000497E-2</v>
      </c>
    </row>
    <row r="457" spans="14:16">
      <c r="N457" s="157">
        <v>39237</v>
      </c>
      <c r="O457" s="19">
        <v>4.5999999999999996</v>
      </c>
      <c r="P457" s="19">
        <v>2.9999999999999361E-2</v>
      </c>
    </row>
    <row r="458" spans="14:16">
      <c r="N458" s="157">
        <v>39244</v>
      </c>
      <c r="O458" s="19">
        <v>4.67</v>
      </c>
      <c r="P458" s="19">
        <v>0</v>
      </c>
    </row>
    <row r="459" spans="14:16">
      <c r="N459" s="157">
        <v>39251</v>
      </c>
      <c r="O459" s="19">
        <v>4.6900000000000004</v>
      </c>
      <c r="P459" s="19">
        <v>5.0000000000000711E-2</v>
      </c>
    </row>
    <row r="460" spans="14:16">
      <c r="N460" s="157">
        <v>39258</v>
      </c>
      <c r="O460" s="19">
        <v>4.62</v>
      </c>
      <c r="P460" s="19">
        <v>7.0000000000000284E-2</v>
      </c>
    </row>
    <row r="461" spans="14:16">
      <c r="N461" s="157">
        <v>39265</v>
      </c>
      <c r="O461" s="19">
        <v>4.72</v>
      </c>
      <c r="P461" s="19">
        <v>6.9999999999999396E-2</v>
      </c>
    </row>
    <row r="462" spans="14:16">
      <c r="N462" s="157">
        <v>39272</v>
      </c>
      <c r="O462" s="19">
        <v>4.6900000000000004</v>
      </c>
      <c r="P462" s="19">
        <v>5.0000000000000711E-2</v>
      </c>
    </row>
    <row r="463" spans="14:16">
      <c r="N463" s="157">
        <v>39279</v>
      </c>
      <c r="O463" s="19">
        <v>4.51</v>
      </c>
      <c r="P463" s="19">
        <v>9.9999999999997868E-3</v>
      </c>
    </row>
    <row r="464" spans="14:16">
      <c r="N464" s="157">
        <v>39286</v>
      </c>
      <c r="O464" s="19">
        <v>4.4000000000000004</v>
      </c>
      <c r="P464" s="19">
        <v>6.0000000000000497E-2</v>
      </c>
    </row>
    <row r="465" spans="14:16">
      <c r="N465" s="157">
        <v>39293</v>
      </c>
      <c r="O465" s="19">
        <v>4.4000000000000004</v>
      </c>
      <c r="P465" s="19">
        <v>4.0000000000000036E-2</v>
      </c>
    </row>
    <row r="466" spans="14:16">
      <c r="N466" s="157">
        <v>39300</v>
      </c>
      <c r="O466" s="19">
        <v>4.4400000000000004</v>
      </c>
      <c r="P466" s="19">
        <v>0.10000000000000053</v>
      </c>
    </row>
    <row r="467" spans="14:16">
      <c r="N467" s="157">
        <v>39307</v>
      </c>
      <c r="O467" s="19">
        <v>4.37</v>
      </c>
      <c r="P467" s="19">
        <v>0.12000000000000011</v>
      </c>
    </row>
    <row r="468" spans="14:16">
      <c r="N468" s="157">
        <v>39314</v>
      </c>
      <c r="O468" s="19">
        <v>4.34</v>
      </c>
      <c r="P468" s="19">
        <v>8.9999999999999858E-2</v>
      </c>
    </row>
    <row r="469" spans="14:16">
      <c r="N469" s="157">
        <v>39321</v>
      </c>
      <c r="O469" s="19">
        <v>4.32</v>
      </c>
      <c r="P469" s="19">
        <v>5.0000000000000711E-2</v>
      </c>
    </row>
    <row r="470" spans="14:16">
      <c r="N470" s="157">
        <v>39328</v>
      </c>
      <c r="O470" s="19">
        <v>4.21</v>
      </c>
      <c r="P470" s="19">
        <v>9.9999999999997868E-3</v>
      </c>
    </row>
    <row r="471" spans="14:16">
      <c r="N471" s="157">
        <v>39335</v>
      </c>
      <c r="O471" s="19">
        <v>4.25</v>
      </c>
      <c r="P471" s="19">
        <v>0.11000000000000032</v>
      </c>
    </row>
    <row r="472" spans="14:16">
      <c r="N472" s="157">
        <v>39342</v>
      </c>
      <c r="O472" s="19">
        <v>4.43</v>
      </c>
      <c r="P472" s="19">
        <v>8.9999999999999858E-2</v>
      </c>
    </row>
    <row r="473" spans="14:16">
      <c r="N473" s="157">
        <v>39349</v>
      </c>
      <c r="O473" s="19">
        <v>4.4000000000000004</v>
      </c>
      <c r="P473" s="19">
        <v>5.0000000000000711E-2</v>
      </c>
    </row>
    <row r="474" spans="14:16">
      <c r="N474" s="157">
        <v>39356</v>
      </c>
      <c r="O474" s="19">
        <v>4.41</v>
      </c>
      <c r="P474" s="19">
        <v>0.12000000000000011</v>
      </c>
    </row>
    <row r="475" spans="14:16">
      <c r="N475" s="157">
        <v>39363</v>
      </c>
      <c r="O475" s="19">
        <v>4.4800000000000004</v>
      </c>
      <c r="P475" s="19">
        <v>0.10000000000000053</v>
      </c>
    </row>
    <row r="476" spans="14:16">
      <c r="N476" s="157">
        <v>39370</v>
      </c>
      <c r="O476" s="19">
        <v>4.29</v>
      </c>
      <c r="P476" s="19">
        <v>0</v>
      </c>
    </row>
    <row r="477" spans="14:16">
      <c r="N477" s="157">
        <v>39377</v>
      </c>
      <c r="O477" s="19">
        <v>4.25</v>
      </c>
      <c r="P477" s="19">
        <v>8.9999999999999858E-2</v>
      </c>
    </row>
    <row r="478" spans="14:16">
      <c r="N478" s="157">
        <v>39384</v>
      </c>
      <c r="O478" s="19">
        <v>4.33</v>
      </c>
      <c r="P478" s="19">
        <v>0.13999999999999968</v>
      </c>
    </row>
    <row r="479" spans="14:16">
      <c r="N479" s="157">
        <v>39391</v>
      </c>
      <c r="O479" s="19">
        <v>4.26</v>
      </c>
      <c r="P479" s="19">
        <v>0.13999999999999968</v>
      </c>
    </row>
    <row r="480" spans="14:16">
      <c r="N480" s="157">
        <v>39398</v>
      </c>
      <c r="O480" s="19">
        <v>4.28</v>
      </c>
      <c r="P480" s="19">
        <v>0.19000000000000039</v>
      </c>
    </row>
    <row r="481" spans="14:16">
      <c r="N481" s="157">
        <v>39405</v>
      </c>
      <c r="O481" s="19">
        <v>4.26</v>
      </c>
      <c r="P481" s="19">
        <v>0.22999999999999954</v>
      </c>
    </row>
    <row r="482" spans="14:16">
      <c r="N482" s="157">
        <v>39412</v>
      </c>
      <c r="O482" s="19">
        <v>4.37</v>
      </c>
      <c r="P482" s="19">
        <v>0.28000000000000025</v>
      </c>
    </row>
    <row r="483" spans="14:16">
      <c r="N483" s="157">
        <v>39419</v>
      </c>
      <c r="O483" s="19">
        <v>4.4400000000000004</v>
      </c>
      <c r="P483" s="19">
        <v>0.30000000000000071</v>
      </c>
    </row>
    <row r="484" spans="14:16">
      <c r="N484" s="157">
        <v>39426</v>
      </c>
      <c r="O484" s="19">
        <v>4.51</v>
      </c>
      <c r="P484" s="19">
        <v>0.20000000000000018</v>
      </c>
    </row>
    <row r="485" spans="14:16">
      <c r="N485" s="157">
        <v>39433</v>
      </c>
      <c r="O485" s="19">
        <v>4.51</v>
      </c>
      <c r="P485" s="19">
        <v>0.22999999999999954</v>
      </c>
    </row>
    <row r="486" spans="14:16">
      <c r="N486" s="157">
        <v>39440</v>
      </c>
      <c r="O486" s="19">
        <v>4.47</v>
      </c>
      <c r="P486" s="19">
        <v>9.9999999999999645E-2</v>
      </c>
    </row>
    <row r="487" spans="14:16">
      <c r="N487" s="157">
        <v>39447</v>
      </c>
      <c r="O487" s="19">
        <v>4.29</v>
      </c>
      <c r="P487" s="19">
        <v>0.11000000000000032</v>
      </c>
    </row>
    <row r="488" spans="14:16">
      <c r="N488" s="157">
        <v>39454</v>
      </c>
      <c r="O488" s="19">
        <v>4.28</v>
      </c>
      <c r="P488" s="19">
        <v>0.16999999999999993</v>
      </c>
    </row>
    <row r="489" spans="14:16">
      <c r="N489" s="157">
        <v>39461</v>
      </c>
      <c r="O489" s="19">
        <v>4.16</v>
      </c>
      <c r="P489" s="19">
        <v>0.20000000000000018</v>
      </c>
    </row>
    <row r="490" spans="14:16">
      <c r="N490" s="157">
        <v>39468</v>
      </c>
      <c r="O490" s="19">
        <v>4.2</v>
      </c>
      <c r="P490" s="19">
        <v>0.1800000000000006</v>
      </c>
    </row>
    <row r="491" spans="14:16">
      <c r="N491" s="157">
        <v>39475</v>
      </c>
      <c r="O491" s="19">
        <v>4.12</v>
      </c>
      <c r="P491" s="19">
        <v>0.18000000000000016</v>
      </c>
    </row>
    <row r="492" spans="14:16">
      <c r="N492" s="157">
        <v>39482</v>
      </c>
      <c r="O492" s="19">
        <v>4.08</v>
      </c>
      <c r="P492" s="19">
        <v>0.16000000000000014</v>
      </c>
    </row>
    <row r="493" spans="14:16">
      <c r="N493" s="157">
        <v>39489</v>
      </c>
      <c r="O493" s="19">
        <v>4.18</v>
      </c>
      <c r="P493" s="19">
        <v>0.17999999999999972</v>
      </c>
    </row>
    <row r="494" spans="14:16">
      <c r="N494" s="157">
        <v>39496</v>
      </c>
      <c r="O494" s="19">
        <v>4.2300000000000004</v>
      </c>
      <c r="P494" s="19">
        <v>0.23000000000000043</v>
      </c>
    </row>
    <row r="495" spans="14:16">
      <c r="N495" s="157">
        <v>39503</v>
      </c>
      <c r="O495" s="19">
        <v>4.1399999999999997</v>
      </c>
      <c r="P495" s="19">
        <v>0.17999999999999972</v>
      </c>
    </row>
    <row r="496" spans="14:16">
      <c r="N496" s="157">
        <v>39510</v>
      </c>
      <c r="O496" s="19">
        <v>4.18</v>
      </c>
      <c r="P496" s="19">
        <v>0.41999999999999993</v>
      </c>
    </row>
    <row r="497" spans="14:16">
      <c r="N497" s="157">
        <v>39517</v>
      </c>
      <c r="O497" s="19">
        <v>4.13</v>
      </c>
      <c r="P497" s="19">
        <v>0.37000000000000011</v>
      </c>
    </row>
    <row r="498" spans="14:16">
      <c r="N498" s="157">
        <v>39524</v>
      </c>
      <c r="O498" s="19">
        <v>4.12</v>
      </c>
      <c r="P498" s="19">
        <v>0.37999999999999989</v>
      </c>
    </row>
    <row r="499" spans="14:16">
      <c r="N499" s="157">
        <v>39531</v>
      </c>
      <c r="O499" s="19">
        <v>4.3</v>
      </c>
      <c r="P499" s="19">
        <v>0.35999999999999988</v>
      </c>
    </row>
    <row r="500" spans="14:16">
      <c r="N500" s="157">
        <v>39538</v>
      </c>
      <c r="O500" s="19">
        <v>4.34</v>
      </c>
      <c r="P500" s="19">
        <v>0.35999999999999988</v>
      </c>
    </row>
    <row r="501" spans="14:16">
      <c r="N501" s="157">
        <v>39545</v>
      </c>
      <c r="O501" s="19">
        <v>4.3</v>
      </c>
      <c r="P501" s="19">
        <v>0.29999999999999982</v>
      </c>
    </row>
    <row r="502" spans="14:16">
      <c r="N502" s="157">
        <v>39552</v>
      </c>
      <c r="O502" s="19">
        <v>4.51</v>
      </c>
      <c r="P502" s="19">
        <v>0.41999999999999993</v>
      </c>
    </row>
    <row r="503" spans="14:16">
      <c r="N503" s="157">
        <v>39559</v>
      </c>
      <c r="O503" s="19">
        <v>4.49</v>
      </c>
      <c r="P503" s="19">
        <v>0.28000000000000025</v>
      </c>
    </row>
    <row r="504" spans="14:16">
      <c r="N504" s="157">
        <v>39566</v>
      </c>
      <c r="O504" s="19">
        <v>4.51</v>
      </c>
      <c r="P504" s="19">
        <v>0.38999999999999968</v>
      </c>
    </row>
    <row r="505" spans="14:16">
      <c r="N505" s="157">
        <v>39573</v>
      </c>
      <c r="O505" s="19">
        <v>4.32</v>
      </c>
      <c r="P505" s="19">
        <v>0.29000000000000004</v>
      </c>
    </row>
    <row r="506" spans="14:16">
      <c r="N506" s="157">
        <v>39580</v>
      </c>
      <c r="O506" s="19">
        <v>4.46</v>
      </c>
      <c r="P506" s="19">
        <v>0.24000000000000021</v>
      </c>
    </row>
    <row r="507" spans="14:16">
      <c r="N507" s="157">
        <v>39587</v>
      </c>
      <c r="O507" s="19">
        <v>4.55</v>
      </c>
      <c r="P507" s="19">
        <v>0.29000000000000004</v>
      </c>
    </row>
    <row r="508" spans="14:16">
      <c r="N508" s="157">
        <v>39594</v>
      </c>
      <c r="O508" s="19">
        <v>4.68</v>
      </c>
      <c r="P508" s="19">
        <v>0.26999999999999957</v>
      </c>
    </row>
    <row r="509" spans="14:16">
      <c r="N509" s="157">
        <v>39601</v>
      </c>
      <c r="O509" s="19">
        <v>4.7</v>
      </c>
      <c r="P509" s="19">
        <v>0.23000000000000043</v>
      </c>
    </row>
    <row r="510" spans="14:16">
      <c r="N510" s="157">
        <v>39608</v>
      </c>
      <c r="O510" s="19">
        <v>5</v>
      </c>
      <c r="P510" s="19">
        <v>0.36000000000000032</v>
      </c>
    </row>
    <row r="511" spans="14:16">
      <c r="N511" s="157">
        <v>39615</v>
      </c>
      <c r="O511" s="19">
        <v>4.9400000000000004</v>
      </c>
      <c r="P511" s="19">
        <v>0.29000000000000004</v>
      </c>
    </row>
    <row r="512" spans="14:16">
      <c r="N512" s="157">
        <v>39622</v>
      </c>
      <c r="O512" s="19">
        <v>4.87</v>
      </c>
      <c r="P512" s="19">
        <v>0.33999999999999986</v>
      </c>
    </row>
    <row r="513" spans="14:16">
      <c r="N513" s="157">
        <v>39629</v>
      </c>
      <c r="O513" s="19">
        <v>4.8499999999999996</v>
      </c>
      <c r="P513" s="19">
        <v>0.30999999999999961</v>
      </c>
    </row>
    <row r="514" spans="14:16">
      <c r="N514" s="157">
        <v>39636</v>
      </c>
      <c r="O514" s="19">
        <v>4.79</v>
      </c>
      <c r="P514" s="19">
        <v>0.36000000000000032</v>
      </c>
    </row>
    <row r="515" spans="14:16">
      <c r="N515" s="157">
        <v>39643</v>
      </c>
      <c r="O515" s="19">
        <v>4.9400000000000004</v>
      </c>
      <c r="P515" s="19">
        <v>0.5</v>
      </c>
    </row>
    <row r="516" spans="14:16">
      <c r="N516" s="157">
        <v>39650</v>
      </c>
      <c r="O516" s="19">
        <v>4.93</v>
      </c>
      <c r="P516" s="19">
        <v>0.44999999999999929</v>
      </c>
    </row>
    <row r="517" spans="14:16">
      <c r="N517" s="157">
        <v>39657</v>
      </c>
      <c r="O517" s="19">
        <v>4.6900000000000004</v>
      </c>
      <c r="P517" s="19">
        <v>0.33000000000000007</v>
      </c>
    </row>
    <row r="518" spans="14:16">
      <c r="N518" s="157">
        <v>39664</v>
      </c>
      <c r="O518" s="19">
        <v>4.59</v>
      </c>
      <c r="P518" s="19">
        <v>0.33000000000000007</v>
      </c>
    </row>
    <row r="519" spans="14:16">
      <c r="N519" s="157">
        <v>39671</v>
      </c>
      <c r="O519" s="19">
        <v>4.51</v>
      </c>
      <c r="P519" s="19">
        <v>0.3199999999999994</v>
      </c>
    </row>
    <row r="520" spans="14:16">
      <c r="N520" s="157">
        <v>39678</v>
      </c>
      <c r="O520" s="19">
        <v>4.57</v>
      </c>
      <c r="P520" s="19">
        <v>0.39000000000000057</v>
      </c>
    </row>
    <row r="521" spans="14:16">
      <c r="N521" s="157">
        <v>39685</v>
      </c>
      <c r="O521" s="19">
        <v>4.54</v>
      </c>
      <c r="P521" s="19">
        <v>0.40000000000000036</v>
      </c>
    </row>
    <row r="522" spans="14:16">
      <c r="N522" s="157">
        <v>39692</v>
      </c>
      <c r="O522" s="19">
        <v>4.3899999999999997</v>
      </c>
      <c r="P522" s="19">
        <v>0.35999999999999943</v>
      </c>
    </row>
    <row r="523" spans="14:16">
      <c r="N523" s="157">
        <v>39699</v>
      </c>
      <c r="O523" s="19">
        <v>4.58</v>
      </c>
      <c r="P523" s="19">
        <v>0.45999999999999996</v>
      </c>
    </row>
    <row r="524" spans="14:16">
      <c r="N524" s="157">
        <v>39706</v>
      </c>
      <c r="O524" s="19">
        <v>4.66</v>
      </c>
      <c r="P524" s="19">
        <v>0.52000000000000046</v>
      </c>
    </row>
    <row r="525" spans="14:16">
      <c r="N525" s="157">
        <v>39713</v>
      </c>
      <c r="O525" s="19">
        <v>4.62</v>
      </c>
      <c r="P525" s="19">
        <v>0.41000000000000014</v>
      </c>
    </row>
    <row r="526" spans="14:16">
      <c r="N526" s="157">
        <v>39720</v>
      </c>
      <c r="O526" s="19">
        <v>4.53</v>
      </c>
      <c r="P526" s="19">
        <v>0.67000000000000037</v>
      </c>
    </row>
    <row r="527" spans="14:16">
      <c r="N527" s="157">
        <v>39727</v>
      </c>
      <c r="O527" s="19">
        <v>4.5999999999999996</v>
      </c>
      <c r="P527" s="19">
        <v>0.73999999999999977</v>
      </c>
    </row>
    <row r="528" spans="14:16">
      <c r="N528" s="157">
        <v>39734</v>
      </c>
      <c r="O528" s="19">
        <v>4.63</v>
      </c>
      <c r="P528" s="19">
        <v>0.58999999999999986</v>
      </c>
    </row>
    <row r="529" spans="14:16">
      <c r="N529" s="157">
        <v>39741</v>
      </c>
      <c r="O529" s="19">
        <v>4.5</v>
      </c>
      <c r="P529" s="19">
        <v>0.77</v>
      </c>
    </row>
    <row r="530" spans="14:16">
      <c r="N530" s="157">
        <v>39748</v>
      </c>
      <c r="O530" s="19">
        <v>4.87</v>
      </c>
      <c r="P530" s="19">
        <v>1.1000000000000001</v>
      </c>
    </row>
    <row r="531" spans="14:16">
      <c r="N531" s="157">
        <v>39755</v>
      </c>
      <c r="O531" s="19">
        <v>4.66</v>
      </c>
      <c r="P531" s="19">
        <v>0.96</v>
      </c>
    </row>
    <row r="532" spans="14:16">
      <c r="N532" s="157">
        <v>39762</v>
      </c>
      <c r="O532" s="19">
        <v>4.46</v>
      </c>
      <c r="P532" s="19">
        <v>0.7799999999999998</v>
      </c>
    </row>
    <row r="533" spans="14:16">
      <c r="N533" s="157">
        <v>39769</v>
      </c>
      <c r="O533" s="19">
        <v>4.2699999999999996</v>
      </c>
      <c r="P533" s="19">
        <v>0.84999999999999964</v>
      </c>
    </row>
    <row r="534" spans="14:16">
      <c r="N534" s="157">
        <v>39776</v>
      </c>
      <c r="O534" s="19">
        <v>4.17</v>
      </c>
      <c r="P534" s="19">
        <v>0.92999999999999972</v>
      </c>
    </row>
    <row r="535" spans="14:16">
      <c r="N535" s="157">
        <v>39783</v>
      </c>
      <c r="O535" s="19">
        <v>4.0999999999999996</v>
      </c>
      <c r="P535" s="19">
        <v>1.0499999999999998</v>
      </c>
    </row>
    <row r="536" spans="14:16">
      <c r="N536" s="157">
        <v>39790</v>
      </c>
      <c r="O536" s="19">
        <v>4.49</v>
      </c>
      <c r="P536" s="19">
        <v>1.3400000000000003</v>
      </c>
    </row>
    <row r="537" spans="14:16">
      <c r="N537" s="157">
        <v>39797</v>
      </c>
      <c r="O537" s="19">
        <v>4.28</v>
      </c>
      <c r="P537" s="19">
        <v>1.29</v>
      </c>
    </row>
    <row r="538" spans="14:16">
      <c r="N538" s="157">
        <v>39804</v>
      </c>
      <c r="O538" s="19">
        <v>4.1900000000000004</v>
      </c>
      <c r="P538" s="19">
        <v>1.2500000000000004</v>
      </c>
    </row>
    <row r="539" spans="14:16">
      <c r="N539" s="157">
        <v>39811</v>
      </c>
      <c r="O539" s="19">
        <v>4.1500000000000004</v>
      </c>
      <c r="P539" s="19">
        <v>1.1800000000000002</v>
      </c>
    </row>
    <row r="540" spans="14:16">
      <c r="N540" s="157">
        <v>39818</v>
      </c>
      <c r="O540" s="19">
        <v>4.5199999999999996</v>
      </c>
      <c r="P540" s="19">
        <v>1.4299999999999997</v>
      </c>
    </row>
    <row r="541" spans="14:16">
      <c r="N541" s="157">
        <v>39825</v>
      </c>
      <c r="O541" s="19">
        <v>4.8099999999999996</v>
      </c>
      <c r="P541" s="19">
        <v>1.8799999999999994</v>
      </c>
    </row>
    <row r="542" spans="14:16">
      <c r="N542" s="157">
        <v>39832</v>
      </c>
      <c r="O542" s="19">
        <v>6.04</v>
      </c>
      <c r="P542" s="19">
        <v>2.93</v>
      </c>
    </row>
    <row r="543" spans="14:16">
      <c r="N543" s="157">
        <v>39839</v>
      </c>
      <c r="O543" s="19">
        <v>5.56</v>
      </c>
      <c r="P543" s="19">
        <v>2.2799999999999998</v>
      </c>
    </row>
    <row r="544" spans="14:16">
      <c r="N544" s="157">
        <v>39846</v>
      </c>
      <c r="O544" s="19">
        <v>5.35</v>
      </c>
      <c r="P544" s="19">
        <v>2.0199999999999996</v>
      </c>
    </row>
    <row r="545" spans="14:16">
      <c r="N545" s="157">
        <v>39853</v>
      </c>
      <c r="O545" s="19">
        <v>5.44</v>
      </c>
      <c r="P545" s="19">
        <v>2.3200000000000003</v>
      </c>
    </row>
    <row r="546" spans="14:16">
      <c r="N546" s="157">
        <v>39860</v>
      </c>
      <c r="O546" s="19">
        <v>5.38</v>
      </c>
      <c r="P546" s="19">
        <v>2.35</v>
      </c>
    </row>
    <row r="547" spans="14:16">
      <c r="N547" s="157">
        <v>39867</v>
      </c>
      <c r="O547" s="19">
        <v>5.5</v>
      </c>
      <c r="P547" s="19">
        <v>2.41</v>
      </c>
    </row>
    <row r="548" spans="14:16">
      <c r="N548" s="157">
        <v>39874</v>
      </c>
      <c r="O548" s="19">
        <v>5.7</v>
      </c>
      <c r="P548" s="19">
        <v>2.7600000000000002</v>
      </c>
    </row>
    <row r="549" spans="14:16">
      <c r="N549" s="157">
        <v>39881</v>
      </c>
      <c r="O549" s="19">
        <v>5.8</v>
      </c>
      <c r="P549" s="19">
        <v>2.7199999999999998</v>
      </c>
    </row>
    <row r="550" spans="14:16">
      <c r="N550" s="157">
        <v>39888</v>
      </c>
      <c r="O550" s="19">
        <v>5.74</v>
      </c>
      <c r="P550" s="19">
        <v>2.72</v>
      </c>
    </row>
    <row r="551" spans="14:16">
      <c r="N551" s="157">
        <v>39895</v>
      </c>
      <c r="O551" s="19">
        <v>5.38</v>
      </c>
      <c r="P551" s="19">
        <v>2.2799999999999998</v>
      </c>
    </row>
    <row r="552" spans="14:16">
      <c r="N552" s="157">
        <v>39902</v>
      </c>
      <c r="O552" s="19">
        <v>5.34</v>
      </c>
      <c r="P552" s="19">
        <v>2.19</v>
      </c>
    </row>
    <row r="553" spans="14:16">
      <c r="N553" s="157">
        <v>39909</v>
      </c>
      <c r="O553" s="19">
        <v>5.39</v>
      </c>
      <c r="P553" s="19">
        <v>2.13</v>
      </c>
    </row>
    <row r="554" spans="14:16">
      <c r="N554" s="157">
        <v>39916</v>
      </c>
      <c r="O554" s="19">
        <v>5.37</v>
      </c>
      <c r="P554" s="19">
        <v>2.1800000000000002</v>
      </c>
    </row>
    <row r="555" spans="14:16">
      <c r="N555" s="157">
        <v>39923</v>
      </c>
      <c r="O555" s="19">
        <v>5.19</v>
      </c>
      <c r="P555" s="19">
        <v>1.9900000000000002</v>
      </c>
    </row>
    <row r="556" spans="14:16">
      <c r="N556" s="157">
        <v>39930</v>
      </c>
      <c r="O556" s="19">
        <v>5.2</v>
      </c>
      <c r="P556" s="19">
        <v>2</v>
      </c>
    </row>
    <row r="557" spans="14:16">
      <c r="N557" s="157">
        <v>39937</v>
      </c>
      <c r="O557" s="19">
        <v>5.07</v>
      </c>
      <c r="P557" s="19">
        <v>1.6400000000000001</v>
      </c>
    </row>
    <row r="558" spans="14:16">
      <c r="N558" s="157">
        <v>39944</v>
      </c>
      <c r="O558" s="19">
        <v>5.2</v>
      </c>
      <c r="P558" s="19">
        <v>1.9200000000000004</v>
      </c>
    </row>
    <row r="559" spans="14:16">
      <c r="N559" s="157">
        <v>39951</v>
      </c>
      <c r="O559" s="19">
        <v>5.28</v>
      </c>
      <c r="P559" s="19">
        <v>1.7700000000000005</v>
      </c>
    </row>
    <row r="560" spans="14:16">
      <c r="N560" s="157">
        <v>39958</v>
      </c>
      <c r="O560" s="19">
        <v>5.45</v>
      </c>
      <c r="P560" s="19">
        <v>1.85</v>
      </c>
    </row>
    <row r="561" spans="14:16">
      <c r="N561" s="157">
        <v>39965</v>
      </c>
      <c r="O561" s="19">
        <v>5.71</v>
      </c>
      <c r="P561" s="19">
        <v>2.0499999999999998</v>
      </c>
    </row>
    <row r="562" spans="14:16">
      <c r="N562" s="157">
        <v>39972</v>
      </c>
      <c r="O562" s="19">
        <v>5.56</v>
      </c>
      <c r="P562" s="19">
        <v>1.9599999999999995</v>
      </c>
    </row>
    <row r="563" spans="14:16">
      <c r="N563" s="157">
        <v>39979</v>
      </c>
      <c r="O563" s="19">
        <v>5.69</v>
      </c>
      <c r="P563" s="19">
        <v>2.1200000000000006</v>
      </c>
    </row>
    <row r="564" spans="14:16">
      <c r="N564" s="157">
        <v>39986</v>
      </c>
      <c r="O564" s="19">
        <v>5.7</v>
      </c>
      <c r="P564" s="19">
        <v>2.2600000000000002</v>
      </c>
    </row>
    <row r="565" spans="14:16">
      <c r="N565" s="157">
        <v>39993</v>
      </c>
      <c r="O565" s="19">
        <v>5.45</v>
      </c>
      <c r="P565" s="19">
        <v>2.12</v>
      </c>
    </row>
    <row r="566" spans="14:16">
      <c r="N566" s="157">
        <v>40000</v>
      </c>
      <c r="O566" s="19">
        <v>5.35</v>
      </c>
      <c r="P566" s="19">
        <v>2.0499999999999998</v>
      </c>
    </row>
    <row r="567" spans="14:16">
      <c r="N567" s="157">
        <v>40007</v>
      </c>
      <c r="O567" s="19">
        <v>5.38</v>
      </c>
      <c r="P567" s="19">
        <v>2.0499999999999998</v>
      </c>
    </row>
    <row r="568" spans="14:16">
      <c r="N568" s="157">
        <v>40014</v>
      </c>
      <c r="O568" s="19">
        <v>5.08</v>
      </c>
      <c r="P568" s="19">
        <v>1.5899999999999999</v>
      </c>
    </row>
    <row r="569" spans="14:16">
      <c r="N569" s="157">
        <v>40021</v>
      </c>
      <c r="O569" s="19">
        <v>4.8</v>
      </c>
      <c r="P569" s="19">
        <v>1.4299999999999997</v>
      </c>
    </row>
    <row r="570" spans="14:16">
      <c r="N570" s="157">
        <v>40028</v>
      </c>
      <c r="O570" s="19">
        <v>4.87</v>
      </c>
      <c r="P570" s="19">
        <v>1.5</v>
      </c>
    </row>
    <row r="571" spans="14:16">
      <c r="N571" s="157">
        <v>40035</v>
      </c>
      <c r="O571" s="19">
        <v>4.72</v>
      </c>
      <c r="P571" s="19">
        <v>1.3399999999999999</v>
      </c>
    </row>
    <row r="572" spans="14:16">
      <c r="N572" s="157">
        <v>40042</v>
      </c>
      <c r="O572" s="19">
        <v>4.7</v>
      </c>
      <c r="P572" s="19">
        <v>1.4300000000000002</v>
      </c>
    </row>
    <row r="573" spans="14:16">
      <c r="N573" s="157">
        <v>40049</v>
      </c>
      <c r="O573" s="19">
        <v>4.67</v>
      </c>
      <c r="P573" s="19">
        <v>1.3900000000000001</v>
      </c>
    </row>
    <row r="574" spans="14:16">
      <c r="N574" s="157">
        <v>40056</v>
      </c>
      <c r="O574" s="19">
        <v>4.79</v>
      </c>
      <c r="P574" s="19">
        <v>1.5300000000000002</v>
      </c>
    </row>
    <row r="575" spans="14:16">
      <c r="N575" s="157">
        <v>40063</v>
      </c>
      <c r="O575" s="19">
        <v>4.72</v>
      </c>
      <c r="P575" s="19">
        <v>1.44</v>
      </c>
    </row>
    <row r="576" spans="14:16">
      <c r="N576" s="157">
        <v>40070</v>
      </c>
      <c r="O576" s="19">
        <v>4.6900000000000004</v>
      </c>
      <c r="P576" s="19">
        <v>1.3700000000000006</v>
      </c>
    </row>
    <row r="577" spans="14:16">
      <c r="N577" s="157">
        <v>40077</v>
      </c>
      <c r="O577" s="19">
        <v>4.54</v>
      </c>
      <c r="P577" s="19">
        <v>1.2600000000000002</v>
      </c>
    </row>
    <row r="578" spans="14:16">
      <c r="N578" s="157">
        <v>40084</v>
      </c>
      <c r="O578" s="19">
        <v>4.63</v>
      </c>
      <c r="P578" s="19">
        <v>1.5</v>
      </c>
    </row>
    <row r="579" spans="14:16">
      <c r="N579" s="157">
        <v>40091</v>
      </c>
      <c r="O579" s="19">
        <v>4.5999999999999996</v>
      </c>
      <c r="P579" s="19">
        <v>1.4399999999999995</v>
      </c>
    </row>
    <row r="580" spans="14:16">
      <c r="N580" s="157">
        <v>40098</v>
      </c>
      <c r="O580" s="19">
        <v>4.67</v>
      </c>
      <c r="P580" s="19">
        <v>1.3599999999999999</v>
      </c>
    </row>
    <row r="581" spans="14:16">
      <c r="N581" s="157">
        <v>40105</v>
      </c>
      <c r="O581" s="19">
        <v>4.7</v>
      </c>
      <c r="P581" s="19">
        <v>1.3800000000000003</v>
      </c>
    </row>
    <row r="582" spans="14:16">
      <c r="N582" s="157">
        <v>40112</v>
      </c>
      <c r="O582" s="19">
        <v>4.57</v>
      </c>
      <c r="P582" s="19">
        <v>1.2900000000000005</v>
      </c>
    </row>
    <row r="583" spans="14:16">
      <c r="N583" s="157">
        <v>40119</v>
      </c>
      <c r="O583" s="19">
        <v>4.75</v>
      </c>
      <c r="P583" s="19">
        <v>1.4100000000000001</v>
      </c>
    </row>
    <row r="584" spans="14:16">
      <c r="N584" s="157">
        <v>40126</v>
      </c>
      <c r="O584" s="19">
        <v>4.7699999999999996</v>
      </c>
      <c r="P584" s="19">
        <v>1.4299999999999997</v>
      </c>
    </row>
    <row r="585" spans="14:16">
      <c r="N585" s="157">
        <v>40133</v>
      </c>
      <c r="O585" s="19">
        <v>4.7699999999999996</v>
      </c>
      <c r="P585" s="19">
        <v>1.4999999999999996</v>
      </c>
    </row>
    <row r="586" spans="14:16">
      <c r="N586" s="157">
        <v>40140</v>
      </c>
      <c r="O586" s="19">
        <v>4.87</v>
      </c>
      <c r="P586" s="19">
        <v>1.7200000000000002</v>
      </c>
    </row>
    <row r="587" spans="14:16">
      <c r="N587" s="157">
        <v>40147</v>
      </c>
      <c r="O587" s="19">
        <v>4.82</v>
      </c>
      <c r="P587" s="19">
        <v>1.6500000000000004</v>
      </c>
    </row>
    <row r="588" spans="14:16">
      <c r="N588" s="157">
        <v>40154</v>
      </c>
      <c r="O588" s="19">
        <v>4.84</v>
      </c>
      <c r="P588" s="19">
        <v>1.63</v>
      </c>
    </row>
    <row r="589" spans="14:16">
      <c r="N589" s="157">
        <v>40161</v>
      </c>
      <c r="O589" s="19">
        <v>4.7300000000000004</v>
      </c>
      <c r="P589" s="19">
        <v>1.5900000000000003</v>
      </c>
    </row>
    <row r="590" spans="14:16">
      <c r="N590" s="157">
        <v>40168</v>
      </c>
      <c r="O590" s="19">
        <v>4.79</v>
      </c>
      <c r="P590" s="19">
        <v>1.5100000000000002</v>
      </c>
    </row>
    <row r="591" spans="14:16">
      <c r="N591" s="157">
        <v>40175</v>
      </c>
      <c r="O591" s="19">
        <v>4.84</v>
      </c>
      <c r="P591" s="19">
        <v>1.4699999999999998</v>
      </c>
    </row>
    <row r="592" spans="14:16">
      <c r="N592" s="157">
        <v>40182</v>
      </c>
      <c r="O592" s="19">
        <v>4.7699999999999996</v>
      </c>
      <c r="P592" s="19">
        <v>1.3799999999999994</v>
      </c>
    </row>
    <row r="593" spans="14:16">
      <c r="N593" s="157">
        <v>40189</v>
      </c>
      <c r="O593" s="19">
        <v>4.8099999999999996</v>
      </c>
      <c r="P593" s="19">
        <v>1.5299999999999998</v>
      </c>
    </row>
    <row r="594" spans="14:16">
      <c r="N594" s="157">
        <v>40196</v>
      </c>
      <c r="O594" s="19">
        <v>4.7300000000000004</v>
      </c>
      <c r="P594" s="19">
        <v>1.5300000000000002</v>
      </c>
    </row>
    <row r="595" spans="14:16">
      <c r="N595" s="157">
        <v>40203</v>
      </c>
      <c r="O595" s="19">
        <v>4.7699999999999996</v>
      </c>
      <c r="P595" s="19">
        <v>1.5699999999999994</v>
      </c>
    </row>
    <row r="596" spans="14:16">
      <c r="N596" s="157">
        <v>40210</v>
      </c>
      <c r="O596" s="19">
        <v>4.8499999999999996</v>
      </c>
      <c r="P596" s="19">
        <v>1.7299999999999995</v>
      </c>
    </row>
    <row r="597" spans="14:16">
      <c r="N597" s="157">
        <v>40217</v>
      </c>
      <c r="O597" s="19">
        <v>4.68</v>
      </c>
      <c r="P597" s="19">
        <v>1.4699999999999998</v>
      </c>
    </row>
    <row r="598" spans="14:16">
      <c r="N598" s="157">
        <v>40224</v>
      </c>
      <c r="O598" s="19">
        <v>4.75</v>
      </c>
      <c r="P598" s="19">
        <v>1.4700000000000002</v>
      </c>
    </row>
    <row r="599" spans="14:16">
      <c r="N599" s="157">
        <v>40231</v>
      </c>
      <c r="O599" s="19">
        <v>4.59</v>
      </c>
      <c r="P599" s="19">
        <v>1.48</v>
      </c>
    </row>
    <row r="600" spans="14:16">
      <c r="N600" s="157">
        <v>40238</v>
      </c>
      <c r="O600" s="19">
        <v>4.5</v>
      </c>
      <c r="P600" s="19">
        <v>1.38</v>
      </c>
    </row>
    <row r="601" spans="14:16">
      <c r="N601" s="157">
        <v>40245</v>
      </c>
      <c r="O601" s="19">
        <v>4.43</v>
      </c>
      <c r="P601" s="19">
        <v>1.2399999999999998</v>
      </c>
    </row>
    <row r="602" spans="14:16">
      <c r="N602" s="157">
        <v>40252</v>
      </c>
      <c r="O602" s="19">
        <v>4.51</v>
      </c>
      <c r="P602" s="19">
        <v>1.4</v>
      </c>
    </row>
    <row r="603" spans="14:16">
      <c r="N603" s="157">
        <v>40259</v>
      </c>
      <c r="O603" s="19">
        <v>4.54</v>
      </c>
      <c r="P603" s="19">
        <v>1.3900000000000001</v>
      </c>
    </row>
    <row r="604" spans="14:16">
      <c r="N604" s="157">
        <v>40266</v>
      </c>
      <c r="O604" s="19">
        <v>4.42</v>
      </c>
      <c r="P604" s="19">
        <v>1.3199999999999998</v>
      </c>
    </row>
    <row r="605" spans="14:16">
      <c r="N605" s="157">
        <v>40273</v>
      </c>
      <c r="O605" s="19">
        <v>4.5</v>
      </c>
      <c r="P605" s="19">
        <v>1.37</v>
      </c>
    </row>
    <row r="606" spans="14:16">
      <c r="N606" s="157">
        <v>40280</v>
      </c>
      <c r="O606" s="19">
        <v>4.54</v>
      </c>
      <c r="P606" s="19">
        <v>1.4300000000000002</v>
      </c>
    </row>
    <row r="607" spans="14:16">
      <c r="N607" s="157">
        <v>40287</v>
      </c>
      <c r="O607" s="19">
        <v>4.76</v>
      </c>
      <c r="P607" s="19">
        <v>1.67</v>
      </c>
    </row>
    <row r="608" spans="14:16">
      <c r="N608" s="157">
        <v>40294</v>
      </c>
      <c r="O608" s="19">
        <v>5.0999999999999996</v>
      </c>
      <c r="P608" s="19">
        <v>2.0499999999999998</v>
      </c>
    </row>
    <row r="609" spans="14:16">
      <c r="N609" s="157">
        <v>40301</v>
      </c>
      <c r="O609" s="19">
        <v>5.83</v>
      </c>
      <c r="P609" s="19">
        <v>3.1</v>
      </c>
    </row>
    <row r="610" spans="14:16">
      <c r="N610" s="157">
        <v>40308</v>
      </c>
      <c r="O610" s="19">
        <v>4.59</v>
      </c>
      <c r="P610" s="19">
        <v>1.71</v>
      </c>
    </row>
    <row r="611" spans="14:16">
      <c r="N611" s="157">
        <v>40315</v>
      </c>
      <c r="O611" s="19">
        <v>4.7300000000000004</v>
      </c>
      <c r="P611" s="19">
        <v>2.0500000000000003</v>
      </c>
    </row>
    <row r="612" spans="14:16">
      <c r="N612" s="157">
        <v>40322</v>
      </c>
      <c r="O612" s="19">
        <v>4.82</v>
      </c>
      <c r="P612" s="19">
        <v>2.12</v>
      </c>
    </row>
    <row r="613" spans="14:16">
      <c r="N613" s="157">
        <v>40329</v>
      </c>
      <c r="O613" s="19">
        <v>5.04</v>
      </c>
      <c r="P613" s="19">
        <v>2.37</v>
      </c>
    </row>
    <row r="614" spans="14:16">
      <c r="N614" s="157">
        <v>40336</v>
      </c>
      <c r="O614" s="19">
        <v>5.08</v>
      </c>
      <c r="P614" s="19">
        <v>2.46</v>
      </c>
    </row>
    <row r="615" spans="14:16">
      <c r="N615" s="157">
        <v>40343</v>
      </c>
      <c r="O615" s="19">
        <v>5.5</v>
      </c>
      <c r="P615" s="19">
        <v>2.82</v>
      </c>
    </row>
    <row r="616" spans="14:16">
      <c r="N616" s="157">
        <v>40350</v>
      </c>
      <c r="O616" s="19">
        <v>5.53</v>
      </c>
      <c r="P616" s="19">
        <v>2.93</v>
      </c>
    </row>
    <row r="617" spans="14:16">
      <c r="N617" s="157">
        <v>40357</v>
      </c>
      <c r="O617" s="19">
        <v>5.44</v>
      </c>
      <c r="P617" s="19">
        <v>2.8800000000000003</v>
      </c>
    </row>
    <row r="618" spans="14:16">
      <c r="N618" s="157">
        <v>40364</v>
      </c>
      <c r="O618" s="19">
        <v>5.36</v>
      </c>
      <c r="P618" s="19">
        <v>2.7</v>
      </c>
    </row>
    <row r="619" spans="14:16">
      <c r="N619" s="157">
        <v>40371</v>
      </c>
      <c r="O619" s="19">
        <v>5.58</v>
      </c>
      <c r="P619" s="19">
        <v>2.93</v>
      </c>
    </row>
    <row r="620" spans="14:16">
      <c r="N620" s="157">
        <v>40378</v>
      </c>
      <c r="O620" s="19">
        <v>5.53</v>
      </c>
      <c r="P620" s="19">
        <v>2.8400000000000003</v>
      </c>
    </row>
    <row r="621" spans="14:16">
      <c r="N621" s="157">
        <v>40385</v>
      </c>
      <c r="O621" s="19">
        <v>5.14</v>
      </c>
      <c r="P621" s="19">
        <v>2.4599999999999995</v>
      </c>
    </row>
    <row r="622" spans="14:16">
      <c r="N622" s="157">
        <v>40392</v>
      </c>
      <c r="O622" s="19">
        <v>5</v>
      </c>
      <c r="P622" s="19">
        <v>2.4300000000000002</v>
      </c>
    </row>
    <row r="623" spans="14:16">
      <c r="N623" s="157">
        <v>40399</v>
      </c>
      <c r="O623" s="19">
        <v>5.43</v>
      </c>
      <c r="P623" s="19">
        <v>2.9999999999999996</v>
      </c>
    </row>
    <row r="624" spans="14:16">
      <c r="N624" s="157">
        <v>40406</v>
      </c>
      <c r="O624" s="19">
        <v>5.44</v>
      </c>
      <c r="P624" s="19">
        <v>3.1500000000000004</v>
      </c>
    </row>
    <row r="625" spans="14:16">
      <c r="N625" s="157">
        <v>40413</v>
      </c>
      <c r="O625" s="19">
        <v>5.86</v>
      </c>
      <c r="P625" s="19">
        <v>3.7500000000000004</v>
      </c>
    </row>
    <row r="626" spans="14:16">
      <c r="N626" s="157">
        <v>40420</v>
      </c>
      <c r="O626" s="19">
        <v>5.9</v>
      </c>
      <c r="P626" s="19">
        <v>3.6100000000000003</v>
      </c>
    </row>
    <row r="627" spans="14:16">
      <c r="N627" s="157">
        <v>40427</v>
      </c>
      <c r="O627" s="19">
        <v>5.92</v>
      </c>
      <c r="P627" s="19">
        <v>3.58</v>
      </c>
    </row>
    <row r="628" spans="14:16">
      <c r="N628" s="157">
        <v>40434</v>
      </c>
      <c r="O628" s="19">
        <v>6.39</v>
      </c>
      <c r="P628" s="19">
        <v>3.9099999999999997</v>
      </c>
    </row>
    <row r="629" spans="14:16">
      <c r="N629" s="157">
        <v>40441</v>
      </c>
      <c r="O629" s="19">
        <v>6.64</v>
      </c>
      <c r="P629" s="19">
        <v>4.3499999999999996</v>
      </c>
    </row>
    <row r="630" spans="14:16">
      <c r="N630" s="157">
        <v>40448</v>
      </c>
      <c r="O630" s="19">
        <v>6.44</v>
      </c>
      <c r="P630" s="19">
        <v>4.120000000000001</v>
      </c>
    </row>
    <row r="631" spans="14:16">
      <c r="N631" s="157">
        <v>40455</v>
      </c>
      <c r="O631" s="19">
        <v>6.43</v>
      </c>
      <c r="P631" s="19">
        <v>4.16</v>
      </c>
    </row>
    <row r="632" spans="14:16">
      <c r="N632" s="157">
        <v>40462</v>
      </c>
      <c r="O632" s="19">
        <v>6.12</v>
      </c>
      <c r="P632" s="19">
        <v>3.8000000000000003</v>
      </c>
    </row>
    <row r="633" spans="14:16">
      <c r="N633" s="157">
        <v>40469</v>
      </c>
      <c r="O633" s="19">
        <v>6.5</v>
      </c>
      <c r="P633" s="19">
        <v>4.0299999999999994</v>
      </c>
    </row>
    <row r="634" spans="14:16">
      <c r="N634" s="157">
        <v>40476</v>
      </c>
      <c r="O634" s="19">
        <v>6.92</v>
      </c>
      <c r="P634" s="19">
        <v>4.38</v>
      </c>
    </row>
    <row r="635" spans="14:16">
      <c r="N635" s="157">
        <v>40483</v>
      </c>
      <c r="O635" s="19">
        <v>7.59</v>
      </c>
      <c r="P635" s="19">
        <v>5.22</v>
      </c>
    </row>
    <row r="636" spans="14:16">
      <c r="N636" s="157">
        <v>40490</v>
      </c>
      <c r="O636" s="19">
        <v>8.17</v>
      </c>
      <c r="P636" s="19">
        <v>5.73</v>
      </c>
    </row>
    <row r="637" spans="14:16">
      <c r="N637" s="157">
        <v>40497</v>
      </c>
      <c r="O637" s="19">
        <v>8.11</v>
      </c>
      <c r="P637" s="19">
        <v>5.43</v>
      </c>
    </row>
    <row r="638" spans="14:16">
      <c r="N638" s="157">
        <v>40504</v>
      </c>
      <c r="O638" s="19">
        <v>9.26</v>
      </c>
      <c r="P638" s="19">
        <v>6.57</v>
      </c>
    </row>
    <row r="639" spans="14:16">
      <c r="N639" s="157">
        <v>40511</v>
      </c>
      <c r="O639" s="19">
        <v>8.1300000000000008</v>
      </c>
      <c r="P639" s="19">
        <v>5.3000000000000007</v>
      </c>
    </row>
    <row r="640" spans="14:16">
      <c r="N640" s="157">
        <v>40518</v>
      </c>
      <c r="O640" s="19">
        <v>8.01</v>
      </c>
      <c r="P640" s="19">
        <v>5.05</v>
      </c>
    </row>
    <row r="641" spans="14:16">
      <c r="N641" s="157">
        <v>40525</v>
      </c>
      <c r="O641" s="19">
        <v>8.4</v>
      </c>
      <c r="P641" s="19">
        <v>5.36</v>
      </c>
    </row>
    <row r="642" spans="14:16">
      <c r="N642" s="157">
        <v>40532</v>
      </c>
      <c r="O642" s="19">
        <v>9</v>
      </c>
      <c r="P642" s="19">
        <v>6.0600000000000005</v>
      </c>
    </row>
    <row r="643" spans="14:16">
      <c r="N643" s="157">
        <v>40539</v>
      </c>
      <c r="O643" s="19">
        <v>9.02</v>
      </c>
      <c r="P643" s="19">
        <v>6.0399999999999991</v>
      </c>
    </row>
    <row r="644" spans="14:16">
      <c r="N644" s="157">
        <v>40546</v>
      </c>
      <c r="O644" s="19">
        <v>9.0299999999999994</v>
      </c>
      <c r="P644" s="19">
        <v>6.1099999999999994</v>
      </c>
    </row>
    <row r="645" spans="14:16">
      <c r="N645" s="157">
        <v>40553</v>
      </c>
      <c r="O645" s="19">
        <v>8.2899999999999991</v>
      </c>
      <c r="P645" s="19">
        <v>5.2499999999999991</v>
      </c>
    </row>
    <row r="646" spans="14:16">
      <c r="N646" s="157">
        <v>40560</v>
      </c>
      <c r="O646" s="19">
        <v>8.61</v>
      </c>
      <c r="P646" s="19">
        <v>5.4399999999999995</v>
      </c>
    </row>
    <row r="647" spans="14:16">
      <c r="N647" s="157">
        <v>40567</v>
      </c>
      <c r="O647" s="19">
        <v>9.01</v>
      </c>
      <c r="P647" s="19">
        <v>5.81</v>
      </c>
    </row>
    <row r="648" spans="14:16">
      <c r="N648" s="157">
        <v>40574</v>
      </c>
      <c r="O648" s="19">
        <v>8.76</v>
      </c>
      <c r="P648" s="19">
        <v>5.5299999999999994</v>
      </c>
    </row>
    <row r="649" spans="14:16">
      <c r="N649" s="157">
        <v>40581</v>
      </c>
      <c r="O649" s="19">
        <v>8.93</v>
      </c>
      <c r="P649" s="19">
        <v>5.66</v>
      </c>
    </row>
    <row r="650" spans="14:16">
      <c r="N650" s="157">
        <v>40588</v>
      </c>
      <c r="O650" s="19">
        <v>8.9600000000000009</v>
      </c>
      <c r="P650" s="19">
        <v>5.7700000000000014</v>
      </c>
    </row>
    <row r="651" spans="14:16">
      <c r="N651" s="157">
        <v>40595</v>
      </c>
      <c r="O651" s="19">
        <v>9.1300000000000008</v>
      </c>
      <c r="P651" s="19">
        <v>5.9600000000000009</v>
      </c>
    </row>
    <row r="652" spans="14:16">
      <c r="N652" s="157">
        <v>40602</v>
      </c>
      <c r="O652" s="19">
        <v>9.15</v>
      </c>
      <c r="P652" s="19">
        <v>5.84</v>
      </c>
    </row>
    <row r="653" spans="14:16">
      <c r="N653" s="157">
        <v>40609</v>
      </c>
      <c r="O653" s="19">
        <v>9.43</v>
      </c>
      <c r="P653" s="19">
        <v>6.24</v>
      </c>
    </row>
    <row r="654" spans="14:16">
      <c r="N654" s="157">
        <v>40616</v>
      </c>
      <c r="O654" s="19">
        <v>9.39</v>
      </c>
      <c r="P654" s="19">
        <v>6.25</v>
      </c>
    </row>
    <row r="655" spans="14:16">
      <c r="N655" s="157">
        <v>40623</v>
      </c>
      <c r="O655" s="19">
        <v>9.91</v>
      </c>
      <c r="P655" s="19">
        <v>6.6400000000000006</v>
      </c>
    </row>
    <row r="656" spans="14:16">
      <c r="N656" s="157">
        <v>40630</v>
      </c>
      <c r="O656" s="19">
        <v>9.9499999999999993</v>
      </c>
      <c r="P656" s="19">
        <v>6.5699999999999994</v>
      </c>
    </row>
    <row r="657" spans="14:16">
      <c r="N657" s="157">
        <v>40637</v>
      </c>
      <c r="O657" s="19">
        <v>9.1999999999999993</v>
      </c>
      <c r="P657" s="19">
        <v>5.7399999999999993</v>
      </c>
    </row>
    <row r="658" spans="14:16">
      <c r="N658" s="157">
        <v>40644</v>
      </c>
      <c r="O658" s="19">
        <v>9.5</v>
      </c>
      <c r="P658" s="19">
        <v>6.08</v>
      </c>
    </row>
    <row r="659" spans="14:16">
      <c r="N659" s="157">
        <v>40651</v>
      </c>
      <c r="O659" s="19">
        <v>10.16</v>
      </c>
      <c r="P659" s="19">
        <v>6.85</v>
      </c>
    </row>
    <row r="660" spans="14:16">
      <c r="N660" s="157">
        <v>40658</v>
      </c>
      <c r="O660" s="19">
        <v>10.18</v>
      </c>
      <c r="P660" s="19">
        <v>6.91</v>
      </c>
    </row>
    <row r="661" spans="14:16">
      <c r="N661" s="157">
        <v>40665</v>
      </c>
      <c r="O661" s="19">
        <v>10.1</v>
      </c>
      <c r="P661" s="19">
        <v>6.92</v>
      </c>
    </row>
    <row r="662" spans="14:16">
      <c r="N662" s="157">
        <v>40672</v>
      </c>
      <c r="O662" s="19">
        <v>10.26</v>
      </c>
      <c r="P662" s="19">
        <v>7.1199999999999992</v>
      </c>
    </row>
    <row r="663" spans="14:16">
      <c r="N663" s="157">
        <v>40679</v>
      </c>
      <c r="O663" s="19">
        <v>10.44</v>
      </c>
      <c r="P663" s="19">
        <v>7.3199999999999994</v>
      </c>
    </row>
    <row r="664" spans="14:16">
      <c r="N664" s="157">
        <v>40686</v>
      </c>
      <c r="O664" s="19">
        <v>10.8</v>
      </c>
      <c r="P664" s="19">
        <v>7.82</v>
      </c>
    </row>
    <row r="665" spans="14:16">
      <c r="N665" s="157">
        <v>40693</v>
      </c>
      <c r="O665" s="19">
        <v>10.58</v>
      </c>
      <c r="P665" s="19">
        <v>7.5600000000000005</v>
      </c>
    </row>
    <row r="666" spans="14:16">
      <c r="N666" s="157">
        <v>40700</v>
      </c>
      <c r="O666" s="19">
        <v>10.73</v>
      </c>
      <c r="P666" s="19">
        <v>7.7100000000000009</v>
      </c>
    </row>
    <row r="667" spans="14:16">
      <c r="N667" s="157">
        <v>40707</v>
      </c>
      <c r="O667" s="19">
        <v>11.33</v>
      </c>
      <c r="P667" s="19">
        <v>8.379999999999999</v>
      </c>
    </row>
    <row r="668" spans="14:16">
      <c r="N668" s="157">
        <v>40714</v>
      </c>
      <c r="O668" s="19">
        <v>11.74</v>
      </c>
      <c r="P668" s="19">
        <v>8.85</v>
      </c>
    </row>
    <row r="669" spans="14:16">
      <c r="N669" s="157">
        <v>40721</v>
      </c>
      <c r="O669" s="19">
        <v>11.35</v>
      </c>
      <c r="P669" s="19">
        <v>8.32</v>
      </c>
    </row>
    <row r="670" spans="14:16">
      <c r="N670" s="157">
        <v>40728</v>
      </c>
      <c r="O670" s="19">
        <v>12.82</v>
      </c>
      <c r="P670" s="19">
        <v>9.8800000000000008</v>
      </c>
    </row>
    <row r="671" spans="14:16">
      <c r="N671" s="157">
        <v>40735</v>
      </c>
      <c r="O671" s="19">
        <v>13.76</v>
      </c>
      <c r="P671" s="19">
        <v>11.05</v>
      </c>
    </row>
    <row r="672" spans="14:16">
      <c r="N672" s="157">
        <v>40742</v>
      </c>
      <c r="O672" s="19">
        <v>11.62</v>
      </c>
      <c r="P672" s="19">
        <v>8.7099999999999991</v>
      </c>
    </row>
    <row r="673" spans="14:16">
      <c r="N673" s="157">
        <v>40749</v>
      </c>
      <c r="O673" s="19">
        <v>10.65</v>
      </c>
      <c r="P673" s="19">
        <v>8.0500000000000007</v>
      </c>
    </row>
    <row r="674" spans="14:16">
      <c r="N674" s="157">
        <v>40756</v>
      </c>
      <c r="O674" s="19">
        <v>9.69</v>
      </c>
      <c r="P674" s="19">
        <v>7.3599999999999994</v>
      </c>
    </row>
    <row r="675" spans="14:16">
      <c r="N675" s="157">
        <v>40763</v>
      </c>
      <c r="O675" s="19">
        <v>9.7200000000000006</v>
      </c>
      <c r="P675" s="19">
        <v>7.4200000000000008</v>
      </c>
    </row>
    <row r="676" spans="14:16">
      <c r="N676" s="157">
        <v>40770</v>
      </c>
      <c r="O676" s="19">
        <v>9.2899999999999991</v>
      </c>
      <c r="P676" s="19">
        <v>7.1899999999999995</v>
      </c>
    </row>
    <row r="677" spans="14:16">
      <c r="N677" s="157">
        <v>40777</v>
      </c>
      <c r="O677" s="19">
        <v>8.7200000000000006</v>
      </c>
      <c r="P677" s="19">
        <v>6.5300000000000011</v>
      </c>
    </row>
    <row r="678" spans="14:16">
      <c r="N678" s="157">
        <v>40784</v>
      </c>
      <c r="O678" s="19">
        <v>8.52</v>
      </c>
      <c r="P678" s="19">
        <v>6.42</v>
      </c>
    </row>
    <row r="679" spans="14:16">
      <c r="N679" s="157">
        <v>40791</v>
      </c>
      <c r="O679" s="19">
        <v>8.5299999999999994</v>
      </c>
      <c r="P679" s="19">
        <v>6.6999999999999993</v>
      </c>
    </row>
    <row r="680" spans="14:16">
      <c r="N680" s="157">
        <v>40798</v>
      </c>
      <c r="O680" s="19">
        <v>8.31</v>
      </c>
      <c r="P680" s="19">
        <v>6.3900000000000006</v>
      </c>
    </row>
    <row r="681" spans="14:16">
      <c r="N681" s="157">
        <v>40805</v>
      </c>
      <c r="O681" s="19">
        <v>8.56</v>
      </c>
      <c r="P681" s="19">
        <v>6.86</v>
      </c>
    </row>
    <row r="682" spans="14:16">
      <c r="N682" s="157">
        <v>40812</v>
      </c>
      <c r="O682" s="19">
        <v>7.41</v>
      </c>
      <c r="P682" s="19">
        <v>5.44</v>
      </c>
    </row>
    <row r="683" spans="14:16">
      <c r="N683" s="157">
        <v>40819</v>
      </c>
      <c r="O683" s="19">
        <v>7.48</v>
      </c>
      <c r="P683" s="19">
        <v>5.5400000000000009</v>
      </c>
    </row>
    <row r="684" spans="14:16">
      <c r="N684" s="157">
        <v>40826</v>
      </c>
      <c r="O684" s="19">
        <v>7.95</v>
      </c>
      <c r="P684" s="19">
        <v>5.77</v>
      </c>
    </row>
    <row r="685" spans="14:16">
      <c r="N685" s="157">
        <v>40833</v>
      </c>
      <c r="O685" s="19">
        <v>8.08</v>
      </c>
      <c r="P685" s="19">
        <v>6.0600000000000005</v>
      </c>
    </row>
    <row r="686" spans="14:16">
      <c r="N686" s="157">
        <v>40840</v>
      </c>
      <c r="O686" s="19">
        <v>8.02</v>
      </c>
      <c r="P686" s="19">
        <v>5.77</v>
      </c>
    </row>
    <row r="687" spans="14:16">
      <c r="N687" s="157">
        <v>40847</v>
      </c>
      <c r="O687" s="19">
        <v>8.06</v>
      </c>
      <c r="P687" s="19">
        <v>6.1300000000000008</v>
      </c>
    </row>
    <row r="688" spans="14:16">
      <c r="N688" s="157">
        <v>40854</v>
      </c>
      <c r="O688" s="19">
        <v>7.9</v>
      </c>
      <c r="P688" s="19">
        <v>6.1000000000000005</v>
      </c>
    </row>
    <row r="689" spans="14:16">
      <c r="N689" s="157">
        <v>40861</v>
      </c>
      <c r="O689" s="19">
        <v>8.14</v>
      </c>
      <c r="P689" s="19">
        <v>6.23</v>
      </c>
    </row>
    <row r="690" spans="14:16">
      <c r="N690" s="157">
        <v>40868</v>
      </c>
      <c r="O690" s="19">
        <v>9.5299999999999994</v>
      </c>
      <c r="P690" s="19">
        <v>7.34</v>
      </c>
    </row>
    <row r="691" spans="14:16">
      <c r="N691" s="157">
        <v>40875</v>
      </c>
      <c r="O691" s="19">
        <v>8.7799999999999994</v>
      </c>
      <c r="P691" s="19">
        <v>6.6</v>
      </c>
    </row>
    <row r="692" spans="14:16">
      <c r="N692" s="157">
        <v>40882</v>
      </c>
      <c r="O692" s="19">
        <v>8.6199999999999992</v>
      </c>
      <c r="P692" s="19">
        <v>6.5699999999999994</v>
      </c>
    </row>
    <row r="693" spans="14:16">
      <c r="N693" s="157">
        <v>40889</v>
      </c>
      <c r="O693" s="19">
        <v>8.32</v>
      </c>
      <c r="P693" s="19">
        <v>6.3900000000000006</v>
      </c>
    </row>
    <row r="694" spans="14:16">
      <c r="N694" s="157">
        <v>40896</v>
      </c>
      <c r="O694" s="19">
        <v>8.2899999999999991</v>
      </c>
      <c r="P694" s="19">
        <v>6.3599999999999994</v>
      </c>
    </row>
    <row r="695" spans="14:16">
      <c r="N695" s="157">
        <v>40903</v>
      </c>
      <c r="O695" s="19">
        <v>8.27</v>
      </c>
      <c r="P695" s="19">
        <v>6.4399999999999995</v>
      </c>
    </row>
    <row r="696" spans="14:16">
      <c r="N696" s="157">
        <v>40910</v>
      </c>
      <c r="O696" s="19">
        <v>7.97</v>
      </c>
      <c r="P696" s="19">
        <v>6.07</v>
      </c>
    </row>
    <row r="697" spans="14:16">
      <c r="N697" s="157">
        <v>40917</v>
      </c>
      <c r="O697" s="19">
        <v>7.59</v>
      </c>
      <c r="P697" s="19">
        <v>5.7799999999999994</v>
      </c>
    </row>
    <row r="698" spans="14:16">
      <c r="N698" s="157">
        <v>40924</v>
      </c>
      <c r="O698" s="19">
        <v>7.26</v>
      </c>
      <c r="P698" s="19">
        <v>5.39</v>
      </c>
    </row>
    <row r="699" spans="14:16">
      <c r="N699" s="157">
        <v>40931</v>
      </c>
      <c r="O699" s="19">
        <v>7.12</v>
      </c>
      <c r="P699" s="19">
        <v>5.23</v>
      </c>
    </row>
    <row r="700" spans="14:16">
      <c r="N700" s="157">
        <v>40938</v>
      </c>
      <c r="O700" s="19">
        <v>6.9</v>
      </c>
      <c r="P700" s="19">
        <v>5.0600000000000005</v>
      </c>
    </row>
    <row r="701" spans="14:16">
      <c r="N701" s="157">
        <v>40945</v>
      </c>
      <c r="O701" s="19">
        <v>6.81</v>
      </c>
      <c r="P701" s="19">
        <v>4.8199999999999994</v>
      </c>
    </row>
    <row r="702" spans="14:16">
      <c r="N702" s="157">
        <v>40952</v>
      </c>
      <c r="O702" s="19">
        <v>6.9</v>
      </c>
      <c r="P702" s="19">
        <v>5</v>
      </c>
    </row>
    <row r="703" spans="14:16">
      <c r="N703" s="157">
        <v>40959</v>
      </c>
      <c r="O703" s="19">
        <v>6.83</v>
      </c>
      <c r="P703" s="19">
        <v>4.9400000000000004</v>
      </c>
    </row>
    <row r="704" spans="14:16">
      <c r="N704" s="157">
        <v>40966</v>
      </c>
      <c r="O704" s="19">
        <v>6.79</v>
      </c>
      <c r="P704" s="19">
        <v>4.95</v>
      </c>
    </row>
    <row r="705" spans="14:16">
      <c r="N705" s="157">
        <v>40973</v>
      </c>
      <c r="O705" s="19">
        <v>6.79</v>
      </c>
      <c r="P705" s="19">
        <v>4.99</v>
      </c>
    </row>
    <row r="706" spans="14:16">
      <c r="N706" s="157">
        <v>40980</v>
      </c>
      <c r="O706" s="19">
        <v>6.85</v>
      </c>
      <c r="P706" s="19">
        <v>4.8699999999999992</v>
      </c>
    </row>
    <row r="707" spans="14:16">
      <c r="N707" s="157">
        <v>40987</v>
      </c>
      <c r="O707" s="19">
        <v>6.78</v>
      </c>
      <c r="P707" s="19">
        <v>4.8900000000000006</v>
      </c>
    </row>
    <row r="708" spans="14:16">
      <c r="N708" s="157">
        <v>40994</v>
      </c>
      <c r="O708" s="19">
        <v>6.79</v>
      </c>
      <c r="P708" s="19">
        <v>4.9800000000000004</v>
      </c>
    </row>
    <row r="709" spans="14:16">
      <c r="N709" s="157">
        <v>41001</v>
      </c>
      <c r="O709" s="19">
        <v>6.78</v>
      </c>
      <c r="P709" s="19">
        <v>5</v>
      </c>
    </row>
    <row r="710" spans="14:16">
      <c r="N710" s="157">
        <v>41008</v>
      </c>
      <c r="O710" s="19">
        <v>6.74</v>
      </c>
      <c r="P710" s="19">
        <v>5</v>
      </c>
    </row>
    <row r="711" spans="14:16">
      <c r="N711" s="157">
        <v>41015</v>
      </c>
      <c r="O711" s="19">
        <v>6.77</v>
      </c>
      <c r="P711" s="19">
        <v>5.08</v>
      </c>
    </row>
    <row r="712" spans="14:16">
      <c r="N712" s="157">
        <v>41022</v>
      </c>
      <c r="O712" s="19">
        <v>6.75</v>
      </c>
      <c r="P712" s="19">
        <v>5.08</v>
      </c>
    </row>
    <row r="713" spans="14:16">
      <c r="N713" s="157">
        <v>41029</v>
      </c>
      <c r="O713" s="19">
        <v>6.73</v>
      </c>
      <c r="P713" s="19">
        <v>5.12</v>
      </c>
    </row>
    <row r="714" spans="14:16">
      <c r="N714" s="157">
        <v>41036</v>
      </c>
      <c r="O714" s="19">
        <v>6.77</v>
      </c>
      <c r="P714" s="19">
        <v>5.2399999999999993</v>
      </c>
    </row>
    <row r="715" spans="14:16">
      <c r="N715" s="157">
        <v>41043</v>
      </c>
      <c r="O715" s="19">
        <v>7.25</v>
      </c>
      <c r="P715" s="19">
        <v>5.84</v>
      </c>
    </row>
    <row r="716" spans="14:16">
      <c r="N716" s="157">
        <v>41050</v>
      </c>
      <c r="O716" s="19">
        <v>7.21</v>
      </c>
      <c r="P716" s="19">
        <v>5.8100000000000005</v>
      </c>
    </row>
    <row r="717" spans="14:16">
      <c r="N717" s="157">
        <v>41057</v>
      </c>
      <c r="O717" s="19">
        <v>7.23</v>
      </c>
      <c r="P717" s="19">
        <v>6.08</v>
      </c>
    </row>
    <row r="718" spans="14:16">
      <c r="N718" s="157">
        <v>41064</v>
      </c>
      <c r="O718" s="19">
        <v>7.2</v>
      </c>
      <c r="P718" s="19">
        <v>5.8900000000000006</v>
      </c>
    </row>
    <row r="719" spans="14:16">
      <c r="N719" s="157">
        <v>41071</v>
      </c>
      <c r="O719" s="19">
        <v>7.24</v>
      </c>
      <c r="P719" s="19">
        <v>5.75</v>
      </c>
    </row>
    <row r="720" spans="14:16">
      <c r="N720" s="157">
        <v>41078</v>
      </c>
      <c r="O720" s="19">
        <v>7</v>
      </c>
      <c r="P720" s="19">
        <v>5.47</v>
      </c>
    </row>
    <row r="721" spans="14:16">
      <c r="N721" s="157">
        <v>41085</v>
      </c>
      <c r="O721" s="19">
        <v>6.18</v>
      </c>
      <c r="P721" s="19">
        <v>4.58</v>
      </c>
    </row>
    <row r="722" spans="14:16">
      <c r="N722" s="157">
        <v>41092</v>
      </c>
      <c r="O722" s="19">
        <v>6.11</v>
      </c>
      <c r="P722" s="19">
        <v>4.74</v>
      </c>
    </row>
    <row r="723" spans="14:16">
      <c r="N723" s="157">
        <v>41099</v>
      </c>
      <c r="O723" s="19">
        <v>6.17</v>
      </c>
      <c r="P723" s="19">
        <v>4.93</v>
      </c>
    </row>
    <row r="724" spans="14:16">
      <c r="N724" s="157">
        <v>41106</v>
      </c>
      <c r="O724" s="19">
        <v>6.13</v>
      </c>
      <c r="P724" s="19">
        <v>4.93</v>
      </c>
    </row>
    <row r="725" spans="14:16">
      <c r="N725" s="157">
        <v>41113</v>
      </c>
      <c r="O725" s="19">
        <v>6.06</v>
      </c>
      <c r="P725" s="19">
        <v>4.75</v>
      </c>
    </row>
    <row r="726" spans="14:16">
      <c r="N726" s="157">
        <v>41120</v>
      </c>
      <c r="O726" s="19">
        <v>5.94</v>
      </c>
      <c r="P726" s="19">
        <v>4.6500000000000004</v>
      </c>
    </row>
    <row r="727" spans="14:16">
      <c r="N727" s="157">
        <v>41127</v>
      </c>
      <c r="O727" s="19">
        <v>5.96</v>
      </c>
      <c r="P727" s="19">
        <v>4.57</v>
      </c>
    </row>
    <row r="728" spans="14:16">
      <c r="N728" s="157">
        <v>41134</v>
      </c>
      <c r="O728" s="19">
        <v>5.91</v>
      </c>
      <c r="P728" s="19">
        <v>4.3600000000000003</v>
      </c>
    </row>
    <row r="729" spans="14:16">
      <c r="N729" s="157">
        <v>41141</v>
      </c>
      <c r="O729" s="19">
        <v>5.82</v>
      </c>
      <c r="P729" s="19">
        <v>4.4700000000000006</v>
      </c>
    </row>
    <row r="730" spans="14:16">
      <c r="N730" s="157">
        <v>41148</v>
      </c>
      <c r="O730" s="19">
        <v>5.85</v>
      </c>
      <c r="P730" s="19">
        <v>4.5</v>
      </c>
    </row>
    <row r="731" spans="14:16">
      <c r="N731" s="157">
        <v>41155</v>
      </c>
      <c r="O731" s="19">
        <v>5.45</v>
      </c>
      <c r="P731" s="19">
        <v>3.8600000000000003</v>
      </c>
    </row>
    <row r="732" spans="14:16">
      <c r="N732" s="157">
        <v>41162</v>
      </c>
      <c r="O732" s="19">
        <v>5.16</v>
      </c>
      <c r="P732" s="19">
        <v>3.54</v>
      </c>
    </row>
    <row r="733" spans="14:16">
      <c r="N733" s="157">
        <v>41169</v>
      </c>
      <c r="O733" s="19">
        <v>4.8600000000000003</v>
      </c>
      <c r="P733" s="19">
        <v>3.24</v>
      </c>
    </row>
    <row r="734" spans="14:16">
      <c r="N734" s="157">
        <v>41176</v>
      </c>
      <c r="O734" s="19">
        <v>5.1100000000000003</v>
      </c>
      <c r="P734" s="19">
        <v>3.66</v>
      </c>
    </row>
    <row r="735" spans="14:16">
      <c r="N735" s="157">
        <v>41183</v>
      </c>
      <c r="O735" s="19">
        <v>4.9800000000000004</v>
      </c>
      <c r="P735" s="19">
        <v>3.5200000000000005</v>
      </c>
    </row>
    <row r="736" spans="14:16">
      <c r="N736" s="157">
        <v>41190</v>
      </c>
      <c r="O736" s="19">
        <v>4.6900000000000004</v>
      </c>
      <c r="P736" s="19">
        <v>3.2</v>
      </c>
    </row>
    <row r="737" spans="14:16">
      <c r="N737" s="157">
        <v>41197</v>
      </c>
      <c r="O737" s="19">
        <v>4.68</v>
      </c>
      <c r="P737" s="19">
        <v>3.0699999999999994</v>
      </c>
    </row>
    <row r="738" spans="14:16">
      <c r="N738" s="157">
        <v>41204</v>
      </c>
      <c r="O738" s="19">
        <v>4.67</v>
      </c>
      <c r="P738" s="19">
        <v>3.13</v>
      </c>
    </row>
    <row r="739" spans="14:16">
      <c r="N739" s="157">
        <v>41211</v>
      </c>
      <c r="O739" s="19">
        <v>4.67</v>
      </c>
      <c r="P739" s="19">
        <v>3.21</v>
      </c>
    </row>
    <row r="740" spans="14:16">
      <c r="N740" s="157">
        <v>41218</v>
      </c>
      <c r="O740" s="19">
        <v>4.75</v>
      </c>
      <c r="P740" s="19">
        <v>3.41</v>
      </c>
    </row>
    <row r="741" spans="14:16">
      <c r="N741" s="157">
        <v>41225</v>
      </c>
      <c r="O741" s="19">
        <v>4.59</v>
      </c>
      <c r="P741" s="19">
        <v>3.25</v>
      </c>
    </row>
    <row r="742" spans="14:16">
      <c r="N742" s="157">
        <v>41232</v>
      </c>
      <c r="O742" s="19">
        <v>4.3499999999999996</v>
      </c>
      <c r="P742" s="19">
        <v>2.9299999999999997</v>
      </c>
    </row>
    <row r="743" spans="14:16">
      <c r="N743" s="157">
        <v>41239</v>
      </c>
      <c r="O743" s="19">
        <v>4.4000000000000004</v>
      </c>
      <c r="P743" s="19">
        <v>3.0300000000000002</v>
      </c>
    </row>
    <row r="744" spans="14:16">
      <c r="N744" s="157">
        <v>41246</v>
      </c>
      <c r="O744" s="19">
        <v>4.51</v>
      </c>
      <c r="P744" s="19">
        <v>3.1999999999999997</v>
      </c>
    </row>
    <row r="745" spans="14:16">
      <c r="N745" s="157">
        <v>41253</v>
      </c>
      <c r="O745" s="19">
        <v>4.57</v>
      </c>
      <c r="P745" s="19">
        <v>3.22</v>
      </c>
    </row>
    <row r="746" spans="14:16">
      <c r="N746" s="157">
        <v>41260</v>
      </c>
      <c r="O746" s="19">
        <v>4.45</v>
      </c>
      <c r="P746" s="19">
        <v>3.0600000000000005</v>
      </c>
    </row>
    <row r="747" spans="14:16">
      <c r="N747" s="157">
        <v>41267</v>
      </c>
      <c r="O747" s="19">
        <v>4.5</v>
      </c>
      <c r="P747" s="19">
        <v>3.2</v>
      </c>
    </row>
    <row r="748" spans="14:16">
      <c r="N748" s="157">
        <v>41274</v>
      </c>
      <c r="O748" s="19">
        <v>4.3099999999999996</v>
      </c>
      <c r="P748" s="19">
        <v>2.7899999999999996</v>
      </c>
    </row>
    <row r="749" spans="14:16">
      <c r="N749" s="157">
        <v>41281</v>
      </c>
      <c r="O749" s="19">
        <v>4.22</v>
      </c>
      <c r="P749" s="19">
        <v>2.6599999999999997</v>
      </c>
    </row>
    <row r="750" spans="14:16">
      <c r="N750" s="157">
        <v>41288</v>
      </c>
      <c r="O750" s="19">
        <v>4.0999999999999996</v>
      </c>
      <c r="P750" s="19">
        <v>2.4999999999999996</v>
      </c>
    </row>
    <row r="751" spans="14:16">
      <c r="N751" s="157">
        <v>41295</v>
      </c>
      <c r="O751" s="19">
        <v>4.08</v>
      </c>
      <c r="P751" s="19">
        <v>2.48</v>
      </c>
    </row>
    <row r="752" spans="14:16">
      <c r="N752" s="157">
        <v>41302</v>
      </c>
      <c r="O752" s="19">
        <v>4.04</v>
      </c>
      <c r="P752" s="19">
        <v>2.35</v>
      </c>
    </row>
    <row r="753" spans="14:16">
      <c r="N753" s="157">
        <v>41309</v>
      </c>
      <c r="O753" s="19">
        <v>3.79</v>
      </c>
      <c r="P753" s="19">
        <v>2.19</v>
      </c>
    </row>
    <row r="754" spans="14:16">
      <c r="N754" s="157">
        <v>41316</v>
      </c>
      <c r="O754" s="19">
        <v>3.62</v>
      </c>
      <c r="P754" s="19">
        <v>2</v>
      </c>
    </row>
    <row r="755" spans="14:16">
      <c r="N755" s="157">
        <v>41323</v>
      </c>
      <c r="O755" s="19">
        <v>3.71</v>
      </c>
      <c r="P755" s="19">
        <v>2.12</v>
      </c>
    </row>
    <row r="756" spans="14:16">
      <c r="N756" s="157">
        <v>41330</v>
      </c>
      <c r="O756" s="19">
        <v>4.46</v>
      </c>
      <c r="P756" s="19">
        <v>3.02</v>
      </c>
    </row>
    <row r="757" spans="14:16">
      <c r="N757" s="157">
        <v>41337</v>
      </c>
      <c r="O757" s="19">
        <v>4.37</v>
      </c>
      <c r="P757" s="19">
        <v>2.88</v>
      </c>
    </row>
    <row r="758" spans="14:16">
      <c r="N758" s="157">
        <v>41344</v>
      </c>
      <c r="O758" s="19">
        <v>4.3499999999999996</v>
      </c>
      <c r="P758" s="19">
        <v>2.8699999999999997</v>
      </c>
    </row>
    <row r="759" spans="14:16">
      <c r="N759" s="157">
        <v>41351</v>
      </c>
      <c r="O759" s="19">
        <v>4.38</v>
      </c>
      <c r="P759" s="19">
        <v>3.04</v>
      </c>
    </row>
    <row r="760" spans="14:16">
      <c r="N760" s="157">
        <v>41358</v>
      </c>
      <c r="O760" s="19">
        <v>4.49</v>
      </c>
      <c r="P760" s="19">
        <v>3.2300000000000004</v>
      </c>
    </row>
    <row r="761" spans="14:16">
      <c r="N761" s="157">
        <v>41365</v>
      </c>
      <c r="O761" s="19">
        <v>4.07</v>
      </c>
      <c r="P761" s="19">
        <v>2.8200000000000003</v>
      </c>
    </row>
    <row r="762" spans="14:16">
      <c r="N762" s="157">
        <v>41372</v>
      </c>
      <c r="O762" s="19">
        <v>3.87</v>
      </c>
      <c r="P762" s="19">
        <v>2.6100000000000003</v>
      </c>
    </row>
    <row r="763" spans="14:16">
      <c r="N763" s="157">
        <v>41379</v>
      </c>
      <c r="O763" s="19">
        <v>3.75</v>
      </c>
      <c r="P763" s="19">
        <v>2.5</v>
      </c>
    </row>
    <row r="764" spans="14:16">
      <c r="N764" s="157">
        <v>41386</v>
      </c>
      <c r="O764" s="19">
        <v>3.62</v>
      </c>
      <c r="P764" s="19">
        <v>2.4000000000000004</v>
      </c>
    </row>
    <row r="765" spans="14:16">
      <c r="N765" s="157">
        <v>41393</v>
      </c>
      <c r="O765" s="19">
        <v>3.41</v>
      </c>
      <c r="P765" s="19">
        <v>2.2200000000000002</v>
      </c>
    </row>
    <row r="766" spans="14:16">
      <c r="N766" s="157">
        <v>41400</v>
      </c>
      <c r="O766" s="19">
        <v>3.44</v>
      </c>
      <c r="P766" s="19">
        <v>2.11</v>
      </c>
    </row>
    <row r="767" spans="14:16">
      <c r="N767" s="157">
        <v>41407</v>
      </c>
      <c r="O767" s="19">
        <v>3.43</v>
      </c>
      <c r="P767" s="19">
        <v>2.13</v>
      </c>
    </row>
    <row r="768" spans="14:16">
      <c r="N768" s="157">
        <v>41414</v>
      </c>
      <c r="O768" s="19">
        <v>3.53</v>
      </c>
      <c r="P768" s="19">
        <v>2.0599999999999996</v>
      </c>
    </row>
    <row r="769" spans="14:16">
      <c r="N769" s="157">
        <v>41421</v>
      </c>
      <c r="O769" s="19">
        <v>3.66</v>
      </c>
      <c r="P769" s="19">
        <v>2.1900000000000004</v>
      </c>
    </row>
    <row r="770" spans="14:16">
      <c r="N770" s="157">
        <v>41428</v>
      </c>
      <c r="O770" s="19">
        <v>3.95</v>
      </c>
      <c r="P770" s="19">
        <v>2.4500000000000002</v>
      </c>
    </row>
    <row r="771" spans="14:16">
      <c r="N771" s="157">
        <v>41435</v>
      </c>
      <c r="O771" s="19">
        <v>3.91</v>
      </c>
      <c r="P771" s="19">
        <v>2.39</v>
      </c>
    </row>
    <row r="772" spans="14:16">
      <c r="N772" s="157">
        <v>41442</v>
      </c>
      <c r="O772" s="19">
        <v>4.07</v>
      </c>
      <c r="P772" s="19">
        <v>2.4000000000000004</v>
      </c>
    </row>
    <row r="773" spans="14:16">
      <c r="N773" s="157">
        <v>41449</v>
      </c>
      <c r="O773" s="19">
        <v>4.08</v>
      </c>
      <c r="P773" s="19">
        <v>2.37</v>
      </c>
    </row>
    <row r="774" spans="14:16">
      <c r="N774" s="157">
        <v>41456</v>
      </c>
      <c r="O774" s="19">
        <v>3.95</v>
      </c>
      <c r="P774" s="19">
        <v>2.2800000000000002</v>
      </c>
    </row>
    <row r="775" spans="14:16">
      <c r="N775" s="157">
        <v>41463</v>
      </c>
      <c r="O775" s="19">
        <v>3.89</v>
      </c>
      <c r="P775" s="19">
        <v>2.3200000000000003</v>
      </c>
    </row>
    <row r="776" spans="14:16">
      <c r="N776" s="157">
        <v>41470</v>
      </c>
      <c r="O776" s="19">
        <v>3.82</v>
      </c>
      <c r="P776" s="19">
        <v>2.3099999999999996</v>
      </c>
    </row>
    <row r="777" spans="14:16">
      <c r="N777" s="157">
        <v>41477</v>
      </c>
      <c r="O777" s="19">
        <v>3.88</v>
      </c>
      <c r="P777" s="19">
        <v>2.21</v>
      </c>
    </row>
    <row r="778" spans="14:16">
      <c r="N778" s="157">
        <v>41484</v>
      </c>
      <c r="O778" s="19">
        <v>3.87</v>
      </c>
      <c r="P778" s="19">
        <v>2.16</v>
      </c>
    </row>
    <row r="779" spans="14:16">
      <c r="N779" s="157">
        <v>41491</v>
      </c>
      <c r="O779" s="19">
        <v>3.84</v>
      </c>
      <c r="P779" s="19">
        <v>2.1399999999999997</v>
      </c>
    </row>
    <row r="780" spans="14:16">
      <c r="N780" s="157">
        <v>41498</v>
      </c>
      <c r="O780" s="19">
        <v>3.89</v>
      </c>
      <c r="P780" s="19">
        <v>2.02</v>
      </c>
    </row>
    <row r="781" spans="14:16">
      <c r="N781" s="157">
        <v>41505</v>
      </c>
      <c r="O781" s="19">
        <v>3.97</v>
      </c>
      <c r="P781" s="19">
        <v>2.0200000000000005</v>
      </c>
    </row>
    <row r="782" spans="14:16">
      <c r="N782" s="157">
        <v>41512</v>
      </c>
      <c r="O782" s="19">
        <v>4.13</v>
      </c>
      <c r="P782" s="19">
        <v>2.29</v>
      </c>
    </row>
    <row r="783" spans="14:16">
      <c r="N783" s="157">
        <v>41519</v>
      </c>
      <c r="O783" s="19">
        <v>3.98</v>
      </c>
      <c r="P783" s="19">
        <v>1.96</v>
      </c>
    </row>
    <row r="784" spans="14:16">
      <c r="N784" s="157">
        <v>41526</v>
      </c>
      <c r="O784" s="19">
        <v>4</v>
      </c>
      <c r="P784" s="19">
        <v>1.98</v>
      </c>
    </row>
    <row r="785" spans="14:16">
      <c r="N785" s="157">
        <v>41533</v>
      </c>
      <c r="O785" s="19">
        <v>3.86</v>
      </c>
      <c r="P785" s="19">
        <v>1.94</v>
      </c>
    </row>
    <row r="786" spans="14:16">
      <c r="N786" s="157">
        <v>41540</v>
      </c>
      <c r="O786" s="19">
        <v>3.87</v>
      </c>
      <c r="P786" s="19">
        <v>2.0499999999999998</v>
      </c>
    </row>
    <row r="787" spans="14:16">
      <c r="N787" s="157">
        <v>41547</v>
      </c>
      <c r="O787" s="19">
        <v>3.73</v>
      </c>
      <c r="P787" s="19">
        <v>1.91</v>
      </c>
    </row>
    <row r="788" spans="14:16">
      <c r="N788" s="157">
        <v>41554</v>
      </c>
      <c r="O788" s="19">
        <v>3.7</v>
      </c>
      <c r="P788" s="19">
        <v>1.83</v>
      </c>
    </row>
    <row r="789" spans="14:16">
      <c r="N789" s="157">
        <v>41561</v>
      </c>
      <c r="O789" s="19">
        <v>3.58</v>
      </c>
      <c r="P789" s="19">
        <v>1.74</v>
      </c>
    </row>
    <row r="790" spans="14:16">
      <c r="N790" s="157">
        <v>41568</v>
      </c>
      <c r="O790" s="19">
        <v>3.52</v>
      </c>
      <c r="P790" s="19">
        <v>1.76</v>
      </c>
    </row>
    <row r="791" spans="14:16">
      <c r="N791" s="157">
        <v>41575</v>
      </c>
      <c r="O791" s="19">
        <v>3.48</v>
      </c>
      <c r="P791" s="19">
        <v>1.8</v>
      </c>
    </row>
    <row r="792" spans="14:16">
      <c r="N792" s="157">
        <v>41582</v>
      </c>
      <c r="O792" s="19">
        <v>3.53</v>
      </c>
      <c r="P792" s="19">
        <v>1.8299999999999998</v>
      </c>
    </row>
    <row r="793" spans="14:16">
      <c r="N793" s="157">
        <v>41589</v>
      </c>
      <c r="O793" s="19">
        <v>3.52</v>
      </c>
      <c r="P793" s="19">
        <v>1.82</v>
      </c>
    </row>
    <row r="794" spans="14:16">
      <c r="N794" s="157">
        <v>41596</v>
      </c>
      <c r="O794" s="19">
        <v>3.53</v>
      </c>
      <c r="P794" s="19">
        <v>1.7599999999999998</v>
      </c>
    </row>
    <row r="795" spans="14:16">
      <c r="N795" s="157">
        <v>41603</v>
      </c>
      <c r="O795" s="19">
        <v>3.51</v>
      </c>
      <c r="P795" s="19">
        <v>1.8199999999999998</v>
      </c>
    </row>
    <row r="796" spans="14:16">
      <c r="N796" s="157">
        <v>41610</v>
      </c>
      <c r="O796" s="19">
        <v>3.55</v>
      </c>
      <c r="P796" s="19">
        <v>1.6999999999999997</v>
      </c>
    </row>
    <row r="797" spans="14:16">
      <c r="N797" s="157">
        <v>41617</v>
      </c>
      <c r="O797" s="19">
        <v>3.45</v>
      </c>
      <c r="P797" s="19">
        <v>1.61</v>
      </c>
    </row>
    <row r="798" spans="14:16">
      <c r="N798" s="157">
        <v>41624</v>
      </c>
      <c r="O798" s="19">
        <v>3.42</v>
      </c>
      <c r="P798" s="19">
        <v>1.5499999999999998</v>
      </c>
    </row>
    <row r="799" spans="14:16">
      <c r="N799" s="157">
        <v>41631</v>
      </c>
      <c r="O799" s="19">
        <v>3.43</v>
      </c>
      <c r="P799" s="19">
        <v>1.5000000000000002</v>
      </c>
    </row>
    <row r="800" spans="14:16">
      <c r="N800" s="157">
        <v>41638</v>
      </c>
      <c r="O800" s="19">
        <v>3.35</v>
      </c>
      <c r="P800" s="19">
        <v>1.4100000000000001</v>
      </c>
    </row>
    <row r="801" spans="14:16">
      <c r="N801" s="157">
        <v>41645</v>
      </c>
      <c r="O801" s="19">
        <v>3.26</v>
      </c>
      <c r="P801" s="19">
        <v>1.3699999999999999</v>
      </c>
    </row>
    <row r="802" spans="14:16">
      <c r="N802" s="157">
        <v>41652</v>
      </c>
      <c r="O802" s="19">
        <v>3.17</v>
      </c>
      <c r="P802" s="19">
        <v>1.4</v>
      </c>
    </row>
    <row r="803" spans="14:16">
      <c r="N803" s="157">
        <v>41659</v>
      </c>
      <c r="O803" s="19">
        <v>3.04</v>
      </c>
      <c r="P803" s="19">
        <v>1.3800000000000001</v>
      </c>
    </row>
    <row r="804" spans="14:16">
      <c r="N804" s="157">
        <v>41666</v>
      </c>
      <c r="O804" s="19">
        <v>3.3</v>
      </c>
      <c r="P804" s="19">
        <v>1.63</v>
      </c>
    </row>
    <row r="805" spans="14:16">
      <c r="N805" s="157">
        <v>41673</v>
      </c>
      <c r="O805" s="19">
        <v>3.28</v>
      </c>
      <c r="P805" s="19">
        <v>1.6099999999999999</v>
      </c>
    </row>
    <row r="806" spans="14:16">
      <c r="N806" s="157">
        <v>41680</v>
      </c>
      <c r="O806" s="19">
        <v>3.27</v>
      </c>
      <c r="P806" s="19">
        <v>1.6</v>
      </c>
    </row>
    <row r="807" spans="14:16">
      <c r="N807" s="157">
        <v>41687</v>
      </c>
      <c r="O807" s="19">
        <v>3.18</v>
      </c>
      <c r="P807" s="19">
        <v>1.5100000000000002</v>
      </c>
    </row>
    <row r="808" spans="14:16">
      <c r="N808" s="157">
        <v>41694</v>
      </c>
      <c r="O808" s="19">
        <v>3.1</v>
      </c>
      <c r="P808" s="19">
        <v>1.49</v>
      </c>
    </row>
    <row r="809" spans="14:16">
      <c r="N809" s="157">
        <v>41701</v>
      </c>
      <c r="O809" s="19">
        <v>3.07</v>
      </c>
      <c r="P809" s="19">
        <v>1.43</v>
      </c>
    </row>
    <row r="810" spans="14:16">
      <c r="N810" s="157">
        <v>41708</v>
      </c>
      <c r="O810" s="19">
        <v>3.02</v>
      </c>
      <c r="P810" s="19">
        <v>1.48</v>
      </c>
    </row>
    <row r="811" spans="14:16">
      <c r="N811" s="157">
        <v>41715</v>
      </c>
      <c r="O811" s="19">
        <v>3.06</v>
      </c>
      <c r="P811" s="19">
        <v>1.4200000000000002</v>
      </c>
    </row>
    <row r="812" spans="14:16">
      <c r="N812" s="157">
        <v>41722</v>
      </c>
      <c r="O812" s="19">
        <v>2.98</v>
      </c>
      <c r="P812" s="19">
        <v>1.45</v>
      </c>
    </row>
    <row r="813" spans="14:16">
      <c r="N813" s="157">
        <v>41729</v>
      </c>
      <c r="O813" s="19">
        <v>2.91</v>
      </c>
      <c r="P813" s="19">
        <v>1.3</v>
      </c>
    </row>
    <row r="814" spans="14:16">
      <c r="N814" s="157">
        <v>41736</v>
      </c>
      <c r="O814" s="19">
        <v>2.92</v>
      </c>
      <c r="P814" s="19">
        <v>1.39</v>
      </c>
    </row>
    <row r="815" spans="14:16">
      <c r="N815" s="157">
        <v>41743</v>
      </c>
      <c r="O815" s="19">
        <v>2.82</v>
      </c>
      <c r="P815" s="19">
        <v>1.3299999999999998</v>
      </c>
    </row>
    <row r="816" spans="14:16">
      <c r="N816" s="157">
        <v>41750</v>
      </c>
      <c r="O816" s="19">
        <v>2.84</v>
      </c>
      <c r="P816" s="19">
        <v>1.3299999999999998</v>
      </c>
    </row>
    <row r="817" spans="14:16">
      <c r="N817" s="157">
        <v>41757</v>
      </c>
      <c r="O817" s="19">
        <v>2.77</v>
      </c>
      <c r="P817" s="19">
        <v>1.3</v>
      </c>
    </row>
    <row r="818" spans="14:16">
      <c r="N818" s="157">
        <v>41764</v>
      </c>
      <c r="O818" s="19">
        <v>2.65</v>
      </c>
      <c r="P818" s="19">
        <v>1.21</v>
      </c>
    </row>
    <row r="819" spans="14:16">
      <c r="N819" s="157">
        <v>41771</v>
      </c>
      <c r="O819" s="19">
        <v>2.67</v>
      </c>
      <c r="P819" s="19">
        <v>1.3399999999999999</v>
      </c>
    </row>
    <row r="820" spans="14:16">
      <c r="N820" s="157">
        <v>41778</v>
      </c>
      <c r="O820" s="19">
        <v>2.76</v>
      </c>
      <c r="P820" s="19">
        <v>1.3499999999999999</v>
      </c>
    </row>
    <row r="821" spans="14:16">
      <c r="N821" s="157">
        <v>41785</v>
      </c>
      <c r="O821" s="19">
        <v>2.6</v>
      </c>
      <c r="P821" s="19">
        <v>1.23</v>
      </c>
    </row>
    <row r="822" spans="14:16">
      <c r="N822" s="157">
        <v>41792</v>
      </c>
      <c r="O822" s="19">
        <v>2.4300000000000002</v>
      </c>
      <c r="P822" s="19">
        <v>1.06</v>
      </c>
    </row>
    <row r="823" spans="14:16">
      <c r="N823" s="157">
        <v>41799</v>
      </c>
      <c r="O823" s="19">
        <v>2.4</v>
      </c>
      <c r="P823" s="19">
        <v>1.0299999999999998</v>
      </c>
    </row>
    <row r="824" spans="14:16">
      <c r="N824" s="157">
        <v>41806</v>
      </c>
      <c r="O824" s="19">
        <v>2.4500000000000002</v>
      </c>
      <c r="P824" s="19">
        <v>1.1100000000000001</v>
      </c>
    </row>
    <row r="825" spans="14:16">
      <c r="N825" s="157">
        <v>41813</v>
      </c>
      <c r="O825" s="19">
        <v>2.33</v>
      </c>
      <c r="P825" s="19">
        <v>1.08</v>
      </c>
    </row>
    <row r="826" spans="14:16">
      <c r="N826" s="157">
        <v>41820</v>
      </c>
      <c r="O826" s="19">
        <v>2.2999999999999998</v>
      </c>
      <c r="P826" s="19">
        <v>1.0299999999999998</v>
      </c>
    </row>
    <row r="827" spans="14:16">
      <c r="N827" s="157">
        <v>41827</v>
      </c>
      <c r="O827" s="19">
        <v>2.2999999999999998</v>
      </c>
      <c r="P827" s="19">
        <v>1.0899999999999999</v>
      </c>
    </row>
    <row r="828" spans="14:16">
      <c r="N828" s="157">
        <v>41834</v>
      </c>
      <c r="O828" s="19">
        <v>2.27</v>
      </c>
      <c r="P828" s="19">
        <v>1.1200000000000001</v>
      </c>
    </row>
    <row r="829" spans="14:16">
      <c r="N829" s="157">
        <v>41841</v>
      </c>
      <c r="O829" s="19">
        <v>2.23</v>
      </c>
      <c r="P829" s="19">
        <v>1.06</v>
      </c>
    </row>
    <row r="830" spans="14:16">
      <c r="N830" s="157">
        <v>41848</v>
      </c>
      <c r="O830" s="19">
        <v>2.2200000000000002</v>
      </c>
      <c r="P830" s="19">
        <v>1.0400000000000003</v>
      </c>
    </row>
    <row r="831" spans="14:16">
      <c r="N831" s="157">
        <v>41855</v>
      </c>
      <c r="O831" s="19">
        <v>2.23</v>
      </c>
      <c r="P831" s="19">
        <v>1.2</v>
      </c>
    </row>
    <row r="832" spans="14:16">
      <c r="N832" s="157">
        <v>41862</v>
      </c>
      <c r="O832" s="19">
        <v>1.99</v>
      </c>
      <c r="P832" s="19">
        <v>0.98</v>
      </c>
    </row>
    <row r="833" spans="14:16">
      <c r="N833" s="157">
        <v>41869</v>
      </c>
      <c r="O833" s="19">
        <v>1.89</v>
      </c>
      <c r="P833" s="19">
        <v>0.90999999999999992</v>
      </c>
    </row>
    <row r="834" spans="14:16">
      <c r="N834" s="157">
        <v>41876</v>
      </c>
      <c r="O834" s="19">
        <v>1.77</v>
      </c>
      <c r="P834" s="19">
        <v>0.87</v>
      </c>
    </row>
    <row r="835" spans="14:16">
      <c r="N835" s="157">
        <v>41883</v>
      </c>
      <c r="O835" s="19">
        <v>1.65</v>
      </c>
      <c r="P835" s="19">
        <v>0.69</v>
      </c>
    </row>
    <row r="836" spans="14:16">
      <c r="N836" s="157">
        <v>41890</v>
      </c>
      <c r="O836" s="19">
        <v>1.85</v>
      </c>
      <c r="P836" s="19">
        <v>0.79</v>
      </c>
    </row>
    <row r="837" spans="14:16">
      <c r="N837" s="157">
        <v>41897</v>
      </c>
      <c r="O837" s="19">
        <v>1.75</v>
      </c>
      <c r="P837" s="19">
        <v>0.65999999999999992</v>
      </c>
    </row>
    <row r="838" spans="14:16">
      <c r="N838" s="157">
        <v>41904</v>
      </c>
      <c r="O838" s="19">
        <v>1.66</v>
      </c>
      <c r="P838" s="19">
        <v>0.71</v>
      </c>
    </row>
    <row r="839" spans="14:16">
      <c r="N839" s="157">
        <v>41911</v>
      </c>
      <c r="O839" s="19">
        <v>1.65</v>
      </c>
      <c r="P839" s="19">
        <v>0.73999999999999988</v>
      </c>
    </row>
    <row r="840" spans="14:16">
      <c r="N840" s="157">
        <v>41918</v>
      </c>
      <c r="O840" s="19">
        <v>1.69</v>
      </c>
      <c r="P840" s="19">
        <v>0.79999999999999993</v>
      </c>
    </row>
    <row r="841" spans="14:16">
      <c r="N841" s="157">
        <v>41925</v>
      </c>
      <c r="O841" s="19">
        <v>1.74</v>
      </c>
      <c r="P841" s="19">
        <v>0.89</v>
      </c>
    </row>
    <row r="842" spans="14:16">
      <c r="N842" s="157">
        <v>41932</v>
      </c>
      <c r="O842" s="19">
        <v>1.79</v>
      </c>
      <c r="P842" s="19">
        <v>0.91</v>
      </c>
    </row>
    <row r="843" spans="14:16">
      <c r="N843" s="157">
        <v>41939</v>
      </c>
      <c r="O843" s="19">
        <v>1.7</v>
      </c>
      <c r="P843" s="19">
        <v>0.86</v>
      </c>
    </row>
    <row r="844" spans="14:16">
      <c r="N844" s="157">
        <v>41946</v>
      </c>
      <c r="O844" s="19">
        <v>1.68</v>
      </c>
      <c r="P844" s="19">
        <v>0.83</v>
      </c>
    </row>
    <row r="845" spans="14:16">
      <c r="N845" s="157">
        <v>41953</v>
      </c>
      <c r="O845" s="19">
        <v>1.56</v>
      </c>
      <c r="P845" s="19">
        <v>0.77</v>
      </c>
    </row>
    <row r="846" spans="14:16">
      <c r="N846" s="157">
        <v>41960</v>
      </c>
      <c r="O846" s="19">
        <v>1.48</v>
      </c>
      <c r="P846" s="19">
        <v>0.71</v>
      </c>
    </row>
    <row r="847" spans="14:16">
      <c r="N847" s="157">
        <v>41967</v>
      </c>
      <c r="O847" s="19">
        <v>1.54</v>
      </c>
      <c r="P847" s="19">
        <v>0.84000000000000008</v>
      </c>
    </row>
    <row r="848" spans="14:16">
      <c r="N848" s="157">
        <v>41974</v>
      </c>
      <c r="O848" s="19">
        <v>1.54</v>
      </c>
      <c r="P848" s="19">
        <v>0.77</v>
      </c>
    </row>
    <row r="849" spans="14:16">
      <c r="N849" s="157">
        <v>41981</v>
      </c>
      <c r="O849" s="19">
        <v>1.43</v>
      </c>
      <c r="P849" s="19">
        <v>0.78999999999999992</v>
      </c>
    </row>
    <row r="850" spans="14:16">
      <c r="N850" s="157">
        <v>41988</v>
      </c>
      <c r="O850" s="19">
        <v>1.42</v>
      </c>
      <c r="P850" s="19">
        <v>0.80999999999999994</v>
      </c>
    </row>
    <row r="851" spans="14:16">
      <c r="N851" s="157">
        <v>41995</v>
      </c>
      <c r="O851" s="19">
        <v>1.41</v>
      </c>
      <c r="P851" s="19">
        <v>0.82</v>
      </c>
    </row>
    <row r="852" spans="14:16">
      <c r="N852" s="157">
        <v>42002</v>
      </c>
      <c r="O852" s="19">
        <v>1.3</v>
      </c>
      <c r="P852" s="19">
        <v>0.76</v>
      </c>
    </row>
    <row r="853" spans="14:16">
      <c r="N853" s="157">
        <v>42009</v>
      </c>
      <c r="O853" s="19">
        <v>1.37</v>
      </c>
      <c r="P853" s="19">
        <v>0.87000000000000011</v>
      </c>
    </row>
    <row r="854" spans="14:16">
      <c r="N854" s="157">
        <v>42016</v>
      </c>
      <c r="O854" s="19">
        <v>1.23</v>
      </c>
      <c r="P854" s="19">
        <v>0.78</v>
      </c>
    </row>
    <row r="855" spans="14:16">
      <c r="N855" s="157">
        <v>42023</v>
      </c>
      <c r="O855" s="19">
        <v>1.07</v>
      </c>
      <c r="P855" s="19">
        <v>0.68</v>
      </c>
    </row>
    <row r="856" spans="14:16">
      <c r="N856" s="157">
        <v>42030</v>
      </c>
      <c r="O856" s="19">
        <v>1.1299999999999999</v>
      </c>
      <c r="P856" s="19">
        <v>0.77999999999999992</v>
      </c>
    </row>
    <row r="857" spans="14:16">
      <c r="N857" s="157">
        <v>42037</v>
      </c>
      <c r="O857" s="19">
        <v>1.17</v>
      </c>
      <c r="P857" s="19">
        <v>0.82</v>
      </c>
    </row>
    <row r="858" spans="14:16">
      <c r="N858" s="157">
        <v>42044</v>
      </c>
      <c r="O858" s="19">
        <v>1.1599999999999999</v>
      </c>
      <c r="P858" s="19">
        <v>0.80999999999999994</v>
      </c>
    </row>
    <row r="859" spans="14:16">
      <c r="N859" s="157">
        <v>42051</v>
      </c>
      <c r="O859" s="19">
        <v>1.1000000000000001</v>
      </c>
      <c r="P859" s="19">
        <v>0.72000000000000008</v>
      </c>
    </row>
    <row r="860" spans="14:16">
      <c r="N860" s="157">
        <v>42058</v>
      </c>
      <c r="O860" s="19">
        <v>0.85</v>
      </c>
      <c r="P860" s="19">
        <v>0.52</v>
      </c>
    </row>
    <row r="861" spans="14:16">
      <c r="N861" s="157">
        <v>42065</v>
      </c>
      <c r="O861" s="19">
        <v>0.86</v>
      </c>
      <c r="P861" s="19">
        <v>0.51</v>
      </c>
    </row>
    <row r="862" spans="14:16">
      <c r="N862" s="157">
        <v>42072</v>
      </c>
      <c r="O862" s="19">
        <v>0.77</v>
      </c>
      <c r="P862" s="19">
        <v>0.5</v>
      </c>
    </row>
    <row r="863" spans="14:16">
      <c r="N863" s="157">
        <v>42079</v>
      </c>
      <c r="O863" s="19">
        <v>0.76</v>
      </c>
      <c r="P863" s="19">
        <v>0.57000000000000006</v>
      </c>
    </row>
    <row r="864" spans="14:16">
      <c r="N864" s="157">
        <v>42086</v>
      </c>
      <c r="O864" s="19">
        <v>0.77</v>
      </c>
      <c r="P864" s="19">
        <v>0.54</v>
      </c>
    </row>
    <row r="865" spans="14:16">
      <c r="N865" s="157">
        <v>42093</v>
      </c>
      <c r="O865" s="19">
        <v>0.75</v>
      </c>
      <c r="P865" s="19">
        <v>0.57999999999999996</v>
      </c>
    </row>
    <row r="866" spans="14:16">
      <c r="N866" s="157">
        <v>42100</v>
      </c>
      <c r="O866" s="19">
        <v>0.71</v>
      </c>
      <c r="P866" s="19">
        <v>0.54999999999999993</v>
      </c>
    </row>
    <row r="867" spans="14:16">
      <c r="N867" s="157">
        <v>42107</v>
      </c>
      <c r="O867" s="19">
        <v>0.69</v>
      </c>
      <c r="P867" s="19">
        <v>0.61999999999999988</v>
      </c>
    </row>
    <row r="868" spans="14:16">
      <c r="N868" s="157">
        <v>42114</v>
      </c>
      <c r="O868" s="19">
        <v>0.71</v>
      </c>
      <c r="P868" s="19">
        <v>0.53</v>
      </c>
    </row>
    <row r="869" spans="14:16">
      <c r="N869" s="157">
        <v>42121</v>
      </c>
      <c r="O869" s="19">
        <v>0.91</v>
      </c>
      <c r="P869" s="19">
        <v>0.58000000000000007</v>
      </c>
    </row>
    <row r="870" spans="14:16">
      <c r="N870" s="157">
        <v>42128</v>
      </c>
      <c r="O870" s="19">
        <v>1.19</v>
      </c>
      <c r="P870" s="19">
        <v>0.61</v>
      </c>
    </row>
    <row r="871" spans="14:16">
      <c r="N871" s="157">
        <v>42135</v>
      </c>
      <c r="O871" s="19">
        <v>1.27</v>
      </c>
      <c r="P871" s="19">
        <v>0.62</v>
      </c>
    </row>
    <row r="872" spans="14:16">
      <c r="N872" s="157">
        <v>42142</v>
      </c>
      <c r="O872" s="19">
        <v>1.27</v>
      </c>
      <c r="P872" s="19">
        <v>0.68</v>
      </c>
    </row>
    <row r="873" spans="14:16">
      <c r="N873" s="157">
        <v>42149</v>
      </c>
      <c r="O873" s="19">
        <v>1.18</v>
      </c>
      <c r="P873" s="19">
        <v>0.66999999999999993</v>
      </c>
    </row>
    <row r="874" spans="14:16">
      <c r="N874" s="157">
        <v>42156</v>
      </c>
      <c r="O874" s="19">
        <v>1.62</v>
      </c>
      <c r="P874" s="19">
        <v>0.75000000000000011</v>
      </c>
    </row>
    <row r="875" spans="14:16">
      <c r="N875" s="157">
        <v>42163</v>
      </c>
      <c r="O875" s="19">
        <v>1.69</v>
      </c>
      <c r="P875" s="19">
        <v>0.77999999999999992</v>
      </c>
    </row>
    <row r="876" spans="14:16">
      <c r="N876" s="157">
        <v>42170</v>
      </c>
      <c r="O876" s="19">
        <v>1.62</v>
      </c>
      <c r="P876" s="19">
        <v>0.85000000000000009</v>
      </c>
    </row>
    <row r="877" spans="14:16">
      <c r="N877" s="157">
        <v>42177</v>
      </c>
      <c r="O877" s="19">
        <v>1.63</v>
      </c>
      <c r="P877" s="19">
        <v>0.76999999999999991</v>
      </c>
    </row>
    <row r="878" spans="14:16">
      <c r="N878" s="157">
        <v>42184</v>
      </c>
      <c r="O878" s="19">
        <v>1.58</v>
      </c>
      <c r="P878" s="19">
        <v>0.75000000000000011</v>
      </c>
    </row>
    <row r="879" spans="14:16">
      <c r="N879" s="157">
        <v>42191</v>
      </c>
      <c r="O879" s="19">
        <v>1.64</v>
      </c>
      <c r="P879" s="19">
        <v>0.82999999999999985</v>
      </c>
    </row>
    <row r="880" spans="14:16">
      <c r="N880" s="157">
        <v>42198</v>
      </c>
      <c r="O880" s="19">
        <v>1.4</v>
      </c>
      <c r="P880" s="19">
        <v>0.58999999999999986</v>
      </c>
    </row>
    <row r="881" spans="14:16">
      <c r="N881" s="157">
        <v>42205</v>
      </c>
      <c r="O881" s="19">
        <v>1.26</v>
      </c>
      <c r="P881" s="19">
        <v>0.54</v>
      </c>
    </row>
    <row r="882" spans="14:16">
      <c r="N882" s="157">
        <v>42212</v>
      </c>
      <c r="O882" s="19">
        <v>1.19</v>
      </c>
      <c r="P882" s="19">
        <v>0.51999999999999991</v>
      </c>
    </row>
    <row r="883" spans="14:16">
      <c r="N883" s="157">
        <v>42219</v>
      </c>
      <c r="O883" s="19">
        <v>1.22</v>
      </c>
      <c r="P883" s="19">
        <v>0.5</v>
      </c>
    </row>
    <row r="884" spans="14:16">
      <c r="N884" s="157">
        <v>42226</v>
      </c>
      <c r="O884" s="19">
        <v>1.24</v>
      </c>
      <c r="P884" s="19">
        <v>0.62</v>
      </c>
    </row>
    <row r="885" spans="14:16">
      <c r="N885" s="157">
        <v>42233</v>
      </c>
      <c r="O885" s="19">
        <v>1.26</v>
      </c>
      <c r="P885" s="19">
        <v>0.68</v>
      </c>
    </row>
    <row r="886" spans="14:16">
      <c r="N886" s="157">
        <v>42240</v>
      </c>
      <c r="O886" s="19">
        <v>1.38</v>
      </c>
      <c r="P886" s="19">
        <v>0.65999999999999992</v>
      </c>
    </row>
    <row r="887" spans="14:16">
      <c r="N887" s="157">
        <v>42247</v>
      </c>
      <c r="O887" s="19">
        <v>1.35</v>
      </c>
      <c r="P887" s="19">
        <v>0.66000000000000014</v>
      </c>
    </row>
    <row r="888" spans="14:16">
      <c r="N888" s="157">
        <v>42254</v>
      </c>
      <c r="O888" s="19">
        <v>1.27</v>
      </c>
      <c r="P888" s="19">
        <v>0.59</v>
      </c>
    </row>
    <row r="889" spans="14:16">
      <c r="N889" s="157">
        <v>42261</v>
      </c>
      <c r="O889" s="19">
        <v>1.25</v>
      </c>
      <c r="P889" s="19">
        <v>0.56000000000000005</v>
      </c>
    </row>
    <row r="890" spans="14:16">
      <c r="N890" s="157">
        <v>42268</v>
      </c>
      <c r="O890" s="19">
        <v>1.24</v>
      </c>
      <c r="P890" s="19">
        <v>0.6</v>
      </c>
    </row>
    <row r="891" spans="14:16">
      <c r="N891" s="157">
        <v>42275</v>
      </c>
      <c r="O891" s="19">
        <v>1.1200000000000001</v>
      </c>
      <c r="P891" s="19">
        <v>0.56000000000000005</v>
      </c>
    </row>
    <row r="892" spans="14:16">
      <c r="N892" s="157">
        <v>42282</v>
      </c>
      <c r="O892" s="19">
        <v>1.18</v>
      </c>
      <c r="P892" s="19">
        <v>0.57999999999999996</v>
      </c>
    </row>
    <row r="893" spans="14:16">
      <c r="N893" s="157">
        <v>42289</v>
      </c>
      <c r="O893" s="19">
        <v>1.1499999999999999</v>
      </c>
      <c r="P893" s="19">
        <v>0.60999999999999988</v>
      </c>
    </row>
    <row r="894" spans="14:16">
      <c r="N894" s="157">
        <v>42296</v>
      </c>
      <c r="O894" s="19">
        <v>1.08</v>
      </c>
      <c r="P894" s="19">
        <v>0.57000000000000006</v>
      </c>
    </row>
    <row r="895" spans="14:16">
      <c r="N895" s="157">
        <v>42303</v>
      </c>
      <c r="O895" s="19">
        <v>1.1299999999999999</v>
      </c>
      <c r="P895" s="19">
        <v>0.61999999999999988</v>
      </c>
    </row>
    <row r="896" spans="14:16">
      <c r="N896" s="157">
        <v>42310</v>
      </c>
      <c r="O896" s="19">
        <v>1.26</v>
      </c>
      <c r="P896" s="19">
        <v>0.66</v>
      </c>
    </row>
    <row r="897" spans="14:16">
      <c r="N897" s="157">
        <v>42317</v>
      </c>
      <c r="O897" s="19">
        <v>1.0900000000000001</v>
      </c>
      <c r="P897" s="19">
        <v>0.52000000000000013</v>
      </c>
    </row>
    <row r="898" spans="14:16">
      <c r="N898" s="157">
        <v>42324</v>
      </c>
      <c r="O898" s="19">
        <v>1.01</v>
      </c>
      <c r="P898" s="19">
        <v>0.52</v>
      </c>
    </row>
    <row r="899" spans="14:16">
      <c r="N899" s="157">
        <v>42331</v>
      </c>
      <c r="O899" s="19">
        <v>0.95</v>
      </c>
      <c r="P899" s="19">
        <v>0.48999999999999994</v>
      </c>
    </row>
    <row r="900" spans="14:16">
      <c r="N900" s="157">
        <v>42338</v>
      </c>
      <c r="O900" s="19">
        <v>1.2</v>
      </c>
      <c r="P900" s="19">
        <v>0.53999999999999992</v>
      </c>
    </row>
    <row r="901" spans="14:16">
      <c r="N901" s="157">
        <v>42345</v>
      </c>
      <c r="O901" s="19">
        <v>1.03</v>
      </c>
      <c r="P901" s="19">
        <v>0.47</v>
      </c>
    </row>
    <row r="902" spans="14:16">
      <c r="N902" s="157">
        <v>42352</v>
      </c>
      <c r="O902" s="19">
        <v>1.06</v>
      </c>
      <c r="P902" s="19">
        <v>0.4900000000000001</v>
      </c>
    </row>
    <row r="903" spans="14:16">
      <c r="N903" s="157">
        <v>42359</v>
      </c>
      <c r="O903" s="19">
        <v>1.1499999999999999</v>
      </c>
      <c r="P903" s="19">
        <v>0.54999999999999993</v>
      </c>
    </row>
    <row r="904" spans="14:16">
      <c r="N904" s="157">
        <v>42366</v>
      </c>
      <c r="O904" s="19">
        <v>1.1399999999999999</v>
      </c>
      <c r="P904" s="19">
        <v>0.49999999999999989</v>
      </c>
    </row>
    <row r="905" spans="14:16">
      <c r="N905" s="157">
        <v>42373</v>
      </c>
      <c r="O905" s="19">
        <v>1</v>
      </c>
      <c r="P905" s="19">
        <v>0.47</v>
      </c>
    </row>
    <row r="906" spans="14:16">
      <c r="N906" s="157">
        <v>42380</v>
      </c>
      <c r="O906" s="19">
        <v>0.97</v>
      </c>
      <c r="P906" s="19">
        <v>0.41999999999999993</v>
      </c>
    </row>
    <row r="907" spans="14:16">
      <c r="N907" s="157">
        <v>42387</v>
      </c>
      <c r="O907" s="19">
        <v>0.92</v>
      </c>
      <c r="P907" s="19">
        <v>0.44000000000000006</v>
      </c>
    </row>
    <row r="908" spans="14:16">
      <c r="N908" s="157">
        <v>42394</v>
      </c>
      <c r="O908" s="19">
        <v>0.95</v>
      </c>
      <c r="P908" s="19">
        <v>0.59</v>
      </c>
    </row>
    <row r="909" spans="14:16">
      <c r="N909" s="157">
        <v>42401</v>
      </c>
      <c r="O909" s="19">
        <v>0.99</v>
      </c>
      <c r="P909" s="19">
        <v>0.69</v>
      </c>
    </row>
    <row r="910" spans="14:16">
      <c r="N910" s="157">
        <v>42408</v>
      </c>
      <c r="O910" s="19">
        <v>1.03</v>
      </c>
      <c r="P910" s="19">
        <v>0.82000000000000006</v>
      </c>
    </row>
    <row r="911" spans="14:16">
      <c r="N911" s="157">
        <v>42415</v>
      </c>
      <c r="O911" s="19">
        <v>0.95</v>
      </c>
      <c r="P911" s="19">
        <v>0.76</v>
      </c>
    </row>
    <row r="912" spans="14:16">
      <c r="N912" s="157">
        <v>42422</v>
      </c>
      <c r="O912" s="19">
        <v>0.9</v>
      </c>
      <c r="P912" s="19">
        <v>0.75</v>
      </c>
    </row>
    <row r="913" spans="14:16">
      <c r="N913" s="157">
        <v>42429</v>
      </c>
      <c r="O913" s="19">
        <v>0.94</v>
      </c>
      <c r="P913" s="19">
        <v>0.75</v>
      </c>
    </row>
    <row r="914" spans="14:16">
      <c r="N914" s="157">
        <v>42436</v>
      </c>
      <c r="O914" s="19">
        <v>0.86</v>
      </c>
      <c r="P914" s="19">
        <v>0.59</v>
      </c>
    </row>
    <row r="915" spans="14:16">
      <c r="N915" s="157">
        <v>42443</v>
      </c>
      <c r="O915" s="19">
        <v>0.8</v>
      </c>
      <c r="P915" s="19">
        <v>0.59000000000000008</v>
      </c>
    </row>
    <row r="916" spans="14:16">
      <c r="N916" s="157">
        <v>42450</v>
      </c>
      <c r="O916" s="19">
        <v>0.81</v>
      </c>
      <c r="P916" s="19">
        <v>0.64</v>
      </c>
    </row>
    <row r="917" spans="14:16">
      <c r="N917" s="157">
        <v>42457</v>
      </c>
      <c r="O917" s="19">
        <v>0.72</v>
      </c>
      <c r="P917" s="19">
        <v>0.55999999999999994</v>
      </c>
    </row>
    <row r="918" spans="14:16">
      <c r="N918" s="157">
        <v>42464</v>
      </c>
      <c r="O918" s="19">
        <v>0.78</v>
      </c>
      <c r="P918" s="19">
        <v>0.68</v>
      </c>
    </row>
    <row r="919" spans="14:16">
      <c r="N919" s="157">
        <v>42471</v>
      </c>
      <c r="O919" s="19">
        <v>0.81</v>
      </c>
      <c r="P919" s="19">
        <v>0.67</v>
      </c>
    </row>
    <row r="920" spans="14:16">
      <c r="N920" s="157">
        <v>42478</v>
      </c>
      <c r="O920" s="19">
        <v>0.91</v>
      </c>
      <c r="P920" s="19">
        <v>0.69000000000000006</v>
      </c>
    </row>
    <row r="921" spans="14:16">
      <c r="N921" s="157">
        <v>42485</v>
      </c>
      <c r="O921" s="19">
        <v>0.96</v>
      </c>
      <c r="P921" s="19">
        <v>0.72</v>
      </c>
    </row>
    <row r="922" spans="14:16">
      <c r="N922" s="157">
        <v>42492</v>
      </c>
      <c r="O922" s="19">
        <v>0.91</v>
      </c>
      <c r="P922" s="19">
        <v>0.75</v>
      </c>
    </row>
    <row r="923" spans="14:16">
      <c r="N923" s="157">
        <v>42499</v>
      </c>
      <c r="O923" s="19">
        <v>0.81</v>
      </c>
      <c r="P923" s="19">
        <v>0.68</v>
      </c>
    </row>
    <row r="924" spans="14:16">
      <c r="N924" s="157">
        <v>42506</v>
      </c>
      <c r="O924" s="19">
        <v>0.84</v>
      </c>
      <c r="P924" s="19">
        <v>0.66999999999999993</v>
      </c>
    </row>
    <row r="925" spans="14:16">
      <c r="N925" s="157">
        <v>42513</v>
      </c>
      <c r="O925" s="19">
        <v>0.77</v>
      </c>
      <c r="P925" s="19">
        <v>0.64</v>
      </c>
    </row>
    <row r="926" spans="14:16">
      <c r="N926" s="157">
        <v>42520</v>
      </c>
      <c r="O926" s="19">
        <v>0.74</v>
      </c>
      <c r="P926" s="19">
        <v>0.63</v>
      </c>
    </row>
    <row r="927" spans="14:16">
      <c r="N927" s="157">
        <v>42527</v>
      </c>
      <c r="O927" s="19">
        <v>0.72</v>
      </c>
      <c r="P927" s="19">
        <v>0.69</v>
      </c>
    </row>
    <row r="928" spans="14:16">
      <c r="N928" s="157">
        <v>42534</v>
      </c>
      <c r="O928" s="19">
        <v>0.85</v>
      </c>
      <c r="P928" s="19">
        <v>0.85</v>
      </c>
    </row>
    <row r="929" spans="14:16">
      <c r="N929" s="157">
        <v>42541</v>
      </c>
      <c r="O929" s="19">
        <v>0.8</v>
      </c>
      <c r="P929" s="19">
        <v>0.88</v>
      </c>
    </row>
    <row r="930" spans="14:16">
      <c r="N930" s="157">
        <v>42548</v>
      </c>
      <c r="O930" s="19">
        <v>0.46</v>
      </c>
      <c r="P930" s="19">
        <v>0.59000000000000008</v>
      </c>
    </row>
    <row r="931" spans="14:16">
      <c r="N931" s="157">
        <v>42555</v>
      </c>
      <c r="O931" s="19">
        <v>0.43</v>
      </c>
      <c r="P931" s="19">
        <v>0.6</v>
      </c>
    </row>
    <row r="932" spans="14:16">
      <c r="N932" s="157">
        <v>42562</v>
      </c>
      <c r="O932" s="19">
        <v>0.49</v>
      </c>
      <c r="P932" s="19">
        <v>0.52</v>
      </c>
    </row>
    <row r="933" spans="14:16">
      <c r="N933" s="157">
        <v>42569</v>
      </c>
      <c r="O933" s="19">
        <v>0.48</v>
      </c>
      <c r="P933" s="19">
        <v>0.49</v>
      </c>
    </row>
    <row r="934" spans="14:16">
      <c r="N934" s="157">
        <v>42576</v>
      </c>
      <c r="O934" s="19">
        <v>0.41</v>
      </c>
      <c r="P934" s="19">
        <v>0.48</v>
      </c>
    </row>
    <row r="935" spans="14:16">
      <c r="N935" s="157">
        <v>42583</v>
      </c>
      <c r="O935" s="19">
        <v>0.42</v>
      </c>
      <c r="P935" s="19">
        <v>0.51</v>
      </c>
    </row>
    <row r="936" spans="14:16">
      <c r="N936" s="157">
        <v>42590</v>
      </c>
      <c r="O936" s="19">
        <v>0.33</v>
      </c>
      <c r="P936" s="19">
        <v>0.43000000000000005</v>
      </c>
    </row>
    <row r="937" spans="14:16">
      <c r="N937" s="157">
        <v>42597</v>
      </c>
      <c r="O937" s="19">
        <v>0.43</v>
      </c>
      <c r="P937" s="19">
        <v>0.52</v>
      </c>
    </row>
    <row r="938" spans="14:16">
      <c r="N938" s="157">
        <v>42604</v>
      </c>
      <c r="O938" s="19">
        <v>0.39</v>
      </c>
      <c r="P938" s="19">
        <v>0.47000000000000003</v>
      </c>
    </row>
    <row r="939" spans="14:16">
      <c r="N939" s="157">
        <v>42611</v>
      </c>
      <c r="O939" s="19">
        <v>0.47</v>
      </c>
      <c r="P939" s="19">
        <v>0.53</v>
      </c>
    </row>
    <row r="940" spans="14:16">
      <c r="N940" s="157">
        <v>42618</v>
      </c>
      <c r="O940" s="19">
        <v>0.47</v>
      </c>
      <c r="P940" s="19">
        <v>0.51</v>
      </c>
    </row>
    <row r="941" spans="14:16">
      <c r="N941" s="157">
        <v>42625</v>
      </c>
      <c r="O941" s="19">
        <v>0.46</v>
      </c>
      <c r="P941" s="19">
        <v>0.47000000000000003</v>
      </c>
    </row>
    <row r="942" spans="14:16">
      <c r="N942" s="157">
        <v>42632</v>
      </c>
      <c r="O942" s="19">
        <v>0.39</v>
      </c>
      <c r="P942" s="19">
        <v>0.48</v>
      </c>
    </row>
    <row r="943" spans="14:16">
      <c r="N943" s="157">
        <v>42639</v>
      </c>
      <c r="O943" s="19">
        <v>0.32</v>
      </c>
      <c r="P943" s="19">
        <v>0.47</v>
      </c>
    </row>
    <row r="944" spans="14:16">
      <c r="N944" s="157">
        <v>42646</v>
      </c>
      <c r="O944" s="19">
        <v>0.48</v>
      </c>
      <c r="P944" s="19">
        <v>0.45999999999999996</v>
      </c>
    </row>
    <row r="945" spans="14:16">
      <c r="N945" s="157">
        <v>42653</v>
      </c>
      <c r="O945" s="19">
        <v>0.49</v>
      </c>
      <c r="P945" s="19">
        <v>0.43</v>
      </c>
    </row>
    <row r="946" spans="14:16">
      <c r="N946" s="157">
        <v>42660</v>
      </c>
      <c r="O946" s="19">
        <v>0.45</v>
      </c>
      <c r="P946" s="19">
        <v>0.45</v>
      </c>
    </row>
    <row r="947" spans="14:16">
      <c r="N947" s="157">
        <v>42667</v>
      </c>
      <c r="O947" s="19">
        <v>0.62</v>
      </c>
      <c r="P947" s="19">
        <v>0.44999999999999996</v>
      </c>
    </row>
    <row r="948" spans="14:16">
      <c r="N948" s="157">
        <v>42674</v>
      </c>
      <c r="O948" s="19">
        <v>0.66</v>
      </c>
      <c r="P948" s="19">
        <v>0.51</v>
      </c>
    </row>
    <row r="949" spans="14:16">
      <c r="N949" s="157">
        <v>42681</v>
      </c>
      <c r="O949" s="19">
        <v>0.99</v>
      </c>
      <c r="P949" s="19">
        <v>0.66999999999999993</v>
      </c>
    </row>
    <row r="950" spans="14:16">
      <c r="N950" s="157">
        <v>42688</v>
      </c>
      <c r="O950" s="19">
        <v>0.99</v>
      </c>
      <c r="P950" s="19">
        <v>0.69</v>
      </c>
    </row>
    <row r="951" spans="14:16">
      <c r="N951" s="157">
        <v>42695</v>
      </c>
      <c r="O951" s="19">
        <v>0.91</v>
      </c>
      <c r="P951" s="19">
        <v>0.67</v>
      </c>
    </row>
    <row r="952" spans="14:16">
      <c r="N952" s="157">
        <v>42702</v>
      </c>
      <c r="O952" s="19">
        <v>0.83</v>
      </c>
      <c r="P952" s="19">
        <v>0.49999999999999994</v>
      </c>
    </row>
    <row r="953" spans="14:16">
      <c r="N953" s="157">
        <v>42709</v>
      </c>
      <c r="O953" s="19">
        <v>0.97</v>
      </c>
      <c r="P953" s="19">
        <v>0.59</v>
      </c>
    </row>
    <row r="954" spans="14:16">
      <c r="N954" s="157">
        <v>42716</v>
      </c>
      <c r="O954" s="19">
        <v>0.87</v>
      </c>
      <c r="P954" s="19">
        <v>0.56000000000000005</v>
      </c>
    </row>
    <row r="955" spans="14:16">
      <c r="N955" s="157">
        <v>42723</v>
      </c>
      <c r="O955" s="19">
        <v>0.79</v>
      </c>
      <c r="P955" s="19">
        <v>0.54</v>
      </c>
    </row>
    <row r="956" spans="14:16">
      <c r="N956" s="157">
        <v>42730</v>
      </c>
      <c r="O956" s="19">
        <v>0.76</v>
      </c>
      <c r="P956" s="19">
        <v>0.57000000000000006</v>
      </c>
    </row>
    <row r="957" spans="14:16">
      <c r="N957" s="157">
        <v>42737</v>
      </c>
      <c r="O957" s="19">
        <v>0.95</v>
      </c>
      <c r="P957" s="19">
        <v>0.7</v>
      </c>
    </row>
    <row r="958" spans="14:16">
      <c r="N958" s="157">
        <v>42744</v>
      </c>
      <c r="O958" s="19">
        <v>0.9</v>
      </c>
      <c r="P958" s="19">
        <v>0.58000000000000007</v>
      </c>
    </row>
    <row r="959" spans="14:16">
      <c r="N959" s="157">
        <v>42751</v>
      </c>
      <c r="O959" s="19">
        <v>1.04</v>
      </c>
      <c r="P959" s="19">
        <v>0.64</v>
      </c>
    </row>
    <row r="960" spans="14:16">
      <c r="N960" s="157">
        <v>42758</v>
      </c>
      <c r="O960" s="19">
        <v>1.1599999999999999</v>
      </c>
      <c r="P960" s="19">
        <v>0.69</v>
      </c>
    </row>
    <row r="961" spans="14:16">
      <c r="N961" s="157">
        <v>42765</v>
      </c>
      <c r="O961" s="19">
        <v>1.1599999999999999</v>
      </c>
      <c r="P961" s="19">
        <v>0.72</v>
      </c>
    </row>
    <row r="962" spans="14:16">
      <c r="N962" s="157">
        <v>42772</v>
      </c>
      <c r="O962" s="19">
        <v>1.07</v>
      </c>
      <c r="P962" s="19">
        <v>0.74</v>
      </c>
    </row>
    <row r="963" spans="14:16">
      <c r="N963" s="157">
        <v>42779</v>
      </c>
      <c r="O963" s="19">
        <v>1.06</v>
      </c>
      <c r="P963" s="19">
        <v>0.76</v>
      </c>
    </row>
    <row r="964" spans="14:16">
      <c r="N964" s="157">
        <v>42786</v>
      </c>
      <c r="O964" s="19">
        <v>0.92</v>
      </c>
      <c r="P964" s="19">
        <v>0.71000000000000008</v>
      </c>
    </row>
    <row r="965" spans="14:16">
      <c r="N965" s="157">
        <v>42793</v>
      </c>
      <c r="O965" s="19">
        <v>1</v>
      </c>
      <c r="P965" s="19">
        <v>0.7</v>
      </c>
    </row>
    <row r="966" spans="14:16">
      <c r="N966" s="157">
        <v>42800</v>
      </c>
      <c r="O966" s="19">
        <v>1.1499999999999999</v>
      </c>
      <c r="P966" s="19">
        <v>0.71</v>
      </c>
    </row>
    <row r="967" spans="14:16">
      <c r="N967" s="157">
        <v>42807</v>
      </c>
      <c r="O967" s="19">
        <v>1.1200000000000001</v>
      </c>
      <c r="P967" s="19">
        <v>0.65000000000000013</v>
      </c>
    </row>
    <row r="968" spans="14:16">
      <c r="N968" s="157">
        <v>42814</v>
      </c>
      <c r="O968" s="19">
        <v>1.05</v>
      </c>
      <c r="P968" s="19">
        <v>0.63000000000000012</v>
      </c>
    </row>
    <row r="969" spans="14:16">
      <c r="N969" s="157">
        <v>42821</v>
      </c>
      <c r="O969" s="19">
        <v>0.99</v>
      </c>
      <c r="P969" s="19">
        <v>0.64999999999999991</v>
      </c>
    </row>
    <row r="970" spans="14:16">
      <c r="N970" s="157">
        <v>42828</v>
      </c>
      <c r="O970" s="19">
        <v>0.89</v>
      </c>
      <c r="P970" s="19">
        <v>0.64</v>
      </c>
    </row>
    <row r="971" spans="14:16">
      <c r="N971" s="157">
        <v>42835</v>
      </c>
      <c r="O971" s="19">
        <v>0.9</v>
      </c>
      <c r="P971" s="19">
        <v>0.73</v>
      </c>
    </row>
    <row r="972" spans="14:16">
      <c r="N972" s="157">
        <v>42842</v>
      </c>
      <c r="O972" s="19">
        <v>0.94</v>
      </c>
      <c r="P972" s="19">
        <v>0.71</v>
      </c>
    </row>
    <row r="973" spans="14:16">
      <c r="N973" s="157">
        <v>42849</v>
      </c>
      <c r="O973" s="19">
        <v>0.83</v>
      </c>
      <c r="P973" s="19">
        <v>0.49999999999999994</v>
      </c>
    </row>
    <row r="974" spans="14:16">
      <c r="N974" s="157">
        <v>42856</v>
      </c>
      <c r="O974" s="19">
        <v>0.87</v>
      </c>
      <c r="P974" s="19">
        <v>0.5</v>
      </c>
    </row>
    <row r="975" spans="14:16">
      <c r="N975" s="157">
        <v>42863</v>
      </c>
      <c r="O975" s="19">
        <v>0.84</v>
      </c>
      <c r="P975" s="19">
        <v>0.43</v>
      </c>
    </row>
    <row r="976" spans="14:16">
      <c r="N976" s="157">
        <v>42870</v>
      </c>
      <c r="O976" s="19">
        <v>0.82</v>
      </c>
      <c r="P976" s="19">
        <v>0.45999999999999996</v>
      </c>
    </row>
    <row r="977" spans="14:16">
      <c r="N977" s="157">
        <v>42877</v>
      </c>
      <c r="O977" s="19">
        <v>0.78</v>
      </c>
      <c r="P977" s="19">
        <v>0.44</v>
      </c>
    </row>
    <row r="978" spans="14:16">
      <c r="N978" s="157">
        <v>42884</v>
      </c>
      <c r="O978" s="19">
        <v>0.75</v>
      </c>
      <c r="P978" s="19">
        <v>0.46</v>
      </c>
    </row>
    <row r="979" spans="14:16">
      <c r="N979" s="157">
        <v>42891</v>
      </c>
      <c r="O979" s="19">
        <v>0.68</v>
      </c>
      <c r="P979" s="19">
        <v>0.43000000000000005</v>
      </c>
    </row>
    <row r="980" spans="14:16">
      <c r="N980" s="157">
        <v>42898</v>
      </c>
      <c r="O980" s="19">
        <v>0.68</v>
      </c>
      <c r="P980" s="19">
        <v>0.38000000000000006</v>
      </c>
    </row>
    <row r="981" spans="14:16">
      <c r="N981" s="157">
        <v>42905</v>
      </c>
      <c r="O981" s="19">
        <v>0.64</v>
      </c>
      <c r="P981" s="19">
        <v>0.38</v>
      </c>
    </row>
    <row r="982" spans="14:16">
      <c r="N982" s="157">
        <v>42912</v>
      </c>
      <c r="O982" s="19">
        <v>0.87</v>
      </c>
      <c r="P982" s="19">
        <v>0.44</v>
      </c>
    </row>
    <row r="983" spans="14:16">
      <c r="N983" s="157">
        <v>42919</v>
      </c>
      <c r="O983" s="19">
        <v>0.96</v>
      </c>
      <c r="P983" s="19">
        <v>0.39999999999999991</v>
      </c>
    </row>
    <row r="984" spans="14:16">
      <c r="N984" s="157">
        <v>42926</v>
      </c>
      <c r="O984" s="19">
        <v>0.89</v>
      </c>
      <c r="P984" s="19">
        <v>0.31000000000000005</v>
      </c>
    </row>
    <row r="985" spans="14:16">
      <c r="N985" s="157">
        <v>42933</v>
      </c>
      <c r="O985" s="19">
        <v>0.79</v>
      </c>
      <c r="P985" s="19">
        <v>0.28000000000000003</v>
      </c>
    </row>
    <row r="986" spans="14:16">
      <c r="N986" s="157">
        <v>42940</v>
      </c>
      <c r="O986" s="19">
        <v>0.83</v>
      </c>
      <c r="P986" s="19">
        <v>0.26</v>
      </c>
    </row>
    <row r="987" spans="14:16">
      <c r="N987" s="157">
        <v>42947</v>
      </c>
      <c r="O987" s="19">
        <v>0.75</v>
      </c>
      <c r="P987" s="19">
        <v>0.3</v>
      </c>
    </row>
    <row r="988" spans="14:16">
      <c r="N988" s="157">
        <v>42954</v>
      </c>
      <c r="O988" s="19">
        <v>0.7</v>
      </c>
      <c r="P988" s="19">
        <v>0.31999999999999995</v>
      </c>
    </row>
    <row r="989" spans="14:16">
      <c r="N989" s="157">
        <v>42961</v>
      </c>
      <c r="O989" s="19">
        <v>0.73</v>
      </c>
      <c r="P989" s="19">
        <v>0.32999999999999996</v>
      </c>
    </row>
    <row r="990" spans="14:16">
      <c r="N990" s="157">
        <v>42968</v>
      </c>
      <c r="O990" s="19">
        <v>0.72</v>
      </c>
      <c r="P990" s="19">
        <v>0.31999999999999995</v>
      </c>
    </row>
    <row r="991" spans="14:16">
      <c r="N991" s="157">
        <v>42975</v>
      </c>
      <c r="O991" s="19">
        <v>0.69</v>
      </c>
      <c r="P991" s="19">
        <v>0.32999999999999996</v>
      </c>
    </row>
    <row r="992" spans="14:16">
      <c r="N992" s="157">
        <v>42982</v>
      </c>
      <c r="O992" s="19">
        <v>0.63</v>
      </c>
      <c r="P992" s="19">
        <v>0.32</v>
      </c>
    </row>
    <row r="993" spans="14:16">
      <c r="N993" s="157">
        <v>42989</v>
      </c>
      <c r="O993" s="19">
        <v>0.72</v>
      </c>
      <c r="P993" s="19">
        <v>0.3</v>
      </c>
    </row>
    <row r="994" spans="14:16">
      <c r="N994" s="157">
        <v>42996</v>
      </c>
      <c r="O994" s="19">
        <v>0.74</v>
      </c>
      <c r="P994" s="19">
        <v>0.27</v>
      </c>
    </row>
    <row r="995" spans="14:16">
      <c r="N995" s="157">
        <v>43003</v>
      </c>
      <c r="O995" s="19">
        <v>0.73</v>
      </c>
      <c r="P995" s="19">
        <v>0.27999999999999997</v>
      </c>
    </row>
    <row r="996" spans="14:16">
      <c r="N996" s="157">
        <v>43010</v>
      </c>
      <c r="O996" s="19">
        <v>0.7</v>
      </c>
      <c r="P996" s="19">
        <v>0.21999999999999997</v>
      </c>
    </row>
    <row r="997" spans="14:16">
      <c r="N997" s="157">
        <v>43017</v>
      </c>
      <c r="O997" s="19">
        <v>0.62</v>
      </c>
      <c r="P997" s="19">
        <v>0.19</v>
      </c>
    </row>
    <row r="998" spans="14:16">
      <c r="N998" s="157">
        <v>43024</v>
      </c>
      <c r="O998" s="19">
        <v>0.66</v>
      </c>
      <c r="P998" s="19">
        <v>0.23000000000000004</v>
      </c>
    </row>
    <row r="999" spans="14:16">
      <c r="N999" s="157">
        <v>43031</v>
      </c>
      <c r="O999" s="19">
        <v>0.6</v>
      </c>
      <c r="P999" s="19">
        <v>0.19</v>
      </c>
    </row>
    <row r="1000" spans="14:16">
      <c r="N1000" s="157">
        <v>43038</v>
      </c>
      <c r="O1000" s="19">
        <v>0.57999999999999996</v>
      </c>
      <c r="P1000" s="19">
        <v>0.21999999999999997</v>
      </c>
    </row>
    <row r="1001" spans="14:16">
      <c r="N1001" s="157">
        <v>43045</v>
      </c>
      <c r="O1001" s="19">
        <v>0.64</v>
      </c>
      <c r="P1001" s="19">
        <v>0.25</v>
      </c>
    </row>
    <row r="1002" spans="14:16">
      <c r="N1002" s="157">
        <v>43052</v>
      </c>
      <c r="O1002" s="19">
        <v>0.56999999999999995</v>
      </c>
      <c r="P1002" s="19">
        <v>0.18999999999999995</v>
      </c>
    </row>
    <row r="1003" spans="14:16">
      <c r="N1003" s="157">
        <v>43059</v>
      </c>
      <c r="O1003" s="19">
        <v>0.59</v>
      </c>
      <c r="P1003" s="19">
        <v>0.21999999999999997</v>
      </c>
    </row>
    <row r="1004" spans="14:16">
      <c r="N1004" s="157">
        <v>43066</v>
      </c>
      <c r="O1004" s="19">
        <v>0.49</v>
      </c>
      <c r="P1004" s="19">
        <v>0.14999999999999997</v>
      </c>
    </row>
    <row r="1005" spans="14:16">
      <c r="N1005" s="157">
        <v>43073</v>
      </c>
      <c r="O1005" s="19">
        <v>0.47</v>
      </c>
      <c r="P1005" s="19">
        <v>0.14999999999999997</v>
      </c>
    </row>
    <row r="1006" spans="14:16">
      <c r="N1006" s="157">
        <v>43080</v>
      </c>
      <c r="O1006" s="19">
        <v>0.49</v>
      </c>
      <c r="P1006" s="19">
        <v>0.19</v>
      </c>
    </row>
    <row r="1007" spans="14:16">
      <c r="N1007" s="157">
        <v>43087</v>
      </c>
      <c r="O1007" s="19">
        <v>0.6</v>
      </c>
      <c r="P1007" s="19">
        <v>0.19</v>
      </c>
    </row>
    <row r="1008" spans="14:16">
      <c r="N1008" s="157">
        <v>43094</v>
      </c>
      <c r="O1008" s="19">
        <v>0.66</v>
      </c>
      <c r="P1008" s="19">
        <v>0.24000000000000005</v>
      </c>
    </row>
    <row r="1009" spans="14:16">
      <c r="N1009" s="157">
        <v>43101</v>
      </c>
      <c r="O1009" s="19">
        <v>0.64</v>
      </c>
      <c r="P1009" s="19">
        <v>0.21000000000000002</v>
      </c>
    </row>
    <row r="1010" spans="14:16">
      <c r="N1010" s="157">
        <v>43108</v>
      </c>
      <c r="O1010" s="19">
        <v>0.7</v>
      </c>
      <c r="P1010" s="19">
        <v>0.12</v>
      </c>
    </row>
    <row r="1011" spans="14:16">
      <c r="N1011" s="157">
        <v>43115</v>
      </c>
      <c r="O1011" s="19">
        <v>0.68</v>
      </c>
      <c r="P1011" s="19">
        <v>0.10000000000000009</v>
      </c>
    </row>
    <row r="1012" spans="14:16">
      <c r="N1012" s="157">
        <v>43122</v>
      </c>
      <c r="O1012" s="19">
        <v>0.77</v>
      </c>
      <c r="P1012" s="19">
        <v>0.17000000000000004</v>
      </c>
    </row>
    <row r="1013" spans="14:16">
      <c r="N1013" s="157">
        <v>43129</v>
      </c>
      <c r="O1013" s="19">
        <v>1.1599999999999999</v>
      </c>
      <c r="P1013" s="19">
        <v>0.41999999999999993</v>
      </c>
    </row>
    <row r="1014" spans="14:16">
      <c r="N1014" s="157">
        <v>43136</v>
      </c>
      <c r="O1014" s="19">
        <v>1.1299999999999999</v>
      </c>
      <c r="P1014" s="19">
        <v>0.37999999999999989</v>
      </c>
    </row>
    <row r="1015" spans="14:16">
      <c r="N1015" s="157">
        <v>43143</v>
      </c>
      <c r="O1015" s="19">
        <v>1.1100000000000001</v>
      </c>
      <c r="P1015" s="19">
        <v>0.3600000000000001</v>
      </c>
    </row>
    <row r="1016" spans="14:16">
      <c r="N1016" s="157">
        <v>43150</v>
      </c>
      <c r="O1016" s="19">
        <v>1.1100000000000001</v>
      </c>
      <c r="P1016" s="19">
        <v>0.43000000000000005</v>
      </c>
    </row>
    <row r="1017" spans="14:16">
      <c r="N1017" s="157">
        <v>43157</v>
      </c>
      <c r="O1017" s="19">
        <v>1.07</v>
      </c>
      <c r="P1017" s="19">
        <v>0.46000000000000008</v>
      </c>
    </row>
    <row r="1018" spans="14:16">
      <c r="N1018" s="157">
        <v>43164</v>
      </c>
      <c r="O1018" s="19">
        <v>1.06</v>
      </c>
      <c r="P1018" s="19">
        <v>0.41000000000000003</v>
      </c>
    </row>
    <row r="1019" spans="14:16">
      <c r="N1019" s="157">
        <v>43171</v>
      </c>
      <c r="O1019" s="19">
        <v>1</v>
      </c>
      <c r="P1019" s="19">
        <v>0.43999999999999995</v>
      </c>
    </row>
    <row r="1020" spans="14:16">
      <c r="N1020" s="157">
        <v>43178</v>
      </c>
      <c r="O1020" s="19">
        <v>0.94</v>
      </c>
      <c r="P1020" s="19">
        <v>0.41999999999999993</v>
      </c>
    </row>
    <row r="1021" spans="14:16">
      <c r="N1021" s="157">
        <v>43185</v>
      </c>
      <c r="O1021" s="19">
        <v>0.9</v>
      </c>
      <c r="P1021" s="19">
        <v>0.4</v>
      </c>
    </row>
    <row r="1022" spans="14:16">
      <c r="N1022" s="157">
        <v>43192</v>
      </c>
      <c r="O1022" s="19">
        <v>0.89</v>
      </c>
      <c r="P1022" s="19">
        <v>0.38</v>
      </c>
    </row>
    <row r="1023" spans="14:16">
      <c r="N1023" s="157">
        <v>43199</v>
      </c>
      <c r="O1023" s="19">
        <v>0.92</v>
      </c>
      <c r="P1023" s="19">
        <v>0.4</v>
      </c>
    </row>
    <row r="1024" spans="14:16">
      <c r="N1024" s="157">
        <v>43206</v>
      </c>
      <c r="O1024" s="19">
        <v>0.99</v>
      </c>
      <c r="P1024" s="19">
        <v>0.4</v>
      </c>
    </row>
    <row r="1025" spans="14:16">
      <c r="N1025" s="157">
        <v>43213</v>
      </c>
      <c r="O1025" s="19">
        <v>0.97</v>
      </c>
      <c r="P1025" s="19">
        <v>0.4</v>
      </c>
    </row>
    <row r="1026" spans="14:16">
      <c r="N1026" s="157">
        <v>43220</v>
      </c>
      <c r="O1026" s="19">
        <v>0.96</v>
      </c>
      <c r="P1026" s="19">
        <v>0.42999999999999994</v>
      </c>
    </row>
    <row r="1027" spans="14:16">
      <c r="N1027" s="157">
        <v>43227</v>
      </c>
      <c r="O1027" s="19">
        <v>0.96</v>
      </c>
      <c r="P1027" s="19">
        <v>0.41999999999999993</v>
      </c>
    </row>
    <row r="1028" spans="14:16">
      <c r="N1028" s="157">
        <v>43234</v>
      </c>
      <c r="O1028" s="19">
        <v>1.01</v>
      </c>
      <c r="P1028" s="19">
        <v>0.38</v>
      </c>
    </row>
    <row r="1029" spans="14:16">
      <c r="N1029" s="157">
        <v>43241</v>
      </c>
      <c r="O1029" s="19">
        <v>0.95</v>
      </c>
      <c r="P1029" s="19">
        <v>0.49999999999999994</v>
      </c>
    </row>
    <row r="1030" spans="14:16">
      <c r="N1030" s="157">
        <v>43248</v>
      </c>
      <c r="O1030" s="19">
        <v>0.95</v>
      </c>
      <c r="P1030" s="19">
        <v>0.56999999999999995</v>
      </c>
    </row>
    <row r="1031" spans="14:16">
      <c r="N1031" s="157">
        <v>43255</v>
      </c>
      <c r="O1031" s="19">
        <v>1.05</v>
      </c>
      <c r="P1031" s="19">
        <v>0.64000000000000012</v>
      </c>
    </row>
    <row r="1032" spans="14:16">
      <c r="N1032" s="157">
        <v>43262</v>
      </c>
      <c r="O1032" s="19">
        <v>0.89</v>
      </c>
      <c r="P1032" s="19">
        <v>0.49</v>
      </c>
    </row>
    <row r="1033" spans="14:16">
      <c r="N1033" s="157">
        <v>43269</v>
      </c>
      <c r="O1033" s="19">
        <v>0.84</v>
      </c>
      <c r="P1033" s="19">
        <v>0.49</v>
      </c>
    </row>
    <row r="1034" spans="14:16">
      <c r="N1034" s="157">
        <v>43276</v>
      </c>
      <c r="O1034" s="19">
        <v>0.81</v>
      </c>
      <c r="P1034" s="19">
        <v>0.47000000000000003</v>
      </c>
    </row>
    <row r="1035" spans="14:16">
      <c r="N1035" s="157">
        <v>43283</v>
      </c>
      <c r="O1035" s="19">
        <v>0.79</v>
      </c>
      <c r="P1035" s="19">
        <v>0.49000000000000005</v>
      </c>
    </row>
    <row r="1036" spans="14:16">
      <c r="N1036" s="157">
        <v>43290</v>
      </c>
      <c r="O1036" s="19">
        <v>0.8</v>
      </c>
      <c r="P1036" s="19">
        <v>0.47000000000000003</v>
      </c>
    </row>
    <row r="1037" spans="14:16">
      <c r="N1037" s="157">
        <v>43297</v>
      </c>
      <c r="O1037" s="19">
        <v>0.84</v>
      </c>
      <c r="P1037" s="19">
        <v>0.51</v>
      </c>
    </row>
    <row r="1038" spans="14:16">
      <c r="N1038" s="157">
        <v>43304</v>
      </c>
      <c r="O1038" s="19">
        <v>0.87</v>
      </c>
      <c r="P1038" s="19">
        <v>0.46</v>
      </c>
    </row>
    <row r="1039" spans="14:16">
      <c r="N1039" s="157">
        <v>43311</v>
      </c>
      <c r="O1039" s="19">
        <v>0.88</v>
      </c>
      <c r="P1039" s="19">
        <v>0.46</v>
      </c>
    </row>
    <row r="1040" spans="14:16">
      <c r="N1040" s="157">
        <v>43318</v>
      </c>
      <c r="O1040" s="19">
        <v>0.82</v>
      </c>
      <c r="P1040" s="19">
        <v>0.47999999999999993</v>
      </c>
    </row>
    <row r="1041" spans="14:16">
      <c r="N1041" s="157">
        <v>43325</v>
      </c>
      <c r="O1041" s="19">
        <v>0.83</v>
      </c>
      <c r="P1041" s="19">
        <v>0.53</v>
      </c>
    </row>
    <row r="1042" spans="14:16">
      <c r="N1042" s="157">
        <v>43332</v>
      </c>
      <c r="O1042" s="19">
        <v>0.85</v>
      </c>
      <c r="P1042" s="19">
        <v>0.51</v>
      </c>
    </row>
    <row r="1043" spans="14:16">
      <c r="N1043" s="157">
        <v>43339</v>
      </c>
      <c r="O1043" s="19">
        <v>0.85</v>
      </c>
      <c r="P1043" s="19">
        <v>0.5</v>
      </c>
    </row>
    <row r="1044" spans="14:16">
      <c r="N1044" s="157">
        <v>43346</v>
      </c>
      <c r="O1044" s="19">
        <v>0.88</v>
      </c>
      <c r="P1044" s="19">
        <v>0.52</v>
      </c>
    </row>
    <row r="1045" spans="14:16">
      <c r="N1045" s="157">
        <v>43353</v>
      </c>
      <c r="O1045" s="19">
        <v>0.92</v>
      </c>
      <c r="P1045" s="19">
        <v>0.49000000000000005</v>
      </c>
    </row>
    <row r="1046" spans="14:16">
      <c r="N1046" s="157">
        <v>43360</v>
      </c>
      <c r="O1046" s="19">
        <v>0.94</v>
      </c>
      <c r="P1046" s="19">
        <v>0.47999999999999993</v>
      </c>
    </row>
    <row r="1047" spans="14:16">
      <c r="N1047" s="157">
        <v>43367</v>
      </c>
      <c r="O1047" s="19">
        <v>0.98</v>
      </c>
      <c r="P1047" s="19">
        <v>0.49</v>
      </c>
    </row>
    <row r="1048" spans="14:16">
      <c r="N1048" s="157">
        <v>43374</v>
      </c>
      <c r="O1048" s="19">
        <v>1.06</v>
      </c>
      <c r="P1048" s="19">
        <v>0.51</v>
      </c>
    </row>
    <row r="1049" spans="14:16">
      <c r="N1049" s="157">
        <v>43381</v>
      </c>
      <c r="O1049" s="19">
        <v>1.05</v>
      </c>
      <c r="P1049" s="19">
        <v>0.52</v>
      </c>
    </row>
    <row r="1050" spans="14:16">
      <c r="N1050" s="157">
        <v>43388</v>
      </c>
      <c r="O1050" s="19">
        <v>1.04</v>
      </c>
      <c r="P1050" s="19">
        <v>0.63000000000000012</v>
      </c>
    </row>
    <row r="1051" spans="14:16">
      <c r="N1051" s="157">
        <v>43395</v>
      </c>
      <c r="O1051" s="19">
        <v>0.92</v>
      </c>
      <c r="P1051" s="19">
        <v>0.56000000000000005</v>
      </c>
    </row>
    <row r="1052" spans="14:16">
      <c r="N1052" s="157">
        <v>43402</v>
      </c>
      <c r="O1052" s="19">
        <v>1</v>
      </c>
      <c r="P1052" s="19">
        <v>0.57000000000000006</v>
      </c>
    </row>
    <row r="1053" spans="14:16">
      <c r="N1053" s="157">
        <v>43409</v>
      </c>
      <c r="O1053" s="19">
        <v>0.97</v>
      </c>
      <c r="P1053" s="19">
        <v>0.54</v>
      </c>
    </row>
    <row r="1054" spans="14:16">
      <c r="N1054" s="157">
        <v>43416</v>
      </c>
      <c r="O1054" s="19">
        <v>1.01</v>
      </c>
      <c r="P1054" s="19">
        <v>0.64</v>
      </c>
    </row>
    <row r="1055" spans="14:16">
      <c r="N1055" s="157">
        <v>43423</v>
      </c>
      <c r="O1055" s="19">
        <v>0.97</v>
      </c>
      <c r="P1055" s="19">
        <v>0.62</v>
      </c>
    </row>
    <row r="1056" spans="14:16">
      <c r="N1056" s="157">
        <v>43430</v>
      </c>
      <c r="O1056" s="19">
        <v>0.9</v>
      </c>
      <c r="P1056" s="19">
        <v>0.59000000000000008</v>
      </c>
    </row>
    <row r="1057" spans="14:16">
      <c r="N1057" s="157">
        <v>43437</v>
      </c>
      <c r="O1057" s="19">
        <v>0.89</v>
      </c>
      <c r="P1057" s="19">
        <v>0.64</v>
      </c>
    </row>
    <row r="1058" spans="14:16">
      <c r="N1058" s="157">
        <v>43444</v>
      </c>
      <c r="O1058" s="19">
        <v>0.94</v>
      </c>
      <c r="P1058" s="19">
        <v>0.67999999999999994</v>
      </c>
    </row>
    <row r="1059" spans="14:16">
      <c r="N1059" s="157">
        <v>43451</v>
      </c>
      <c r="O1059" s="19">
        <v>0.89</v>
      </c>
      <c r="P1059" s="19">
        <v>0.65</v>
      </c>
    </row>
    <row r="1060" spans="14:16">
      <c r="N1060" s="157">
        <v>43458</v>
      </c>
      <c r="O1060" s="19">
        <v>0.9</v>
      </c>
      <c r="P1060" s="19">
        <v>0.67</v>
      </c>
    </row>
    <row r="1061" spans="14:16">
      <c r="N1061" s="157">
        <v>43465</v>
      </c>
      <c r="O1061" s="19">
        <v>0.92</v>
      </c>
      <c r="P1061" s="19">
        <v>0.74</v>
      </c>
    </row>
    <row r="1062" spans="14:16">
      <c r="N1062" s="157">
        <v>43472</v>
      </c>
      <c r="O1062" s="19">
        <v>0.85</v>
      </c>
      <c r="P1062" s="19">
        <v>0.61</v>
      </c>
    </row>
    <row r="1063" spans="14:16">
      <c r="N1063" s="157">
        <v>43479</v>
      </c>
      <c r="O1063" s="19">
        <v>0.83</v>
      </c>
      <c r="P1063" s="19">
        <v>0.55999999999999994</v>
      </c>
    </row>
    <row r="1064" spans="14:16">
      <c r="N1064" s="157">
        <v>43486</v>
      </c>
      <c r="O1064" s="19">
        <v>0.75</v>
      </c>
      <c r="P1064" s="19">
        <v>0.57000000000000006</v>
      </c>
    </row>
    <row r="1065" spans="14:16">
      <c r="N1065" s="157">
        <v>43493</v>
      </c>
      <c r="O1065" s="19">
        <v>0.88</v>
      </c>
      <c r="P1065" s="19">
        <v>0.72</v>
      </c>
    </row>
    <row r="1066" spans="14:16">
      <c r="N1066" s="157">
        <v>43500</v>
      </c>
      <c r="O1066" s="19">
        <v>0.86</v>
      </c>
      <c r="P1066" s="19">
        <v>0.76</v>
      </c>
    </row>
    <row r="1067" spans="14:16">
      <c r="N1067" s="157">
        <v>43507</v>
      </c>
      <c r="O1067" s="19">
        <v>0.86</v>
      </c>
      <c r="P1067" s="19">
        <v>0.75</v>
      </c>
    </row>
    <row r="1068" spans="14:16">
      <c r="N1068" s="157">
        <v>43514</v>
      </c>
      <c r="O1068" s="19">
        <v>0.82</v>
      </c>
      <c r="P1068" s="19">
        <v>0.71</v>
      </c>
    </row>
    <row r="1069" spans="14:16">
      <c r="N1069" s="157">
        <v>43521</v>
      </c>
      <c r="O1069" s="19">
        <v>0.83</v>
      </c>
      <c r="P1069" s="19">
        <v>0.6399999999999999</v>
      </c>
    </row>
    <row r="1070" spans="14:16">
      <c r="N1070" s="157">
        <v>43528</v>
      </c>
      <c r="O1070" s="19">
        <v>0.68</v>
      </c>
      <c r="P1070" s="19">
        <v>0.63</v>
      </c>
    </row>
    <row r="1071" spans="14:16">
      <c r="N1071" s="157">
        <v>43535</v>
      </c>
      <c r="O1071" s="19">
        <v>0.67</v>
      </c>
      <c r="P1071" s="19">
        <v>0.59000000000000008</v>
      </c>
    </row>
    <row r="1072" spans="14:16">
      <c r="N1072" s="157">
        <v>43542</v>
      </c>
      <c r="O1072" s="19">
        <v>0.57999999999999996</v>
      </c>
      <c r="P1072" s="19">
        <v>0.57999999999999996</v>
      </c>
    </row>
    <row r="1073" spans="14:16">
      <c r="N1073" s="157">
        <v>43549</v>
      </c>
      <c r="O1073" s="19">
        <v>0.55000000000000004</v>
      </c>
      <c r="P1073" s="19">
        <v>0.6100000000000001</v>
      </c>
    </row>
    <row r="1074" spans="14:16">
      <c r="N1074" s="157">
        <v>43556</v>
      </c>
      <c r="O1074" s="19">
        <v>0.59</v>
      </c>
      <c r="P1074" s="19">
        <v>0.57999999999999996</v>
      </c>
    </row>
    <row r="1075" spans="14:16">
      <c r="N1075" s="157">
        <v>43563</v>
      </c>
      <c r="O1075" s="19">
        <v>0.6</v>
      </c>
      <c r="P1075" s="19">
        <v>0.57999999999999996</v>
      </c>
    </row>
    <row r="1076" spans="14:16">
      <c r="N1076" s="157">
        <v>43570</v>
      </c>
      <c r="O1076" s="19">
        <v>0.51</v>
      </c>
      <c r="P1076" s="19">
        <v>0.47000000000000003</v>
      </c>
    </row>
    <row r="1077" spans="14:16">
      <c r="N1077" s="157">
        <v>43577</v>
      </c>
      <c r="O1077" s="19">
        <v>0.55000000000000004</v>
      </c>
      <c r="P1077" s="19">
        <v>0.57000000000000006</v>
      </c>
    </row>
    <row r="1078" spans="14:16">
      <c r="N1078" s="157">
        <v>43584</v>
      </c>
      <c r="O1078" s="19">
        <v>0.54</v>
      </c>
      <c r="P1078" s="19">
        <v>0.5</v>
      </c>
    </row>
    <row r="1079" spans="14:16">
      <c r="N1079" s="157">
        <v>43591</v>
      </c>
      <c r="O1079" s="19">
        <v>0.53</v>
      </c>
      <c r="P1079" s="19">
        <v>0.57000000000000006</v>
      </c>
    </row>
    <row r="1080" spans="14:16">
      <c r="N1080" s="157">
        <v>43598</v>
      </c>
      <c r="O1080" s="19">
        <v>0.49</v>
      </c>
      <c r="P1080" s="19">
        <v>0.6</v>
      </c>
    </row>
    <row r="1081" spans="14:16">
      <c r="N1081" s="157">
        <v>43605</v>
      </c>
      <c r="O1081" s="19">
        <v>0.5</v>
      </c>
      <c r="P1081" s="19">
        <v>0.62</v>
      </c>
    </row>
    <row r="1082" spans="14:16">
      <c r="N1082" s="157">
        <v>43612</v>
      </c>
      <c r="O1082" s="19">
        <v>0.43</v>
      </c>
      <c r="P1082" s="19">
        <v>0.64</v>
      </c>
    </row>
    <row r="1083" spans="14:16">
      <c r="N1083" s="157">
        <v>43619</v>
      </c>
      <c r="O1083" s="19">
        <v>0.27</v>
      </c>
      <c r="P1083" s="19">
        <v>0.5</v>
      </c>
    </row>
    <row r="1084" spans="14:16">
      <c r="N1084" s="157">
        <v>43626</v>
      </c>
      <c r="O1084" s="19">
        <v>0.28999999999999998</v>
      </c>
      <c r="P1084" s="19">
        <v>0.55000000000000004</v>
      </c>
    </row>
    <row r="1085" spans="14:16">
      <c r="N1085" s="157">
        <v>43633</v>
      </c>
      <c r="O1085" s="19">
        <v>0.25</v>
      </c>
      <c r="P1085" s="19">
        <v>0.55000000000000004</v>
      </c>
    </row>
    <row r="1086" spans="14:16">
      <c r="N1086" s="157">
        <v>43640</v>
      </c>
      <c r="O1086" s="19">
        <v>0.17</v>
      </c>
      <c r="P1086" s="19">
        <v>0.49</v>
      </c>
    </row>
    <row r="1087" spans="14:16">
      <c r="N1087" s="157">
        <v>43647</v>
      </c>
      <c r="O1087" s="19">
        <v>0.08</v>
      </c>
      <c r="P1087" s="19">
        <v>0.47000000000000003</v>
      </c>
    </row>
    <row r="1088" spans="14:16">
      <c r="N1088" s="157">
        <v>43654</v>
      </c>
      <c r="O1088" s="19">
        <v>0.25</v>
      </c>
      <c r="P1088" s="19">
        <v>0.45</v>
      </c>
    </row>
    <row r="1089" spans="14:16">
      <c r="N1089" s="157">
        <v>43661</v>
      </c>
      <c r="O1089" s="19">
        <v>0.13</v>
      </c>
      <c r="P1089" s="19">
        <v>0.45</v>
      </c>
    </row>
    <row r="1090" spans="14:16">
      <c r="N1090" s="157">
        <v>43668</v>
      </c>
      <c r="O1090" s="19">
        <v>0.12</v>
      </c>
      <c r="P1090" s="19">
        <v>0.49</v>
      </c>
    </row>
    <row r="1091" spans="14:16">
      <c r="N1091" s="157">
        <v>43675</v>
      </c>
      <c r="O1091" s="19">
        <v>0.04</v>
      </c>
      <c r="P1091" s="19">
        <v>0.53</v>
      </c>
    </row>
    <row r="1092" spans="14:16">
      <c r="N1092" s="157">
        <v>43682</v>
      </c>
      <c r="O1092" s="19">
        <v>0.01</v>
      </c>
      <c r="P1092" s="19">
        <v>0.6</v>
      </c>
    </row>
    <row r="1093" spans="14:16">
      <c r="N1093" s="157">
        <v>43689</v>
      </c>
      <c r="O1093" s="19">
        <v>-0.11</v>
      </c>
      <c r="P1093" s="19">
        <v>0.6</v>
      </c>
    </row>
    <row r="1094" spans="14:16">
      <c r="N1094" s="157">
        <v>43696</v>
      </c>
      <c r="O1094" s="19">
        <v>-0.04</v>
      </c>
      <c r="P1094" s="19">
        <v>0.57999999999999996</v>
      </c>
    </row>
    <row r="1095" spans="14:16">
      <c r="N1095" s="157">
        <v>43703</v>
      </c>
      <c r="O1095" s="19">
        <v>-0.09</v>
      </c>
      <c r="P1095" s="19">
        <v>0.61</v>
      </c>
    </row>
    <row r="1096" spans="14:16">
      <c r="N1096" s="157">
        <v>43710</v>
      </c>
      <c r="O1096" s="19">
        <v>-0.06</v>
      </c>
      <c r="P1096" s="19">
        <v>0.53</v>
      </c>
    </row>
    <row r="1097" spans="14:16">
      <c r="N1097" s="157">
        <v>43717</v>
      </c>
      <c r="O1097" s="19">
        <v>0.06</v>
      </c>
      <c r="P1097" s="19">
        <v>0.56000000000000005</v>
      </c>
    </row>
    <row r="1098" spans="14:16">
      <c r="N1098" s="157">
        <v>43724</v>
      </c>
      <c r="O1098" s="19">
        <v>0.02</v>
      </c>
      <c r="P1098" s="19">
        <v>0.54</v>
      </c>
    </row>
    <row r="1099" spans="14:16">
      <c r="N1099" s="157">
        <v>43731</v>
      </c>
      <c r="O1099" s="19">
        <v>-0.04</v>
      </c>
      <c r="P1099" s="19">
        <v>0.53999999999999992</v>
      </c>
    </row>
    <row r="1100" spans="14:16">
      <c r="N1100" s="157">
        <v>43738</v>
      </c>
      <c r="O1100" s="19">
        <v>-0.04</v>
      </c>
      <c r="P1100" s="19">
        <v>0.55999999999999994</v>
      </c>
    </row>
    <row r="1101" spans="14:16">
      <c r="N1101" s="157">
        <v>43745</v>
      </c>
      <c r="O1101" s="19">
        <v>0.03</v>
      </c>
      <c r="P1101" s="19">
        <v>0.51</v>
      </c>
    </row>
    <row r="1102" spans="14:16">
      <c r="N1102" s="157">
        <v>43752</v>
      </c>
      <c r="O1102" s="19">
        <v>0.04</v>
      </c>
      <c r="P1102" s="19">
        <v>0.43</v>
      </c>
    </row>
    <row r="1103" spans="14:16">
      <c r="N1103" s="157">
        <v>43759</v>
      </c>
      <c r="O1103" s="19">
        <v>0.03</v>
      </c>
      <c r="P1103" s="19">
        <v>0.42000000000000004</v>
      </c>
    </row>
    <row r="1104" spans="14:16">
      <c r="N1104" s="157">
        <v>43766</v>
      </c>
      <c r="O1104" s="19">
        <v>0.02</v>
      </c>
      <c r="P1104" s="19">
        <v>0.42000000000000004</v>
      </c>
    </row>
    <row r="1105" spans="14:16">
      <c r="N1105" s="157">
        <v>43773</v>
      </c>
      <c r="O1105" s="19">
        <v>0.12</v>
      </c>
      <c r="P1105" s="19">
        <v>0.38</v>
      </c>
    </row>
    <row r="1106" spans="14:16">
      <c r="N1106" s="157">
        <v>43780</v>
      </c>
      <c r="O1106" s="19">
        <v>0.06</v>
      </c>
      <c r="P1106" s="19">
        <v>0.4</v>
      </c>
    </row>
    <row r="1107" spans="14:16">
      <c r="N1107" s="157">
        <v>43787</v>
      </c>
      <c r="O1107" s="19">
        <v>0.06</v>
      </c>
      <c r="P1107" s="19">
        <v>0.41</v>
      </c>
    </row>
    <row r="1108" spans="14:16">
      <c r="N1108" s="157">
        <v>43794</v>
      </c>
      <c r="O1108" s="19">
        <v>0.05</v>
      </c>
      <c r="P1108" s="19">
        <v>0.42</v>
      </c>
    </row>
    <row r="1109" spans="14:16">
      <c r="N1109" s="157">
        <v>43801</v>
      </c>
      <c r="O1109" s="19">
        <v>0.05</v>
      </c>
      <c r="P1109" s="19">
        <v>0.35</v>
      </c>
    </row>
    <row r="1110" spans="14:16">
      <c r="N1110" s="157">
        <v>43808</v>
      </c>
      <c r="O1110" s="19">
        <v>0</v>
      </c>
      <c r="P1110" s="19">
        <v>0.24</v>
      </c>
    </row>
    <row r="1111" spans="14:16">
      <c r="N1111" s="157">
        <v>43815</v>
      </c>
      <c r="O1111" s="19">
        <v>0.06</v>
      </c>
      <c r="P1111" s="19">
        <v>0.29000000000000004</v>
      </c>
    </row>
    <row r="1112" spans="14:16">
      <c r="N1112" s="157">
        <v>43822</v>
      </c>
      <c r="O1112" s="19">
        <v>0.06</v>
      </c>
      <c r="P1112" s="19">
        <v>0.31</v>
      </c>
    </row>
    <row r="1113" spans="14:16">
      <c r="N1113" s="157">
        <v>43829</v>
      </c>
      <c r="O1113" s="19">
        <v>0.04</v>
      </c>
      <c r="P1113" s="19">
        <v>0.32</v>
      </c>
    </row>
    <row r="1114" spans="14:16">
      <c r="N1114" s="157">
        <v>43836</v>
      </c>
      <c r="O1114" s="19">
        <v>0.05</v>
      </c>
      <c r="P1114" s="19">
        <v>0.24</v>
      </c>
    </row>
    <row r="1115" spans="14:16">
      <c r="N1115" s="157">
        <v>43843</v>
      </c>
      <c r="O1115" s="19">
        <v>0.05</v>
      </c>
      <c r="P1115" s="19">
        <v>0.27</v>
      </c>
    </row>
    <row r="1116" spans="14:16">
      <c r="N1116" s="157">
        <v>43850</v>
      </c>
      <c r="O1116" s="19">
        <v>-7.0000000000000007E-2</v>
      </c>
      <c r="P1116" s="19">
        <v>0.24</v>
      </c>
    </row>
    <row r="1117" spans="14:16">
      <c r="N1117" s="157">
        <v>43857</v>
      </c>
      <c r="O1117" s="19">
        <v>-0.1</v>
      </c>
      <c r="P1117" s="19">
        <v>0.30999999999999994</v>
      </c>
    </row>
    <row r="1118" spans="14:16">
      <c r="N1118" s="157">
        <v>43864</v>
      </c>
      <c r="O1118" s="19">
        <v>-0.06</v>
      </c>
      <c r="P1118" s="19">
        <v>0.33</v>
      </c>
    </row>
    <row r="1119" spans="14:16">
      <c r="N1119" s="157">
        <v>43871</v>
      </c>
      <c r="O1119" s="19">
        <v>-7.0000000000000007E-2</v>
      </c>
      <c r="P1119" s="19">
        <v>0.33</v>
      </c>
    </row>
    <row r="1120" spans="14:16">
      <c r="N1120" s="157">
        <v>43878</v>
      </c>
      <c r="O1120" s="19">
        <v>-0.12</v>
      </c>
      <c r="P1120" s="19">
        <v>0.33</v>
      </c>
    </row>
    <row r="1121" spans="14:16">
      <c r="N1121" s="157">
        <v>43885</v>
      </c>
      <c r="O1121" s="19">
        <v>-0.12</v>
      </c>
      <c r="P1121" s="19">
        <v>0.49</v>
      </c>
    </row>
    <row r="1122" spans="14:16">
      <c r="N1122" s="157">
        <v>43892</v>
      </c>
      <c r="O1122" s="19">
        <v>-0.17</v>
      </c>
      <c r="P1122" s="19">
        <v>0.55999999999999994</v>
      </c>
    </row>
    <row r="1123" spans="14:16">
      <c r="N1123" s="157">
        <v>43899</v>
      </c>
      <c r="O1123" s="19">
        <v>0.16</v>
      </c>
      <c r="P1123" s="19">
        <v>0.79</v>
      </c>
    </row>
    <row r="1124" spans="14:16">
      <c r="N1124" s="157">
        <v>43906</v>
      </c>
      <c r="O1124" s="19">
        <v>0.28999999999999998</v>
      </c>
      <c r="P1124" s="19">
        <v>0.55000000000000004</v>
      </c>
    </row>
    <row r="1125" spans="14:16">
      <c r="N1125" s="157">
        <v>43913</v>
      </c>
      <c r="O1125" s="19">
        <v>0.09</v>
      </c>
      <c r="P1125" s="19">
        <v>0.54</v>
      </c>
    </row>
    <row r="1126" spans="14:16">
      <c r="N1126" s="157">
        <v>43920</v>
      </c>
      <c r="O1126" s="19">
        <v>0.28000000000000003</v>
      </c>
      <c r="P1126" s="19">
        <v>0.73</v>
      </c>
    </row>
    <row r="1127" spans="14:16">
      <c r="N1127" s="157">
        <v>43927</v>
      </c>
      <c r="O1127" s="19">
        <v>0.27</v>
      </c>
      <c r="P1127" s="19">
        <v>0.59000000000000008</v>
      </c>
    </row>
    <row r="1128" spans="14:16">
      <c r="N1128" s="157">
        <v>43934</v>
      </c>
      <c r="O1128" s="19">
        <v>0.2</v>
      </c>
      <c r="P1128" s="19">
        <v>0.66999999999999993</v>
      </c>
    </row>
    <row r="1129" spans="14:16">
      <c r="N1129" s="157">
        <v>43941</v>
      </c>
      <c r="O1129" s="19">
        <v>0.27</v>
      </c>
      <c r="P1129" s="19">
        <v>0.73</v>
      </c>
    </row>
    <row r="1130" spans="14:16">
      <c r="N1130" s="157">
        <v>43948</v>
      </c>
      <c r="O1130" s="19">
        <v>0.11</v>
      </c>
      <c r="P1130" s="19">
        <v>0.62</v>
      </c>
    </row>
    <row r="1131" spans="14:16">
      <c r="N1131" s="157">
        <v>43955</v>
      </c>
      <c r="O1131" s="19">
        <v>0.18</v>
      </c>
      <c r="P1131" s="19">
        <v>0.74</v>
      </c>
    </row>
    <row r="1132" spans="14:16">
      <c r="N1132" s="157">
        <v>43962</v>
      </c>
      <c r="O1132" s="19">
        <v>0.16</v>
      </c>
      <c r="P1132" s="19">
        <v>0.71000000000000008</v>
      </c>
    </row>
    <row r="1133" spans="14:16">
      <c r="N1133" s="157">
        <v>43969</v>
      </c>
      <c r="O1133" s="19">
        <v>0.18</v>
      </c>
      <c r="P1133" s="19">
        <v>0.67999999999999994</v>
      </c>
    </row>
    <row r="1134" spans="14:16">
      <c r="N1134" s="157">
        <v>43976</v>
      </c>
      <c r="O1134" s="19">
        <v>0.15</v>
      </c>
      <c r="P1134" s="19">
        <v>0.57999999999999996</v>
      </c>
    </row>
    <row r="1135" spans="14:16">
      <c r="N1135" s="157">
        <v>43983</v>
      </c>
      <c r="O1135" s="19">
        <v>0.23</v>
      </c>
      <c r="P1135" s="19">
        <v>0.54</v>
      </c>
    </row>
    <row r="1136" spans="14:16">
      <c r="N1136" s="157">
        <v>43990</v>
      </c>
      <c r="O1136" s="19">
        <v>0.08</v>
      </c>
      <c r="P1136" s="19">
        <v>0.5</v>
      </c>
    </row>
    <row r="1137" spans="14:16">
      <c r="N1137" s="157">
        <v>43997</v>
      </c>
      <c r="O1137" s="19">
        <v>0</v>
      </c>
      <c r="P1137" s="19">
        <v>0.41</v>
      </c>
    </row>
    <row r="1138" spans="14:16">
      <c r="N1138" s="157">
        <v>44004</v>
      </c>
      <c r="O1138" s="19">
        <v>-0.03</v>
      </c>
      <c r="P1138" s="19">
        <v>0.44999999999999996</v>
      </c>
    </row>
    <row r="1139" spans="14:16">
      <c r="N1139" s="157">
        <v>44011</v>
      </c>
      <c r="O1139" s="19">
        <v>0.01</v>
      </c>
      <c r="P1139" s="19">
        <v>0.46</v>
      </c>
    </row>
    <row r="1140" spans="14:16">
      <c r="N1140" s="157">
        <v>44018</v>
      </c>
      <c r="O1140" s="19">
        <v>-0.04</v>
      </c>
      <c r="P1140" s="19">
        <v>0.45</v>
      </c>
    </row>
    <row r="1141" spans="14:16">
      <c r="N1141" s="157">
        <v>44025</v>
      </c>
      <c r="O1141" s="19">
        <v>-0.03</v>
      </c>
      <c r="P1141" s="19">
        <v>0.43000000000000005</v>
      </c>
    </row>
    <row r="1142" spans="14:16">
      <c r="N1142" s="157">
        <v>44032</v>
      </c>
      <c r="O1142" s="19">
        <v>-7.0000000000000007E-2</v>
      </c>
      <c r="P1142" s="19">
        <v>0.39999999999999997</v>
      </c>
    </row>
    <row r="1143" spans="14:16">
      <c r="N1143" s="157">
        <v>44039</v>
      </c>
      <c r="O1143" s="19">
        <v>-0.14000000000000001</v>
      </c>
      <c r="P1143" s="19">
        <v>0.41000000000000003</v>
      </c>
    </row>
    <row r="1144" spans="14:16">
      <c r="N1144" s="157">
        <v>44046</v>
      </c>
      <c r="O1144" s="19">
        <v>-0.15</v>
      </c>
      <c r="P1144" s="19">
        <v>0.38</v>
      </c>
    </row>
    <row r="1145" spans="14:16">
      <c r="N1145" s="157">
        <v>44053</v>
      </c>
      <c r="O1145" s="19">
        <v>-0.08</v>
      </c>
      <c r="P1145" s="19">
        <v>0.33999999999999997</v>
      </c>
    </row>
    <row r="1146" spans="14:16">
      <c r="N1146" s="157">
        <v>44060</v>
      </c>
      <c r="O1146" s="19">
        <v>-0.17</v>
      </c>
      <c r="P1146" s="19">
        <v>0.33999999999999997</v>
      </c>
    </row>
    <row r="1147" spans="14:16">
      <c r="N1147" s="157">
        <v>44067</v>
      </c>
      <c r="O1147" s="19">
        <v>-7.0000000000000007E-2</v>
      </c>
      <c r="P1147" s="19">
        <v>0.32</v>
      </c>
    </row>
    <row r="1148" spans="14:16">
      <c r="N1148" s="157">
        <v>44074</v>
      </c>
      <c r="O1148" s="19">
        <v>-0.13</v>
      </c>
      <c r="P1148" s="19">
        <v>0.35</v>
      </c>
    </row>
    <row r="1149" spans="14:16">
      <c r="N1149" s="157">
        <v>44081</v>
      </c>
      <c r="O1149" s="19">
        <v>-0.09</v>
      </c>
      <c r="P1149" s="19">
        <v>0.38</v>
      </c>
    </row>
    <row r="1150" spans="14:16">
      <c r="N1150" s="157">
        <v>44088</v>
      </c>
      <c r="O1150" s="19">
        <v>-0.14000000000000001</v>
      </c>
      <c r="P1150" s="19">
        <v>0.35</v>
      </c>
    </row>
    <row r="1151" spans="14:16">
      <c r="N1151" s="157">
        <v>44095</v>
      </c>
      <c r="O1151" s="19">
        <v>-0.17</v>
      </c>
      <c r="P1151" s="19">
        <v>0.35</v>
      </c>
    </row>
    <row r="1152" spans="14:16">
      <c r="N1152" s="157">
        <v>44102</v>
      </c>
      <c r="O1152" s="19">
        <v>-0.18</v>
      </c>
      <c r="P1152" s="19">
        <v>0.37000000000000005</v>
      </c>
    </row>
    <row r="1153" spans="14:16">
      <c r="N1153" s="157">
        <v>44109</v>
      </c>
      <c r="O1153" s="19">
        <v>-0.21</v>
      </c>
      <c r="P1153" s="19">
        <v>0.33000000000000007</v>
      </c>
    </row>
    <row r="1154" spans="14:16">
      <c r="N1154" s="157">
        <v>44116</v>
      </c>
      <c r="O1154" s="19">
        <v>-0.27</v>
      </c>
      <c r="P1154" s="19">
        <v>0.35</v>
      </c>
    </row>
    <row r="1155" spans="14:16">
      <c r="N1155" s="157">
        <v>44123</v>
      </c>
      <c r="O1155" s="19">
        <v>-0.22</v>
      </c>
      <c r="P1155" s="19">
        <v>0.35</v>
      </c>
    </row>
    <row r="1156" spans="14:16">
      <c r="N1156" s="157">
        <v>44130</v>
      </c>
      <c r="O1156" s="19">
        <v>-0.26</v>
      </c>
      <c r="P1156" s="19">
        <v>0.37</v>
      </c>
    </row>
    <row r="1157" spans="14:16">
      <c r="N1157" s="157">
        <v>44137</v>
      </c>
      <c r="O1157" s="19">
        <v>-0.27</v>
      </c>
      <c r="P1157" s="19">
        <v>0.38</v>
      </c>
    </row>
    <row r="1158" spans="14:16">
      <c r="N1158" s="157">
        <v>44144</v>
      </c>
      <c r="O1158" s="19">
        <v>-0.23</v>
      </c>
      <c r="P1158" s="19">
        <v>0.31000000000000005</v>
      </c>
    </row>
    <row r="1159" spans="14:16">
      <c r="N1159" s="157">
        <v>44151</v>
      </c>
      <c r="O1159" s="19">
        <v>-0.27</v>
      </c>
      <c r="P1159" s="19">
        <v>0.29999999999999993</v>
      </c>
    </row>
    <row r="1160" spans="14:16">
      <c r="N1160" s="157">
        <v>44158</v>
      </c>
      <c r="O1160" s="19">
        <v>-0.28000000000000003</v>
      </c>
      <c r="P1160" s="19">
        <v>0.30999999999999994</v>
      </c>
    </row>
    <row r="1161" spans="14:16">
      <c r="N1161" s="157">
        <v>44165</v>
      </c>
      <c r="O1161" s="19">
        <v>-0.25</v>
      </c>
      <c r="P1161" s="19">
        <v>0.30000000000000004</v>
      </c>
    </row>
    <row r="1162" spans="14:16">
      <c r="N1162" s="157">
        <v>44172</v>
      </c>
      <c r="O1162" s="19">
        <v>-0.33</v>
      </c>
      <c r="P1162" s="19">
        <v>0.3</v>
      </c>
    </row>
    <row r="1163" spans="14:16">
      <c r="N1163" s="157">
        <v>44179</v>
      </c>
      <c r="O1163" s="19">
        <v>-0.28999999999999998</v>
      </c>
      <c r="P1163" s="19">
        <v>0.27000000000000007</v>
      </c>
    </row>
    <row r="1164" spans="14:16">
      <c r="N1164" s="157">
        <v>44186</v>
      </c>
      <c r="O1164" s="19">
        <v>-0.27</v>
      </c>
      <c r="P1164" s="19">
        <v>0.33999999999999997</v>
      </c>
    </row>
    <row r="1165" spans="14:16">
      <c r="N1165" s="157">
        <v>44193</v>
      </c>
      <c r="O1165" s="19">
        <v>-0.32</v>
      </c>
      <c r="P1165" s="19">
        <v>0.24000000000000005</v>
      </c>
    </row>
    <row r="1166" spans="14:16">
      <c r="N1166" s="157">
        <v>44200</v>
      </c>
      <c r="O1166" s="19">
        <v>-0.31</v>
      </c>
      <c r="P1166" s="19">
        <v>0.22000000000000003</v>
      </c>
    </row>
    <row r="1167" spans="14:16">
      <c r="N1167" s="157">
        <v>44207</v>
      </c>
      <c r="O1167" s="19">
        <v>-0.31</v>
      </c>
      <c r="P1167" s="19">
        <v>0.23000000000000004</v>
      </c>
    </row>
    <row r="1168" spans="14:16">
      <c r="N1168" s="157">
        <v>44214</v>
      </c>
      <c r="O1168" s="19">
        <v>-0.27</v>
      </c>
      <c r="P1168" s="19">
        <v>0.24</v>
      </c>
    </row>
    <row r="1169" spans="14:16">
      <c r="N1169" s="157">
        <v>44221</v>
      </c>
      <c r="O1169" s="19">
        <v>-0.27</v>
      </c>
      <c r="P1169" s="19">
        <v>0.25</v>
      </c>
    </row>
    <row r="1170" spans="14:16">
      <c r="N1170" s="157">
        <v>44228</v>
      </c>
      <c r="O1170" s="19">
        <v>-0.21</v>
      </c>
      <c r="P1170" s="19">
        <v>0.25</v>
      </c>
    </row>
    <row r="1171" spans="14:16">
      <c r="N1171" s="157">
        <v>44235</v>
      </c>
      <c r="O1171" s="19">
        <v>-0.18</v>
      </c>
      <c r="P1171" s="19">
        <v>0.28000000000000003</v>
      </c>
    </row>
    <row r="1172" spans="14:16">
      <c r="N1172" s="157">
        <v>44242</v>
      </c>
      <c r="O1172" s="19">
        <v>-0.04</v>
      </c>
      <c r="P1172" s="19">
        <v>0.29000000000000004</v>
      </c>
    </row>
    <row r="1173" spans="14:16">
      <c r="N1173" s="157">
        <v>44249</v>
      </c>
      <c r="O1173" s="19">
        <v>0.01</v>
      </c>
      <c r="P1173" s="19">
        <v>0.26</v>
      </c>
    </row>
    <row r="1174" spans="14:16">
      <c r="N1174" s="157">
        <v>44256</v>
      </c>
      <c r="O1174" s="19">
        <v>-0.02</v>
      </c>
      <c r="P1174" s="19">
        <v>0.27999999999999997</v>
      </c>
    </row>
    <row r="1175" spans="14:16">
      <c r="N1175" s="157">
        <v>44263</v>
      </c>
      <c r="O1175" s="19">
        <v>-0.05</v>
      </c>
      <c r="P1175" s="19">
        <v>0.27</v>
      </c>
    </row>
    <row r="1176" spans="14:16">
      <c r="N1176" s="157">
        <v>44270</v>
      </c>
      <c r="O1176" s="19">
        <v>-0.04</v>
      </c>
      <c r="P1176" s="19">
        <v>0.27</v>
      </c>
    </row>
    <row r="1177" spans="14:16">
      <c r="N1177" s="157">
        <v>44277</v>
      </c>
      <c r="O1177" s="19">
        <v>-0.09</v>
      </c>
      <c r="P1177" s="19">
        <v>0.27</v>
      </c>
    </row>
    <row r="1178" spans="14:16">
      <c r="N1178" s="157">
        <v>44284</v>
      </c>
      <c r="O1178" s="19">
        <v>-0.06</v>
      </c>
      <c r="P1178" s="19">
        <v>0.24</v>
      </c>
    </row>
    <row r="1179" spans="14:16">
      <c r="N1179" s="157">
        <v>44291</v>
      </c>
      <c r="O1179" s="19">
        <v>-0.02</v>
      </c>
      <c r="P1179" s="19">
        <v>0.28999999999999998</v>
      </c>
    </row>
    <row r="1180" spans="14:16">
      <c r="N1180" s="157">
        <v>44298</v>
      </c>
      <c r="O1180" s="19">
        <v>0.02</v>
      </c>
      <c r="P1180" s="19">
        <v>0.29000000000000004</v>
      </c>
    </row>
    <row r="1181" spans="14:16">
      <c r="N1181" s="157">
        <v>44305</v>
      </c>
      <c r="O1181" s="19">
        <v>0.02</v>
      </c>
      <c r="P1181" s="19">
        <v>0.29000000000000004</v>
      </c>
    </row>
    <row r="1182" spans="14:16">
      <c r="N1182" s="157">
        <v>44312</v>
      </c>
      <c r="O1182" s="19">
        <v>0.1</v>
      </c>
      <c r="P1182" s="19">
        <v>0.30000000000000004</v>
      </c>
    </row>
    <row r="1183" spans="14:16">
      <c r="N1183" s="157">
        <v>44319</v>
      </c>
      <c r="O1183" s="19">
        <v>0.1</v>
      </c>
      <c r="P1183" s="19">
        <v>0.32</v>
      </c>
    </row>
    <row r="1184" spans="14:16">
      <c r="N1184" s="157">
        <v>44326</v>
      </c>
      <c r="O1184" s="19">
        <v>0.21</v>
      </c>
      <c r="P1184" s="19">
        <v>0.33999999999999997</v>
      </c>
    </row>
    <row r="1185" spans="14:16">
      <c r="N1185" s="157">
        <v>44333</v>
      </c>
      <c r="O1185" s="19">
        <v>0.18</v>
      </c>
      <c r="P1185" s="19">
        <v>0.3</v>
      </c>
    </row>
    <row r="1186" spans="14:16">
      <c r="N1186" s="157">
        <v>44340</v>
      </c>
      <c r="O1186" s="19">
        <v>0.11</v>
      </c>
      <c r="P1186" s="19">
        <v>0.28000000000000003</v>
      </c>
    </row>
    <row r="1187" spans="14:16">
      <c r="N1187" s="157">
        <v>44347</v>
      </c>
      <c r="O1187" s="19">
        <v>0.08</v>
      </c>
      <c r="P1187" s="19">
        <v>0.27</v>
      </c>
    </row>
    <row r="1188" spans="14:16">
      <c r="N1188" s="157">
        <v>44354</v>
      </c>
      <c r="O1188" s="19">
        <v>0.03</v>
      </c>
      <c r="P1188" s="19">
        <v>0.31999999999999995</v>
      </c>
    </row>
    <row r="1189" spans="14:16">
      <c r="N1189" s="157">
        <v>44361</v>
      </c>
      <c r="O1189" s="19">
        <v>0.09</v>
      </c>
      <c r="P1189" s="19">
        <v>0.29000000000000004</v>
      </c>
    </row>
    <row r="1190" spans="14:16">
      <c r="N1190" s="157">
        <v>44368</v>
      </c>
      <c r="O1190" s="19">
        <v>0.13</v>
      </c>
      <c r="P1190" s="19">
        <v>0.31</v>
      </c>
    </row>
    <row r="1191" spans="14:16">
      <c r="N1191" s="157">
        <v>44375</v>
      </c>
      <c r="O1191" s="19">
        <v>0.13</v>
      </c>
      <c r="P1191" s="19">
        <v>0.36</v>
      </c>
    </row>
    <row r="1192" spans="14:16">
      <c r="N1192" s="157">
        <v>44382</v>
      </c>
      <c r="O1192" s="19">
        <v>0.09</v>
      </c>
      <c r="P1192" s="19">
        <v>0.41000000000000003</v>
      </c>
    </row>
    <row r="1193" spans="14:16">
      <c r="N1193" s="157">
        <v>44389</v>
      </c>
      <c r="O1193" s="19">
        <v>0.01</v>
      </c>
      <c r="P1193" s="19">
        <v>0.35000000000000003</v>
      </c>
    </row>
    <row r="1194" spans="14:16">
      <c r="N1194" s="157">
        <v>44396</v>
      </c>
      <c r="O1194" s="19">
        <v>-0.04</v>
      </c>
      <c r="P1194" s="19">
        <v>0.37</v>
      </c>
    </row>
    <row r="1195" spans="14:16">
      <c r="N1195" s="157">
        <v>44403</v>
      </c>
      <c r="O1195" s="19">
        <v>-0.06</v>
      </c>
      <c r="P1195" s="19">
        <v>0.39</v>
      </c>
    </row>
    <row r="1196" spans="14:16">
      <c r="N1196" s="157">
        <v>44410</v>
      </c>
      <c r="O1196" s="19">
        <v>-0.06</v>
      </c>
      <c r="P1196" s="19">
        <v>0.43</v>
      </c>
    </row>
    <row r="1197" spans="14:16">
      <c r="N1197" s="157">
        <v>44417</v>
      </c>
      <c r="O1197" s="19">
        <v>-0.08</v>
      </c>
      <c r="P1197" s="19">
        <v>0.38</v>
      </c>
    </row>
    <row r="1198" spans="14:16">
      <c r="N1198" s="157">
        <v>44424</v>
      </c>
      <c r="O1198" s="19">
        <v>-0.12</v>
      </c>
      <c r="P1198" s="19">
        <v>0.37</v>
      </c>
    </row>
    <row r="1199" spans="14:16">
      <c r="N1199" s="157">
        <v>44431</v>
      </c>
      <c r="O1199" s="19">
        <v>-0.03</v>
      </c>
      <c r="P1199" s="19">
        <v>0.38</v>
      </c>
    </row>
    <row r="1200" spans="14:16">
      <c r="N1200" s="157">
        <v>44438</v>
      </c>
      <c r="O1200" s="19">
        <v>0.01</v>
      </c>
      <c r="P1200" s="19">
        <v>0.39</v>
      </c>
    </row>
    <row r="1201" spans="14:16">
      <c r="N1201" s="157">
        <v>44445</v>
      </c>
      <c r="O1201" s="19">
        <v>0.03</v>
      </c>
      <c r="P1201" s="19">
        <v>0.38</v>
      </c>
    </row>
    <row r="1202" spans="14:16">
      <c r="N1202" s="157">
        <v>44452</v>
      </c>
      <c r="O1202" s="19">
        <v>0.09</v>
      </c>
      <c r="P1202" s="19">
        <v>0.38</v>
      </c>
    </row>
    <row r="1203" spans="14:16">
      <c r="N1203" s="157">
        <v>44459</v>
      </c>
      <c r="O1203" s="19">
        <v>0.14000000000000001</v>
      </c>
      <c r="P1203" s="19">
        <v>0.38</v>
      </c>
    </row>
    <row r="1204" spans="14:16">
      <c r="N1204" s="157">
        <v>44466</v>
      </c>
      <c r="O1204" s="19">
        <v>0.14000000000000001</v>
      </c>
      <c r="P1204" s="19">
        <v>0.37</v>
      </c>
    </row>
    <row r="1205" spans="14:16">
      <c r="N1205" s="157">
        <v>44473</v>
      </c>
      <c r="O1205" s="19">
        <v>0.21</v>
      </c>
      <c r="P1205" s="19">
        <v>0.36</v>
      </c>
    </row>
    <row r="1206" spans="14:16">
      <c r="N1206" s="157">
        <v>44480</v>
      </c>
      <c r="O1206" s="19">
        <v>0.18</v>
      </c>
      <c r="P1206" s="19">
        <v>0.35</v>
      </c>
    </row>
    <row r="1207" spans="14:16">
      <c r="N1207" s="157">
        <v>44487</v>
      </c>
      <c r="O1207" s="19">
        <v>0.28000000000000003</v>
      </c>
      <c r="P1207" s="19">
        <v>0.36000000000000004</v>
      </c>
    </row>
    <row r="1208" spans="14:16">
      <c r="N1208" s="157">
        <v>44494</v>
      </c>
      <c r="O1208" s="19">
        <v>0.34</v>
      </c>
      <c r="P1208" s="19">
        <v>0.44000000000000006</v>
      </c>
    </row>
    <row r="1209" spans="14:16">
      <c r="N1209" s="157">
        <v>44501</v>
      </c>
      <c r="O1209" s="19">
        <v>0.12</v>
      </c>
      <c r="P1209" s="19">
        <v>0.36</v>
      </c>
    </row>
    <row r="1210" spans="14:16">
      <c r="N1210" s="157">
        <v>44508</v>
      </c>
      <c r="O1210" s="19">
        <v>0.17</v>
      </c>
      <c r="P1210" s="19">
        <v>0.41000000000000003</v>
      </c>
    </row>
    <row r="1211" spans="14:16">
      <c r="N1211" s="157">
        <v>44515</v>
      </c>
      <c r="O1211" s="19">
        <v>0.13</v>
      </c>
      <c r="P1211" s="19">
        <v>0.46</v>
      </c>
    </row>
    <row r="1212" spans="14:16">
      <c r="N1212" s="157">
        <v>44522</v>
      </c>
      <c r="O1212" s="19">
        <v>0.15</v>
      </c>
      <c r="P1212" s="19">
        <v>0.47</v>
      </c>
    </row>
    <row r="1213" spans="14:16">
      <c r="N1213" s="157">
        <v>44529</v>
      </c>
      <c r="O1213" s="19">
        <v>7.0000000000000007E-2</v>
      </c>
      <c r="P1213" s="19">
        <v>0.44</v>
      </c>
    </row>
    <row r="1214" spans="14:16">
      <c r="N1214" s="157">
        <v>44536</v>
      </c>
      <c r="O1214" s="19">
        <v>0.05</v>
      </c>
      <c r="P1214" s="19">
        <v>0.39</v>
      </c>
    </row>
    <row r="1215" spans="14:16">
      <c r="N1215" s="157">
        <v>44543</v>
      </c>
      <c r="O1215" s="19">
        <v>0.03</v>
      </c>
      <c r="P1215" s="19">
        <v>0.39</v>
      </c>
    </row>
    <row r="1216" spans="14:16">
      <c r="N1216" s="157">
        <v>44550</v>
      </c>
      <c r="O1216" s="19">
        <v>0.18</v>
      </c>
      <c r="P1216" s="19">
        <v>0.45</v>
      </c>
    </row>
    <row r="1217" spans="14:16">
      <c r="N1217" s="157">
        <v>44557</v>
      </c>
      <c r="O1217" s="19">
        <v>0.25</v>
      </c>
      <c r="P1217" s="19">
        <v>0.45999999999999996</v>
      </c>
    </row>
    <row r="1218" spans="14:16">
      <c r="N1218" s="157">
        <v>44564</v>
      </c>
      <c r="O1218" s="19">
        <v>0.35</v>
      </c>
      <c r="P1218" s="19">
        <v>0.41</v>
      </c>
    </row>
    <row r="1219" spans="14:16">
      <c r="N1219" s="157">
        <v>44571</v>
      </c>
      <c r="O1219" s="19">
        <v>0.31</v>
      </c>
      <c r="P1219" s="19">
        <v>0.38</v>
      </c>
    </row>
    <row r="1220" spans="14:16">
      <c r="N1220" s="157">
        <v>44578</v>
      </c>
      <c r="O1220" s="19">
        <v>0.31</v>
      </c>
      <c r="P1220" s="19">
        <v>0.37</v>
      </c>
    </row>
    <row r="1221" spans="14:16">
      <c r="N1221" s="157">
        <v>44585</v>
      </c>
      <c r="O1221" s="19">
        <v>0.37</v>
      </c>
      <c r="P1221" s="19">
        <v>0.41</v>
      </c>
    </row>
    <row r="1222" spans="14:16">
      <c r="N1222" s="157">
        <v>44592</v>
      </c>
      <c r="O1222" s="19">
        <v>0.62</v>
      </c>
      <c r="P1222" s="19">
        <v>0.47</v>
      </c>
    </row>
    <row r="1223" spans="14:16">
      <c r="N1223" s="157">
        <v>44599</v>
      </c>
      <c r="O1223" s="19">
        <v>0.74</v>
      </c>
      <c r="P1223" s="19">
        <v>0.47</v>
      </c>
    </row>
    <row r="1224" spans="14:16">
      <c r="N1224" s="157">
        <v>44606</v>
      </c>
      <c r="O1224" s="19">
        <v>0.69</v>
      </c>
      <c r="P1224" s="19">
        <v>0.47</v>
      </c>
    </row>
    <row r="1225" spans="14:16">
      <c r="N1225" s="157">
        <v>44613</v>
      </c>
      <c r="O1225" s="19">
        <v>0.78</v>
      </c>
      <c r="P1225" s="19">
        <v>0.61</v>
      </c>
    </row>
    <row r="1226" spans="14:16">
      <c r="N1226" s="157">
        <v>44620</v>
      </c>
      <c r="O1226" s="19">
        <v>0.6</v>
      </c>
      <c r="P1226" s="19">
        <v>0.62</v>
      </c>
    </row>
    <row r="1227" spans="14:16">
      <c r="N1227" s="157">
        <v>44627</v>
      </c>
      <c r="O1227" s="19">
        <v>0.94</v>
      </c>
      <c r="P1227" s="19">
        <v>0.67999999999999994</v>
      </c>
    </row>
    <row r="1228" spans="14:16">
      <c r="N1228" s="157">
        <v>44634</v>
      </c>
      <c r="O1228" s="19">
        <v>0.96</v>
      </c>
      <c r="P1228" s="19">
        <v>0.59</v>
      </c>
    </row>
    <row r="1229" spans="14:16">
      <c r="N1229" s="157">
        <v>44641</v>
      </c>
      <c r="O1229" s="19">
        <v>1.1399999999999999</v>
      </c>
      <c r="P1229" s="19">
        <v>0.62999999999999989</v>
      </c>
    </row>
    <row r="1230" spans="14:16">
      <c r="N1230" s="157">
        <v>44648</v>
      </c>
      <c r="O1230" s="19">
        <v>1.1399999999999999</v>
      </c>
      <c r="P1230" s="19">
        <v>0.54999999999999993</v>
      </c>
    </row>
    <row r="1231" spans="14:16">
      <c r="N1231" s="157">
        <v>44655</v>
      </c>
      <c r="O1231" s="19">
        <v>1.36</v>
      </c>
      <c r="P1231" s="19">
        <v>0.68</v>
      </c>
    </row>
    <row r="1232" spans="14:16">
      <c r="N1232" s="157">
        <v>44662</v>
      </c>
      <c r="O1232" s="19">
        <v>1.4</v>
      </c>
      <c r="P1232" s="19">
        <v>0.60999999999999988</v>
      </c>
    </row>
    <row r="1233" spans="14:16">
      <c r="N1233" s="157">
        <v>44669</v>
      </c>
      <c r="O1233" s="19">
        <v>1.53</v>
      </c>
      <c r="P1233" s="19">
        <v>0.58000000000000007</v>
      </c>
    </row>
    <row r="1234" spans="14:16">
      <c r="N1234" s="157">
        <v>44676</v>
      </c>
      <c r="O1234" s="19">
        <v>1.59</v>
      </c>
      <c r="P1234" s="19">
        <v>0.69000000000000006</v>
      </c>
    </row>
    <row r="1235" spans="14:16">
      <c r="N1235" s="157">
        <v>44683</v>
      </c>
      <c r="O1235" s="19">
        <v>1.83</v>
      </c>
      <c r="P1235" s="19">
        <v>0.76</v>
      </c>
    </row>
    <row r="1236" spans="14:16">
      <c r="N1236" s="157">
        <v>44690</v>
      </c>
      <c r="O1236" s="19">
        <v>1.59</v>
      </c>
      <c r="P1236" s="19">
        <v>0.70000000000000007</v>
      </c>
    </row>
    <row r="1237" spans="14:16">
      <c r="N1237" s="157">
        <v>44697</v>
      </c>
      <c r="O1237" s="19">
        <v>1.54</v>
      </c>
      <c r="P1237" s="19">
        <v>0.56000000000000005</v>
      </c>
    </row>
    <row r="1238" spans="14:16">
      <c r="N1238" s="157">
        <v>44704</v>
      </c>
      <c r="O1238" s="19">
        <v>1.55</v>
      </c>
      <c r="P1238" s="19">
        <v>0.56000000000000005</v>
      </c>
    </row>
    <row r="1239" spans="14:16">
      <c r="N1239" s="157">
        <v>44711</v>
      </c>
      <c r="O1239" s="19">
        <v>1.85</v>
      </c>
      <c r="P1239" s="19">
        <v>0.60000000000000009</v>
      </c>
    </row>
    <row r="1240" spans="14:16">
      <c r="N1240" s="157">
        <v>44718</v>
      </c>
      <c r="O1240" s="19">
        <v>2.16</v>
      </c>
      <c r="P1240" s="19">
        <v>0.77000000000000024</v>
      </c>
    </row>
    <row r="1241" spans="14:16">
      <c r="N1241" s="157">
        <v>44725</v>
      </c>
      <c r="O1241" s="19">
        <v>2.33</v>
      </c>
      <c r="P1241" s="19">
        <v>0.69000000000000017</v>
      </c>
    </row>
    <row r="1242" spans="14:16">
      <c r="N1242" s="157">
        <v>44732</v>
      </c>
      <c r="O1242" s="19">
        <v>2.08</v>
      </c>
      <c r="P1242" s="19">
        <v>0.65000000000000013</v>
      </c>
    </row>
    <row r="1243" spans="14:16">
      <c r="N1243" s="157">
        <v>44739</v>
      </c>
      <c r="O1243" s="19">
        <v>1.82</v>
      </c>
      <c r="P1243" s="19">
        <v>0.42000000000000015</v>
      </c>
    </row>
    <row r="1244" spans="14:16">
      <c r="N1244" s="157">
        <v>44746</v>
      </c>
      <c r="O1244" s="19">
        <v>1.9</v>
      </c>
      <c r="P1244" s="19">
        <v>0.62999999999999989</v>
      </c>
    </row>
    <row r="1245" spans="14:16">
      <c r="N1245" s="157">
        <v>44753</v>
      </c>
      <c r="O1245" s="19">
        <v>1.69</v>
      </c>
      <c r="P1245" s="19">
        <v>0.57999999999999985</v>
      </c>
    </row>
    <row r="1246" spans="14:16">
      <c r="N1246" s="157">
        <v>44760</v>
      </c>
      <c r="O1246" s="19">
        <v>1.64</v>
      </c>
      <c r="P1246" s="19">
        <v>0.57999999999999985</v>
      </c>
    </row>
    <row r="1247" spans="14:16">
      <c r="N1247" s="157">
        <v>44767</v>
      </c>
      <c r="O1247" s="19">
        <v>1.45</v>
      </c>
      <c r="P1247" s="19">
        <v>0.53999999999999992</v>
      </c>
    </row>
    <row r="1248" spans="14:16">
      <c r="N1248" s="157">
        <v>44774</v>
      </c>
      <c r="O1248" s="19">
        <v>1.52</v>
      </c>
      <c r="P1248" s="19">
        <v>0.71</v>
      </c>
    </row>
    <row r="1249" spans="14:16">
      <c r="N1249" s="157">
        <v>44781</v>
      </c>
      <c r="O1249" s="19">
        <v>1.59</v>
      </c>
      <c r="P1249" s="19">
        <v>0.60000000000000009</v>
      </c>
    </row>
    <row r="1250" spans="14:16">
      <c r="N1250" s="157">
        <v>44788</v>
      </c>
      <c r="O1250" s="19">
        <v>1.83</v>
      </c>
      <c r="P1250" s="19">
        <v>0.65000000000000013</v>
      </c>
    </row>
    <row r="1251" spans="14:16">
      <c r="N1251" s="157">
        <v>44795</v>
      </c>
      <c r="O1251" s="19">
        <v>2.0099999999999998</v>
      </c>
      <c r="P1251" s="19">
        <v>0.66999999999999971</v>
      </c>
    </row>
    <row r="1252" spans="14:16">
      <c r="N1252" s="157">
        <v>44802</v>
      </c>
      <c r="O1252" s="19">
        <v>2.14</v>
      </c>
      <c r="P1252" s="19">
        <v>0.56000000000000005</v>
      </c>
    </row>
    <row r="1253" spans="14:16">
      <c r="N1253" s="157">
        <v>44809</v>
      </c>
      <c r="O1253" s="19">
        <v>2.2999999999999998</v>
      </c>
      <c r="P1253" s="19">
        <v>0.55999999999999983</v>
      </c>
    </row>
    <row r="1254" spans="14:16">
      <c r="N1254" s="157">
        <v>44816</v>
      </c>
      <c r="O1254" s="19">
        <v>2.35</v>
      </c>
      <c r="P1254" s="19">
        <v>0.58000000000000007</v>
      </c>
    </row>
    <row r="1255" spans="14:16">
      <c r="N1255" s="157">
        <v>44823</v>
      </c>
      <c r="O1255" s="19">
        <v>2.59</v>
      </c>
      <c r="P1255" s="19">
        <v>0.60999999999999988</v>
      </c>
    </row>
    <row r="1256" spans="14:16">
      <c r="N1256" s="157">
        <v>44830</v>
      </c>
      <c r="O1256" s="19">
        <v>2.69</v>
      </c>
      <c r="P1256" s="19">
        <v>0.56999999999999984</v>
      </c>
    </row>
    <row r="1257" spans="14:16">
      <c r="N1257" s="157">
        <v>44837</v>
      </c>
      <c r="O1257" s="19">
        <v>2.73</v>
      </c>
      <c r="P1257" s="19">
        <v>0.60000000000000009</v>
      </c>
    </row>
    <row r="1258" spans="14:16">
      <c r="N1258" s="157">
        <v>44844</v>
      </c>
      <c r="O1258" s="19">
        <v>2.89</v>
      </c>
      <c r="P1258" s="19">
        <v>0.69</v>
      </c>
    </row>
    <row r="1259" spans="14:16">
      <c r="N1259" s="157">
        <v>44851</v>
      </c>
      <c r="O1259" s="19">
        <v>2.92</v>
      </c>
      <c r="P1259" s="19">
        <v>0.43999999999999995</v>
      </c>
    </row>
    <row r="1260" spans="14:16">
      <c r="N1260" s="157">
        <v>44858</v>
      </c>
      <c r="O1260" s="19">
        <v>2.5099999999999998</v>
      </c>
      <c r="P1260" s="19">
        <v>0.41999999999999993</v>
      </c>
    </row>
    <row r="1261" spans="14:16">
      <c r="N1261" s="157">
        <v>44865</v>
      </c>
      <c r="O1261" s="19">
        <v>2.78</v>
      </c>
      <c r="P1261" s="19">
        <v>0.53999999999999959</v>
      </c>
    </row>
    <row r="1262" spans="14:16">
      <c r="N1262" s="157">
        <v>44872</v>
      </c>
      <c r="O1262" s="19">
        <v>2.66</v>
      </c>
      <c r="P1262" s="19">
        <v>0.60000000000000009</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10764-2A28-411C-AE03-48EE93E216F3}">
  <dimension ref="A1:AY95"/>
  <sheetViews>
    <sheetView workbookViewId="0">
      <selection activeCell="L25" sqref="L25"/>
    </sheetView>
  </sheetViews>
  <sheetFormatPr defaultColWidth="9.08984375" defaultRowHeight="14.5"/>
  <cols>
    <col min="1" max="16384" width="9.08984375" style="19"/>
  </cols>
  <sheetData>
    <row r="1" spans="1:51">
      <c r="A1" s="20" t="s">
        <v>455</v>
      </c>
    </row>
    <row r="3" spans="1:51">
      <c r="A3" s="20" t="s">
        <v>456</v>
      </c>
    </row>
    <row r="4" spans="1:51">
      <c r="A4" s="150"/>
    </row>
    <row r="6" spans="1:51">
      <c r="N6" s="159"/>
      <c r="O6" s="168"/>
      <c r="P6" s="159"/>
      <c r="Q6" s="166"/>
      <c r="R6" s="166"/>
      <c r="S6" s="166"/>
      <c r="T6" s="166"/>
      <c r="U6" s="166"/>
      <c r="V6" s="166"/>
      <c r="W6" s="173"/>
      <c r="X6" s="159"/>
      <c r="Y6" s="159"/>
      <c r="Z6" s="159"/>
      <c r="AA6" s="159"/>
      <c r="AB6" s="159"/>
      <c r="AC6" s="159"/>
      <c r="AD6" s="159"/>
      <c r="AE6" s="159"/>
      <c r="AF6" s="159"/>
      <c r="AM6" s="159"/>
      <c r="AN6" s="159"/>
      <c r="AO6" s="159"/>
      <c r="AP6" s="159"/>
      <c r="AQ6" s="159"/>
      <c r="AR6" s="159"/>
      <c r="AS6" s="159"/>
      <c r="AT6" s="159"/>
      <c r="AU6" s="159"/>
      <c r="AV6" s="159"/>
      <c r="AW6" s="159"/>
      <c r="AX6" s="159"/>
      <c r="AY6" s="159"/>
    </row>
    <row r="7" spans="1:51">
      <c r="N7" s="167"/>
      <c r="O7" s="167"/>
      <c r="P7" s="167"/>
      <c r="Q7" s="167"/>
      <c r="R7" s="167"/>
      <c r="S7" s="167"/>
      <c r="T7" s="167"/>
      <c r="U7" s="167"/>
      <c r="V7" s="167"/>
      <c r="W7" s="172"/>
      <c r="X7" s="167"/>
      <c r="Y7" s="167"/>
      <c r="Z7" s="167"/>
      <c r="AA7" s="167"/>
      <c r="AB7" s="167"/>
      <c r="AC7" s="167"/>
      <c r="AD7" s="167"/>
      <c r="AE7" s="167"/>
      <c r="AF7" s="171"/>
      <c r="AM7" s="171"/>
      <c r="AN7" s="167"/>
      <c r="AO7" s="167"/>
      <c r="AP7" s="167"/>
      <c r="AQ7" s="167"/>
      <c r="AR7" s="167"/>
      <c r="AS7" s="174"/>
      <c r="AT7" s="167"/>
      <c r="AU7" s="167"/>
      <c r="AV7" s="167"/>
      <c r="AW7" s="167"/>
      <c r="AX7" s="167"/>
      <c r="AY7" s="167"/>
    </row>
    <row r="8" spans="1:51">
      <c r="N8" s="164"/>
      <c r="O8" s="165"/>
      <c r="P8" s="165"/>
      <c r="Q8" s="165"/>
      <c r="R8" s="165"/>
      <c r="S8" s="165"/>
      <c r="T8" s="165"/>
      <c r="U8" s="165"/>
      <c r="V8" s="165"/>
      <c r="W8" s="170"/>
      <c r="X8" s="165"/>
      <c r="Y8" s="165"/>
      <c r="Z8" s="165"/>
      <c r="AA8" s="165"/>
      <c r="AB8" s="165"/>
      <c r="AC8" s="165"/>
      <c r="AD8" s="165"/>
      <c r="AE8" s="165"/>
      <c r="AF8" s="169"/>
      <c r="AM8" s="169"/>
      <c r="AN8" s="165"/>
      <c r="AO8" s="165"/>
      <c r="AP8" s="165"/>
      <c r="AQ8" s="165"/>
      <c r="AR8" s="165"/>
      <c r="AS8" s="164"/>
      <c r="AT8" s="164"/>
      <c r="AU8" s="164"/>
      <c r="AV8" s="164"/>
      <c r="AW8" s="164"/>
      <c r="AX8" s="164"/>
      <c r="AY8" s="164"/>
    </row>
    <row r="9" spans="1:51">
      <c r="N9" s="164"/>
      <c r="O9" s="165"/>
      <c r="P9" s="165"/>
      <c r="Q9" s="165"/>
      <c r="R9" s="165"/>
      <c r="S9" s="165"/>
      <c r="T9" s="165"/>
      <c r="U9" s="165"/>
      <c r="V9" s="165"/>
      <c r="W9" s="170"/>
      <c r="X9" s="165"/>
      <c r="Y9" s="165"/>
      <c r="Z9" s="165"/>
      <c r="AA9" s="165"/>
      <c r="AB9" s="165"/>
      <c r="AC9" s="165"/>
      <c r="AD9" s="165"/>
      <c r="AE9" s="165"/>
      <c r="AF9" s="169"/>
      <c r="AM9" s="169"/>
      <c r="AN9" s="165"/>
      <c r="AO9" s="165"/>
      <c r="AP9" s="165"/>
      <c r="AQ9" s="165"/>
      <c r="AR9" s="165"/>
      <c r="AS9" s="164"/>
      <c r="AT9" s="164"/>
      <c r="AU9" s="164"/>
      <c r="AV9" s="164"/>
      <c r="AW9" s="164"/>
      <c r="AX9" s="164"/>
      <c r="AY9" s="164"/>
    </row>
    <row r="10" spans="1:51">
      <c r="N10" s="164"/>
      <c r="O10" s="165"/>
      <c r="P10" s="165"/>
      <c r="Q10" s="165"/>
      <c r="R10" s="165"/>
      <c r="S10" s="165"/>
      <c r="T10" s="165"/>
      <c r="U10" s="165"/>
      <c r="V10" s="165"/>
      <c r="W10" s="170"/>
      <c r="X10" s="165"/>
      <c r="Y10" s="165"/>
      <c r="Z10" s="165"/>
      <c r="AA10" s="165"/>
      <c r="AB10" s="165"/>
      <c r="AC10" s="165"/>
      <c r="AD10" s="165"/>
      <c r="AE10" s="165"/>
      <c r="AF10" s="169"/>
      <c r="AM10" s="169"/>
      <c r="AN10" s="165"/>
      <c r="AO10" s="165"/>
      <c r="AP10" s="165"/>
      <c r="AQ10" s="165"/>
      <c r="AR10" s="165"/>
      <c r="AS10" s="164"/>
      <c r="AT10" s="164"/>
      <c r="AU10" s="164"/>
      <c r="AV10" s="164"/>
      <c r="AW10" s="164"/>
      <c r="AX10" s="164"/>
      <c r="AY10" s="164"/>
    </row>
    <row r="11" spans="1:51">
      <c r="N11" s="164"/>
      <c r="O11" s="165"/>
      <c r="P11" s="165"/>
      <c r="Q11" s="165"/>
      <c r="R11" s="165"/>
      <c r="S11" s="165"/>
      <c r="T11" s="165"/>
      <c r="U11" s="165"/>
      <c r="V11" s="165"/>
      <c r="W11" s="170"/>
      <c r="X11" s="165"/>
      <c r="Y11" s="165"/>
      <c r="Z11" s="165"/>
      <c r="AA11" s="165"/>
      <c r="AB11" s="165"/>
      <c r="AC11" s="165"/>
      <c r="AD11" s="165"/>
      <c r="AE11" s="165"/>
      <c r="AF11" s="169"/>
      <c r="AM11" s="169"/>
      <c r="AN11" s="165"/>
      <c r="AO11" s="165"/>
      <c r="AP11" s="165"/>
      <c r="AQ11" s="165"/>
      <c r="AR11" s="165"/>
      <c r="AS11" s="164"/>
      <c r="AT11" s="164"/>
      <c r="AU11" s="164"/>
      <c r="AV11" s="164"/>
      <c r="AW11" s="164"/>
      <c r="AX11" s="164"/>
      <c r="AY11" s="164"/>
    </row>
    <row r="12" spans="1:51">
      <c r="N12" s="164"/>
      <c r="O12" s="165"/>
      <c r="P12" s="165"/>
      <c r="Q12" s="165"/>
      <c r="R12" s="165"/>
      <c r="S12" s="165"/>
      <c r="T12" s="165"/>
      <c r="U12" s="165"/>
      <c r="V12" s="165"/>
      <c r="W12" s="170"/>
      <c r="X12" s="165"/>
      <c r="Y12" s="165"/>
      <c r="Z12" s="165"/>
      <c r="AA12" s="165"/>
      <c r="AB12" s="165"/>
      <c r="AC12" s="165"/>
      <c r="AD12" s="165"/>
      <c r="AE12" s="165"/>
      <c r="AF12" s="169"/>
      <c r="AM12" s="169"/>
      <c r="AN12" s="165"/>
      <c r="AO12" s="165"/>
      <c r="AP12" s="165"/>
      <c r="AQ12" s="165"/>
      <c r="AR12" s="165"/>
      <c r="AS12" s="164"/>
      <c r="AT12" s="164"/>
      <c r="AU12" s="164"/>
      <c r="AV12" s="164"/>
      <c r="AW12" s="164"/>
      <c r="AX12" s="164"/>
      <c r="AY12" s="164"/>
    </row>
    <row r="13" spans="1:51">
      <c r="N13" s="164"/>
      <c r="O13" s="165"/>
      <c r="P13" s="165"/>
      <c r="Q13" s="165"/>
      <c r="R13" s="165"/>
      <c r="S13" s="165"/>
      <c r="T13" s="165"/>
      <c r="U13" s="165"/>
      <c r="V13" s="165"/>
      <c r="W13" s="170"/>
      <c r="X13" s="165"/>
      <c r="Y13" s="165"/>
      <c r="Z13" s="165"/>
      <c r="AA13" s="165"/>
      <c r="AB13" s="165"/>
      <c r="AC13" s="165"/>
      <c r="AD13" s="165"/>
      <c r="AE13" s="165"/>
      <c r="AF13" s="169"/>
      <c r="AM13" s="169"/>
      <c r="AN13" s="165"/>
      <c r="AO13" s="165"/>
      <c r="AP13" s="165"/>
      <c r="AQ13" s="165"/>
      <c r="AR13" s="165"/>
      <c r="AS13" s="164"/>
      <c r="AT13" s="164"/>
      <c r="AU13" s="164"/>
      <c r="AV13" s="164"/>
      <c r="AW13" s="164"/>
      <c r="AX13" s="164"/>
      <c r="AY13" s="164"/>
    </row>
    <row r="14" spans="1:51">
      <c r="O14" s="165"/>
      <c r="P14" s="165"/>
      <c r="Q14" s="165"/>
      <c r="R14" s="165"/>
      <c r="S14" s="165"/>
      <c r="T14" s="165"/>
      <c r="U14" s="165"/>
      <c r="V14" s="165"/>
      <c r="W14" s="170"/>
      <c r="X14" s="165"/>
      <c r="Y14" s="165"/>
      <c r="Z14" s="165"/>
      <c r="AA14" s="165"/>
      <c r="AB14" s="165"/>
      <c r="AC14" s="165"/>
      <c r="AD14" s="165"/>
      <c r="AE14" s="165"/>
      <c r="AF14" s="169"/>
      <c r="AS14" s="175"/>
      <c r="AT14" s="164"/>
      <c r="AU14" s="165"/>
      <c r="AV14" s="165"/>
      <c r="AW14" s="164"/>
      <c r="AX14" s="164"/>
      <c r="AY14" s="164"/>
    </row>
    <row r="15" spans="1:51">
      <c r="O15" s="165"/>
      <c r="P15" s="165"/>
      <c r="Q15" s="165"/>
      <c r="R15" s="165"/>
      <c r="S15" s="165"/>
      <c r="T15" s="165"/>
      <c r="U15" s="165"/>
      <c r="V15" s="165"/>
      <c r="W15" s="170"/>
      <c r="X15" s="165"/>
      <c r="Y15" s="165"/>
      <c r="Z15" s="165"/>
      <c r="AA15" s="165"/>
      <c r="AB15" s="165"/>
      <c r="AC15" s="165"/>
      <c r="AD15" s="165"/>
      <c r="AE15" s="165"/>
      <c r="AF15" s="169"/>
      <c r="AS15" s="175"/>
      <c r="AT15" s="164"/>
      <c r="AU15" s="165"/>
      <c r="AV15" s="165"/>
      <c r="AW15" s="164"/>
      <c r="AX15" s="164"/>
      <c r="AY15" s="164"/>
    </row>
    <row r="16" spans="1:51">
      <c r="A16" s="20" t="s">
        <v>456</v>
      </c>
      <c r="O16" s="165"/>
      <c r="P16" s="165"/>
      <c r="Q16" s="165"/>
      <c r="R16" s="165"/>
      <c r="S16" s="165"/>
      <c r="T16" s="165"/>
      <c r="U16" s="165"/>
      <c r="V16" s="165"/>
      <c r="W16" s="170"/>
      <c r="X16" s="165"/>
      <c r="Y16" s="165"/>
      <c r="Z16" s="165"/>
      <c r="AA16" s="165"/>
      <c r="AB16" s="165"/>
      <c r="AC16" s="165"/>
      <c r="AD16" s="165"/>
      <c r="AE16" s="165"/>
      <c r="AF16" s="169"/>
      <c r="AS16" s="175"/>
      <c r="AT16" s="164"/>
      <c r="AU16" s="165"/>
      <c r="AV16" s="165"/>
      <c r="AW16" s="164"/>
      <c r="AX16" s="165"/>
      <c r="AY16" s="165"/>
    </row>
    <row r="17" spans="1:51">
      <c r="A17" s="150"/>
      <c r="O17" s="165"/>
      <c r="P17" s="165"/>
      <c r="Q17" s="165"/>
      <c r="R17" s="165"/>
      <c r="S17" s="165"/>
      <c r="T17" s="165"/>
      <c r="U17" s="165"/>
      <c r="V17" s="165"/>
      <c r="W17" s="170"/>
      <c r="X17" s="165"/>
      <c r="Y17" s="165"/>
      <c r="Z17" s="165"/>
      <c r="AA17" s="165"/>
      <c r="AB17" s="165"/>
      <c r="AC17" s="165"/>
      <c r="AD17" s="165"/>
      <c r="AE17" s="165"/>
      <c r="AF17" s="169"/>
      <c r="AS17" s="164"/>
      <c r="AT17" s="164"/>
      <c r="AU17" s="165"/>
      <c r="AV17" s="165"/>
      <c r="AW17" s="164"/>
      <c r="AX17" s="165"/>
      <c r="AY17" s="165"/>
    </row>
    <row r="18" spans="1:51">
      <c r="O18" s="165"/>
      <c r="P18" s="165"/>
      <c r="Q18" s="165"/>
      <c r="R18" s="165"/>
      <c r="S18" s="165"/>
      <c r="T18" s="165"/>
      <c r="U18" s="165"/>
      <c r="V18" s="165"/>
      <c r="W18" s="170"/>
      <c r="X18" s="165"/>
      <c r="Y18" s="165"/>
      <c r="Z18" s="165"/>
      <c r="AA18" s="165"/>
      <c r="AB18" s="165"/>
      <c r="AC18" s="165"/>
      <c r="AD18" s="165"/>
      <c r="AE18" s="165"/>
      <c r="AF18" s="169"/>
      <c r="AS18" s="164"/>
      <c r="AT18" s="164"/>
      <c r="AU18" s="165"/>
      <c r="AV18" s="165"/>
      <c r="AW18" s="164"/>
      <c r="AX18" s="165"/>
      <c r="AY18" s="165"/>
    </row>
    <row r="19" spans="1:51">
      <c r="O19" s="165"/>
      <c r="P19" s="165"/>
      <c r="Q19" s="165"/>
      <c r="R19" s="165"/>
      <c r="S19" s="165"/>
      <c r="T19" s="165"/>
      <c r="U19" s="165"/>
      <c r="V19" s="165"/>
      <c r="W19" s="170"/>
      <c r="X19" s="165"/>
      <c r="Y19" s="165"/>
      <c r="Z19" s="165"/>
      <c r="AA19" s="165"/>
      <c r="AB19" s="165"/>
      <c r="AC19" s="165"/>
      <c r="AD19" s="165"/>
      <c r="AE19" s="165"/>
      <c r="AF19" s="169"/>
      <c r="AS19" s="159"/>
      <c r="AT19" s="164"/>
      <c r="AU19" s="165"/>
      <c r="AV19" s="165"/>
      <c r="AW19" s="165"/>
      <c r="AX19" s="165"/>
      <c r="AY19" s="165"/>
    </row>
    <row r="20" spans="1:51">
      <c r="N20" s="159"/>
      <c r="O20" s="165"/>
      <c r="P20" s="165"/>
      <c r="Q20" s="165"/>
      <c r="R20" s="165"/>
      <c r="S20" s="165"/>
      <c r="T20" s="165"/>
      <c r="U20" s="165"/>
      <c r="V20" s="165"/>
      <c r="W20" s="170"/>
      <c r="X20" s="165"/>
      <c r="Y20" s="165"/>
      <c r="Z20" s="165"/>
      <c r="AA20" s="165"/>
      <c r="AB20" s="165"/>
      <c r="AC20" s="165"/>
      <c r="AD20" s="165"/>
      <c r="AE20" s="165"/>
      <c r="AF20" s="169"/>
      <c r="AG20" s="165"/>
      <c r="AH20" s="165"/>
      <c r="AI20" s="163"/>
      <c r="AJ20" s="162"/>
      <c r="AK20" s="162"/>
      <c r="AL20" s="162"/>
      <c r="AM20" s="162"/>
      <c r="AN20" s="162"/>
      <c r="AO20" s="162"/>
      <c r="AP20" s="162"/>
      <c r="AQ20" s="164"/>
      <c r="AR20" s="159"/>
      <c r="AS20" s="162"/>
      <c r="AT20" s="162"/>
      <c r="AU20" s="162"/>
      <c r="AV20" s="162"/>
      <c r="AW20" s="162"/>
      <c r="AX20" s="162"/>
      <c r="AY20" s="162"/>
    </row>
    <row r="21" spans="1:51">
      <c r="N21" s="159"/>
      <c r="O21" s="168"/>
      <c r="P21" s="165"/>
      <c r="Q21" s="165"/>
      <c r="R21" s="165"/>
      <c r="S21" s="165"/>
      <c r="T21" s="165"/>
      <c r="U21" s="165"/>
      <c r="V21" s="165"/>
      <c r="W21" s="170"/>
      <c r="X21" s="165"/>
      <c r="Y21" s="165"/>
      <c r="Z21" s="165"/>
      <c r="AA21" s="165"/>
      <c r="AB21" s="165"/>
      <c r="AC21" s="165"/>
      <c r="AD21" s="165"/>
      <c r="AE21" s="165"/>
      <c r="AF21" s="169"/>
      <c r="AG21" s="165"/>
      <c r="AH21" s="165"/>
      <c r="AI21" s="168"/>
      <c r="AJ21" s="162"/>
      <c r="AK21" s="162"/>
      <c r="AL21" s="162"/>
      <c r="AM21" s="162"/>
      <c r="AN21" s="162"/>
      <c r="AO21" s="162"/>
      <c r="AP21" s="162"/>
      <c r="AQ21" s="164"/>
      <c r="AR21" s="159"/>
      <c r="AS21" s="162"/>
      <c r="AT21" s="162"/>
      <c r="AU21" s="162"/>
      <c r="AV21" s="162"/>
      <c r="AW21" s="162"/>
      <c r="AX21" s="162"/>
      <c r="AY21" s="162"/>
    </row>
    <row r="22" spans="1:51">
      <c r="N22" s="159"/>
      <c r="O22" s="168"/>
      <c r="P22" s="165"/>
      <c r="Q22" s="165"/>
      <c r="R22" s="165"/>
      <c r="S22" s="165"/>
      <c r="T22" s="165"/>
      <c r="U22" s="165"/>
      <c r="V22" s="165"/>
      <c r="W22" s="170"/>
      <c r="X22" s="168"/>
      <c r="Y22" s="165"/>
      <c r="Z22" s="165"/>
      <c r="AA22" s="165"/>
      <c r="AB22" s="165"/>
      <c r="AC22" s="165"/>
      <c r="AD22" s="165"/>
      <c r="AE22" s="165"/>
      <c r="AF22" s="169"/>
      <c r="AG22" s="165"/>
      <c r="AH22" s="165"/>
      <c r="AI22" s="168"/>
      <c r="AJ22" s="162"/>
      <c r="AK22" s="162"/>
      <c r="AL22" s="162"/>
      <c r="AM22" s="162"/>
      <c r="AN22" s="162"/>
      <c r="AO22" s="162"/>
      <c r="AP22" s="162"/>
      <c r="AQ22" s="164"/>
      <c r="AR22" s="168"/>
      <c r="AS22" s="162"/>
      <c r="AT22" s="162"/>
      <c r="AU22" s="162"/>
      <c r="AV22" s="162"/>
      <c r="AW22" s="162"/>
      <c r="AX22" s="162"/>
      <c r="AY22" s="162"/>
    </row>
    <row r="23" spans="1:51">
      <c r="N23" s="159"/>
      <c r="O23" s="159"/>
      <c r="P23" s="159"/>
      <c r="Q23" s="159"/>
      <c r="R23" s="159"/>
      <c r="S23" s="159"/>
      <c r="T23" s="159"/>
      <c r="U23" s="159"/>
      <c r="V23" s="159"/>
      <c r="AE23" s="159"/>
      <c r="AF23" s="159"/>
      <c r="AG23" s="159"/>
      <c r="AH23" s="159"/>
      <c r="AI23" s="159"/>
      <c r="AJ23" s="159"/>
      <c r="AK23" s="159"/>
      <c r="AL23" s="159"/>
      <c r="AM23" s="159"/>
      <c r="AN23" s="159"/>
      <c r="AO23" s="159"/>
      <c r="AP23" s="159"/>
      <c r="AY23" s="162"/>
    </row>
    <row r="24" spans="1:51">
      <c r="N24" s="167"/>
      <c r="O24" s="167"/>
      <c r="P24" s="166"/>
      <c r="Q24" s="166"/>
      <c r="R24" s="166"/>
      <c r="S24" s="166"/>
      <c r="T24" s="166"/>
      <c r="U24" s="166"/>
      <c r="V24" s="167"/>
      <c r="AE24" s="167"/>
      <c r="AF24" s="166"/>
      <c r="AG24" s="167"/>
      <c r="AH24" s="167"/>
      <c r="AI24" s="167"/>
      <c r="AJ24" s="166"/>
      <c r="AK24" s="166"/>
      <c r="AL24" s="166"/>
      <c r="AM24" s="166"/>
      <c r="AN24" s="166"/>
      <c r="AO24" s="166"/>
      <c r="AP24" s="167"/>
      <c r="AY24" s="162"/>
    </row>
    <row r="25" spans="1:51">
      <c r="N25" s="163"/>
      <c r="O25" s="162"/>
      <c r="P25" s="165"/>
      <c r="Q25" s="165"/>
      <c r="R25" s="165"/>
      <c r="S25" s="164"/>
      <c r="T25" s="164"/>
      <c r="U25" s="164"/>
      <c r="V25" s="164"/>
      <c r="AE25" s="164"/>
      <c r="AF25" s="164"/>
      <c r="AG25" s="164"/>
      <c r="AH25" s="163"/>
      <c r="AI25" s="162"/>
      <c r="AJ25" s="165"/>
      <c r="AK25" s="165"/>
      <c r="AL25" s="165"/>
      <c r="AM25" s="164"/>
      <c r="AN25" s="164"/>
      <c r="AO25" s="164"/>
      <c r="AP25" s="164"/>
      <c r="AY25" s="162"/>
    </row>
    <row r="26" spans="1:51">
      <c r="N26" s="163"/>
      <c r="O26" s="162"/>
      <c r="P26" s="165"/>
      <c r="Q26" s="165"/>
      <c r="R26" s="165"/>
      <c r="S26" s="164"/>
      <c r="T26" s="164"/>
      <c r="U26" s="164"/>
      <c r="V26" s="164"/>
      <c r="AE26" s="164"/>
      <c r="AF26" s="164"/>
      <c r="AG26" s="164"/>
      <c r="AH26" s="163"/>
      <c r="AI26" s="162"/>
      <c r="AJ26" s="165"/>
      <c r="AK26" s="165"/>
      <c r="AL26" s="165"/>
      <c r="AM26" s="164"/>
      <c r="AN26" s="164"/>
      <c r="AO26" s="164"/>
      <c r="AP26" s="164"/>
      <c r="AY26" s="162"/>
    </row>
    <row r="27" spans="1:51">
      <c r="N27" s="163"/>
      <c r="O27" s="162"/>
      <c r="P27" s="165"/>
      <c r="Q27" s="165"/>
      <c r="R27" s="165"/>
      <c r="S27" s="164"/>
      <c r="T27" s="164"/>
      <c r="U27" s="164"/>
      <c r="V27" s="164"/>
      <c r="AE27" s="164"/>
      <c r="AF27" s="164"/>
      <c r="AG27" s="164"/>
      <c r="AH27" s="163"/>
      <c r="AI27" s="162"/>
      <c r="AJ27" s="165"/>
      <c r="AK27" s="165"/>
      <c r="AL27" s="165"/>
      <c r="AM27" s="164"/>
      <c r="AN27" s="164"/>
      <c r="AO27" s="164"/>
      <c r="AP27" s="164"/>
      <c r="AY27" s="162"/>
    </row>
    <row r="28" spans="1:51">
      <c r="N28" s="163"/>
      <c r="O28" s="162"/>
      <c r="P28" s="165"/>
      <c r="Q28" s="165"/>
      <c r="R28" s="165"/>
      <c r="S28" s="164"/>
      <c r="T28" s="164"/>
      <c r="U28" s="164"/>
      <c r="V28" s="164"/>
      <c r="AE28" s="164"/>
      <c r="AF28" s="164"/>
      <c r="AG28" s="164"/>
      <c r="AH28" s="163"/>
      <c r="AI28" s="162"/>
      <c r="AJ28" s="165"/>
      <c r="AK28" s="165"/>
      <c r="AL28" s="165"/>
      <c r="AM28" s="164"/>
      <c r="AN28" s="164"/>
      <c r="AO28" s="164"/>
      <c r="AP28" s="164"/>
      <c r="AY28" s="162"/>
    </row>
    <row r="29" spans="1:51">
      <c r="N29" s="163"/>
      <c r="O29" s="162"/>
      <c r="P29" s="165"/>
      <c r="Q29" s="165"/>
      <c r="R29" s="165"/>
      <c r="S29" s="164"/>
      <c r="T29" s="164"/>
      <c r="U29" s="164"/>
      <c r="V29" s="164"/>
      <c r="AE29" s="164"/>
      <c r="AF29" s="164"/>
      <c r="AG29" s="164"/>
      <c r="AH29" s="163"/>
      <c r="AI29" s="162"/>
      <c r="AJ29" s="165"/>
      <c r="AK29" s="165"/>
      <c r="AL29" s="165"/>
      <c r="AM29" s="164"/>
      <c r="AN29" s="164"/>
      <c r="AO29" s="164"/>
      <c r="AP29" s="164"/>
      <c r="AY29" s="162"/>
    </row>
    <row r="30" spans="1:51">
      <c r="N30" s="163"/>
      <c r="O30" s="162"/>
      <c r="P30" s="165"/>
      <c r="Q30" s="165"/>
      <c r="R30" s="165"/>
      <c r="S30" s="164"/>
      <c r="T30" s="164"/>
      <c r="U30" s="164"/>
      <c r="V30" s="164"/>
      <c r="AE30" s="164"/>
      <c r="AF30" s="164"/>
      <c r="AG30" s="164"/>
      <c r="AH30" s="163"/>
      <c r="AI30" s="162"/>
      <c r="AJ30" s="165"/>
      <c r="AK30" s="165"/>
      <c r="AL30" s="165"/>
      <c r="AM30" s="164"/>
      <c r="AN30" s="164"/>
      <c r="AO30" s="164"/>
      <c r="AP30" s="164"/>
      <c r="AY30" s="162"/>
    </row>
    <row r="31" spans="1:51">
      <c r="N31" s="163"/>
      <c r="O31" s="162"/>
      <c r="P31" s="162"/>
      <c r="Q31" s="162"/>
      <c r="R31" s="162"/>
      <c r="S31" s="162"/>
      <c r="T31" s="162"/>
      <c r="U31" s="162"/>
      <c r="V31" s="164"/>
      <c r="AE31" s="164"/>
      <c r="AF31" s="164"/>
      <c r="AG31" s="164"/>
      <c r="AH31" s="163"/>
      <c r="AI31" s="162"/>
      <c r="AJ31" s="162"/>
      <c r="AK31" s="162"/>
      <c r="AL31" s="162"/>
      <c r="AM31" s="162"/>
      <c r="AN31" s="162"/>
      <c r="AO31" s="162"/>
      <c r="AP31" s="164"/>
      <c r="AY31" s="162"/>
    </row>
    <row r="32" spans="1:51">
      <c r="N32" s="163"/>
      <c r="O32" s="162"/>
      <c r="P32" s="162"/>
      <c r="Q32" s="162"/>
      <c r="R32" s="162"/>
      <c r="S32" s="162"/>
      <c r="T32" s="162"/>
      <c r="U32" s="162"/>
      <c r="V32" s="164"/>
      <c r="AE32" s="164"/>
      <c r="AF32" s="164"/>
      <c r="AG32" s="164"/>
      <c r="AH32" s="163"/>
      <c r="AI32" s="162"/>
      <c r="AJ32" s="162"/>
      <c r="AK32" s="162"/>
      <c r="AL32" s="162"/>
      <c r="AM32" s="162"/>
      <c r="AN32" s="162"/>
      <c r="AO32" s="162"/>
      <c r="AP32" s="164"/>
      <c r="AY32" s="162"/>
    </row>
    <row r="33" spans="2:51">
      <c r="N33" s="163"/>
      <c r="O33" s="162"/>
      <c r="P33" s="162"/>
      <c r="Q33" s="162"/>
      <c r="R33" s="162"/>
      <c r="S33" s="162"/>
      <c r="T33" s="162"/>
      <c r="U33" s="162"/>
      <c r="V33" s="165"/>
      <c r="AE33" s="164"/>
      <c r="AF33" s="164"/>
      <c r="AG33" s="164"/>
      <c r="AH33" s="163"/>
      <c r="AI33" s="162"/>
      <c r="AJ33" s="162"/>
      <c r="AK33" s="162"/>
      <c r="AL33" s="162"/>
      <c r="AM33" s="162"/>
      <c r="AN33" s="162"/>
      <c r="AO33" s="162"/>
      <c r="AP33" s="164"/>
      <c r="AY33" s="162"/>
    </row>
    <row r="34" spans="2:51">
      <c r="N34" s="163"/>
      <c r="O34" s="162"/>
      <c r="P34" s="162"/>
      <c r="Q34" s="162"/>
      <c r="R34" s="162"/>
      <c r="S34" s="162"/>
      <c r="T34" s="162"/>
      <c r="U34" s="162"/>
      <c r="V34" s="165"/>
      <c r="AE34" s="164"/>
      <c r="AF34" s="164"/>
      <c r="AG34" s="164"/>
      <c r="AH34" s="163"/>
      <c r="AI34" s="162"/>
      <c r="AJ34" s="162"/>
      <c r="AK34" s="162"/>
      <c r="AL34" s="162"/>
      <c r="AM34" s="162"/>
      <c r="AN34" s="162"/>
      <c r="AO34" s="162"/>
      <c r="AP34" s="164"/>
      <c r="AY34" s="162"/>
    </row>
    <row r="35" spans="2:51">
      <c r="N35" s="163"/>
      <c r="O35" s="162"/>
      <c r="P35" s="162"/>
      <c r="Q35" s="162"/>
      <c r="R35" s="162"/>
      <c r="S35" s="162"/>
      <c r="T35" s="162"/>
      <c r="U35" s="162"/>
      <c r="V35" s="165"/>
      <c r="AE35" s="164"/>
      <c r="AF35" s="164"/>
      <c r="AG35" s="164"/>
      <c r="AH35" s="163"/>
      <c r="AI35" s="162"/>
      <c r="AJ35" s="162"/>
      <c r="AK35" s="162"/>
      <c r="AL35" s="162"/>
      <c r="AM35" s="162"/>
      <c r="AN35" s="162"/>
      <c r="AO35" s="162"/>
      <c r="AP35" s="164"/>
      <c r="AY35" s="159"/>
    </row>
    <row r="36" spans="2:51">
      <c r="N36" s="163"/>
      <c r="O36" s="162"/>
      <c r="P36" s="162"/>
      <c r="Q36" s="162"/>
      <c r="R36" s="162"/>
      <c r="S36" s="162"/>
      <c r="T36" s="162"/>
      <c r="U36" s="162"/>
      <c r="V36" s="165"/>
      <c r="AE36" s="164"/>
      <c r="AF36" s="164"/>
      <c r="AG36" s="164"/>
      <c r="AH36" s="163"/>
      <c r="AI36" s="162"/>
      <c r="AJ36" s="162"/>
      <c r="AK36" s="162"/>
      <c r="AL36" s="162"/>
      <c r="AM36" s="162"/>
      <c r="AN36" s="162"/>
      <c r="AO36" s="162"/>
      <c r="AP36" s="164"/>
      <c r="AY36" s="159"/>
    </row>
    <row r="37" spans="2:51">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row>
    <row r="38" spans="2:51">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row>
    <row r="39" spans="2:51">
      <c r="B39" s="159"/>
      <c r="C39" s="167" t="s">
        <v>467</v>
      </c>
      <c r="D39" s="166" t="s">
        <v>466</v>
      </c>
      <c r="E39" s="166" t="s">
        <v>465</v>
      </c>
      <c r="F39" s="166" t="s">
        <v>464</v>
      </c>
      <c r="G39" s="166" t="s">
        <v>463</v>
      </c>
      <c r="H39" s="166" t="s">
        <v>462</v>
      </c>
      <c r="I39" s="166" t="s">
        <v>461</v>
      </c>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row>
    <row r="40" spans="2:51" ht="16">
      <c r="B40" s="167"/>
      <c r="C40" s="167" t="s">
        <v>460</v>
      </c>
      <c r="D40" s="166" t="s">
        <v>457</v>
      </c>
      <c r="E40" s="166" t="s">
        <v>458</v>
      </c>
      <c r="F40" s="166" t="s">
        <v>459</v>
      </c>
      <c r="G40" s="166" t="s">
        <v>459</v>
      </c>
      <c r="H40" s="166" t="s">
        <v>458</v>
      </c>
      <c r="I40" s="166" t="s">
        <v>457</v>
      </c>
      <c r="N40" s="159"/>
      <c r="O40" s="159"/>
      <c r="P40" s="159"/>
      <c r="Q40" s="159"/>
      <c r="R40" s="159"/>
      <c r="S40" s="159"/>
      <c r="T40" s="159"/>
      <c r="U40" s="159"/>
      <c r="V40" s="159"/>
      <c r="W40" s="159"/>
      <c r="X40" s="159"/>
      <c r="Y40" s="159"/>
      <c r="Z40" s="159"/>
      <c r="AA40" s="159"/>
      <c r="AB40" s="161"/>
      <c r="AC40" s="159"/>
      <c r="AD40" s="159"/>
      <c r="AE40" s="159"/>
      <c r="AF40" s="159"/>
      <c r="AG40" s="161"/>
      <c r="AH40" s="159"/>
      <c r="AI40" s="159"/>
      <c r="AJ40" s="159"/>
      <c r="AK40" s="159"/>
      <c r="AL40" s="159"/>
      <c r="AM40" s="159"/>
      <c r="AN40" s="159"/>
      <c r="AO40" s="159"/>
      <c r="AP40" s="159"/>
      <c r="AQ40" s="159"/>
      <c r="AR40" s="159"/>
      <c r="AS40" s="159"/>
      <c r="AT40" s="159"/>
      <c r="AU40" s="159"/>
      <c r="AV40" s="159"/>
      <c r="AW40" s="159"/>
      <c r="AX40" s="159"/>
      <c r="AY40" s="159"/>
    </row>
    <row r="41" spans="2:51">
      <c r="B41" s="163">
        <v>2014</v>
      </c>
      <c r="C41" s="162">
        <v>136.64073417177201</v>
      </c>
      <c r="D41" s="163"/>
      <c r="E41" s="163"/>
      <c r="F41" s="163"/>
      <c r="G41" s="163"/>
      <c r="H41" s="163"/>
      <c r="I41" s="163"/>
      <c r="N41" s="159"/>
      <c r="O41" s="159"/>
      <c r="P41" s="159"/>
      <c r="Q41" s="159"/>
      <c r="R41" s="159"/>
      <c r="S41" s="159"/>
      <c r="T41" s="159"/>
      <c r="U41" s="159"/>
      <c r="V41" s="159"/>
      <c r="W41" s="159"/>
      <c r="X41" s="159"/>
      <c r="Y41" s="159"/>
      <c r="Z41" s="159"/>
      <c r="AA41" s="159"/>
      <c r="AB41" s="160"/>
      <c r="AC41" s="159"/>
      <c r="AD41" s="159"/>
      <c r="AE41" s="159"/>
      <c r="AF41" s="159"/>
      <c r="AG41" s="160"/>
      <c r="AH41" s="159"/>
      <c r="AI41" s="159"/>
      <c r="AJ41" s="159"/>
      <c r="AK41" s="159"/>
      <c r="AL41" s="159"/>
      <c r="AM41" s="159"/>
      <c r="AN41" s="159"/>
      <c r="AO41" s="159"/>
      <c r="AP41" s="159"/>
      <c r="AQ41" s="159"/>
      <c r="AR41" s="159"/>
      <c r="AS41" s="159"/>
      <c r="AT41" s="159"/>
      <c r="AU41" s="159"/>
      <c r="AV41" s="159"/>
      <c r="AW41" s="159"/>
      <c r="AX41" s="159"/>
      <c r="AY41" s="159"/>
    </row>
    <row r="42" spans="2:51">
      <c r="B42" s="163">
        <v>2015</v>
      </c>
      <c r="C42" s="162">
        <v>124.571643874538</v>
      </c>
      <c r="D42" s="163"/>
      <c r="E42" s="163"/>
      <c r="F42" s="163"/>
      <c r="G42" s="163"/>
      <c r="H42" s="163"/>
      <c r="I42" s="163"/>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row>
    <row r="43" spans="2:51">
      <c r="B43" s="163">
        <v>2016</v>
      </c>
      <c r="C43" s="162">
        <v>116.490260400034</v>
      </c>
      <c r="D43" s="163"/>
      <c r="E43" s="163"/>
      <c r="F43" s="163"/>
      <c r="G43" s="163"/>
      <c r="H43" s="163"/>
      <c r="I43" s="163"/>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row>
    <row r="44" spans="2:51">
      <c r="B44" s="163">
        <v>2017</v>
      </c>
      <c r="C44" s="162">
        <v>110.008799785744</v>
      </c>
      <c r="D44" s="163"/>
      <c r="E44" s="163"/>
      <c r="F44" s="163"/>
      <c r="G44" s="163"/>
      <c r="H44" s="163"/>
      <c r="I44" s="163"/>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row>
    <row r="45" spans="2:51">
      <c r="B45" s="163">
        <v>2018</v>
      </c>
      <c r="C45" s="162">
        <v>106.12243845856401</v>
      </c>
      <c r="D45" s="163"/>
      <c r="E45" s="163"/>
      <c r="F45" s="163"/>
      <c r="G45" s="163"/>
      <c r="H45" s="163"/>
      <c r="I45" s="163"/>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row>
    <row r="46" spans="2:51">
      <c r="B46" s="163">
        <v>2019</v>
      </c>
      <c r="C46" s="162">
        <v>96.796940247513405</v>
      </c>
      <c r="D46" s="162"/>
      <c r="E46" s="163"/>
      <c r="F46" s="163"/>
      <c r="G46" s="163"/>
      <c r="H46" s="163"/>
      <c r="I46" s="163"/>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row>
    <row r="47" spans="2:51">
      <c r="B47" s="163">
        <v>2020</v>
      </c>
      <c r="C47" s="162">
        <v>108.94167883357601</v>
      </c>
      <c r="D47" s="162"/>
      <c r="E47" s="162"/>
      <c r="F47" s="162"/>
      <c r="G47" s="162"/>
      <c r="H47" s="162"/>
      <c r="I47" s="162"/>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row>
    <row r="48" spans="2:51">
      <c r="B48" s="163">
        <v>2021</v>
      </c>
      <c r="C48" s="162">
        <v>100.844895777659</v>
      </c>
      <c r="D48" s="162">
        <v>100.844895777659</v>
      </c>
      <c r="E48" s="162"/>
      <c r="F48" s="162"/>
      <c r="G48" s="162"/>
      <c r="H48" s="162"/>
      <c r="I48" s="162"/>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row>
    <row r="49" spans="2:51">
      <c r="B49" s="163">
        <v>2022</v>
      </c>
      <c r="C49" s="162">
        <v>86.305305497031199</v>
      </c>
      <c r="D49" s="162">
        <v>86.305305497031199</v>
      </c>
      <c r="E49" s="162">
        <v>0</v>
      </c>
      <c r="F49" s="162">
        <v>0</v>
      </c>
      <c r="G49" s="162">
        <v>0</v>
      </c>
      <c r="H49" s="162">
        <v>0</v>
      </c>
      <c r="I49" s="162">
        <v>0</v>
      </c>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row>
    <row r="50" spans="2:51">
      <c r="B50" s="163">
        <v>2023</v>
      </c>
      <c r="C50" s="162">
        <v>81.513139947258296</v>
      </c>
      <c r="D50" s="162">
        <v>73.093673029262391</v>
      </c>
      <c r="E50" s="162">
        <v>3.8296504706402033</v>
      </c>
      <c r="F50" s="162">
        <v>2.3673742508347004</v>
      </c>
      <c r="G50" s="162">
        <v>4.3671339455613065</v>
      </c>
      <c r="H50" s="162">
        <v>3.071721170448896</v>
      </c>
      <c r="I50" s="162">
        <v>7.0701672231379007</v>
      </c>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row>
    <row r="51" spans="2:51">
      <c r="B51" s="163">
        <v>2024</v>
      </c>
      <c r="C51" s="162">
        <v>78.253365550569498</v>
      </c>
      <c r="D51" s="162">
        <v>67.56311338950519</v>
      </c>
      <c r="E51" s="162">
        <v>4.92887267066871</v>
      </c>
      <c r="F51" s="162">
        <v>2.9471813594888943</v>
      </c>
      <c r="G51" s="162">
        <v>5.7312086185428086</v>
      </c>
      <c r="H51" s="162">
        <v>4.1453487385508936</v>
      </c>
      <c r="I51" s="162">
        <v>8.7003854941499128</v>
      </c>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row>
    <row r="52" spans="2:51">
      <c r="B52" s="163">
        <v>2025</v>
      </c>
      <c r="C52" s="162">
        <v>73.244968090328896</v>
      </c>
      <c r="D52" s="162">
        <v>60.627086881166498</v>
      </c>
      <c r="E52" s="162">
        <v>5.787738406587799</v>
      </c>
      <c r="F52" s="162">
        <v>3.4173702015129948</v>
      </c>
      <c r="G52" s="162">
        <v>6.9021414890794119</v>
      </c>
      <c r="H52" s="162">
        <v>5.0290442497995969</v>
      </c>
      <c r="I52" s="162">
        <v>10.555918965397893</v>
      </c>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row>
    <row r="53" spans="2:51">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row>
    <row r="54" spans="2:51">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row>
    <row r="55" spans="2:51">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row>
    <row r="56" spans="2:51" ht="16">
      <c r="B56" s="159"/>
      <c r="C56" s="167" t="s">
        <v>467</v>
      </c>
      <c r="D56" s="166" t="s">
        <v>466</v>
      </c>
      <c r="E56" s="166" t="s">
        <v>465</v>
      </c>
      <c r="F56" s="166" t="s">
        <v>464</v>
      </c>
      <c r="G56" s="166" t="s">
        <v>463</v>
      </c>
      <c r="H56" s="166" t="s">
        <v>462</v>
      </c>
      <c r="I56" s="166" t="s">
        <v>461</v>
      </c>
      <c r="N56" s="159"/>
      <c r="O56" s="159"/>
      <c r="P56" s="159"/>
      <c r="Q56" s="159"/>
      <c r="R56" s="159"/>
      <c r="S56" s="159"/>
      <c r="T56" s="159"/>
      <c r="U56" s="159"/>
      <c r="V56" s="159"/>
      <c r="W56" s="159"/>
      <c r="X56" s="159"/>
      <c r="Y56" s="159"/>
      <c r="Z56" s="159"/>
      <c r="AA56" s="159"/>
      <c r="AB56" s="161"/>
      <c r="AC56" s="159"/>
      <c r="AD56" s="159"/>
      <c r="AE56" s="159"/>
      <c r="AF56" s="159"/>
      <c r="AG56" s="161"/>
      <c r="AH56" s="159"/>
      <c r="AI56" s="159"/>
      <c r="AJ56" s="159"/>
      <c r="AK56" s="159"/>
      <c r="AL56" s="159"/>
      <c r="AM56" s="159"/>
      <c r="AN56" s="159"/>
      <c r="AO56" s="159"/>
      <c r="AP56" s="159"/>
      <c r="AQ56" s="159"/>
      <c r="AR56" s="159"/>
      <c r="AS56" s="159"/>
      <c r="AT56" s="159"/>
      <c r="AU56" s="159"/>
      <c r="AV56" s="159"/>
      <c r="AW56" s="159"/>
      <c r="AX56" s="159"/>
      <c r="AY56" s="159"/>
    </row>
    <row r="57" spans="2:51">
      <c r="B57" s="167"/>
      <c r="C57" s="167" t="s">
        <v>460</v>
      </c>
      <c r="D57" s="166" t="s">
        <v>457</v>
      </c>
      <c r="E57" s="166" t="s">
        <v>458</v>
      </c>
      <c r="F57" s="166" t="s">
        <v>459</v>
      </c>
      <c r="G57" s="166" t="s">
        <v>459</v>
      </c>
      <c r="H57" s="166" t="s">
        <v>458</v>
      </c>
      <c r="I57" s="166" t="s">
        <v>457</v>
      </c>
      <c r="N57" s="159"/>
      <c r="O57" s="159"/>
      <c r="P57" s="159"/>
      <c r="Q57" s="159"/>
      <c r="R57" s="159"/>
      <c r="S57" s="159"/>
      <c r="T57" s="159"/>
      <c r="U57" s="159"/>
      <c r="V57" s="159"/>
      <c r="W57" s="159"/>
      <c r="X57" s="159"/>
      <c r="Y57" s="159"/>
      <c r="Z57" s="159"/>
      <c r="AA57" s="159"/>
      <c r="AB57" s="160"/>
      <c r="AC57" s="159"/>
      <c r="AD57" s="159"/>
      <c r="AE57" s="159"/>
      <c r="AF57" s="159"/>
      <c r="AG57" s="160"/>
      <c r="AH57" s="159"/>
      <c r="AI57" s="159"/>
      <c r="AJ57" s="159"/>
      <c r="AK57" s="159"/>
      <c r="AL57" s="159"/>
      <c r="AM57" s="159"/>
      <c r="AN57" s="159"/>
      <c r="AO57" s="159"/>
      <c r="AP57" s="159"/>
      <c r="AQ57" s="159"/>
      <c r="AR57" s="159"/>
      <c r="AS57" s="159"/>
      <c r="AT57" s="159"/>
      <c r="AU57" s="159"/>
      <c r="AV57" s="159"/>
      <c r="AW57" s="159"/>
      <c r="AX57" s="159"/>
      <c r="AY57" s="159"/>
    </row>
    <row r="58" spans="2:51">
      <c r="B58" s="163">
        <v>2014</v>
      </c>
      <c r="C58" s="162">
        <v>112.449613028055</v>
      </c>
      <c r="D58" s="163"/>
      <c r="E58" s="163"/>
      <c r="F58" s="163"/>
      <c r="G58" s="163"/>
      <c r="H58" s="163"/>
      <c r="I58" s="163"/>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row>
    <row r="59" spans="2:51">
      <c r="B59" s="163">
        <v>2015</v>
      </c>
      <c r="C59" s="162">
        <v>106.722133689112</v>
      </c>
      <c r="D59" s="163"/>
      <c r="E59" s="163"/>
      <c r="F59" s="163"/>
      <c r="G59" s="163"/>
      <c r="H59" s="163"/>
      <c r="I59" s="163"/>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row>
    <row r="60" spans="2:51">
      <c r="B60" s="163">
        <v>2016</v>
      </c>
      <c r="C60" s="162">
        <v>102.555810375359</v>
      </c>
      <c r="D60" s="163"/>
      <c r="E60" s="163"/>
      <c r="F60" s="163"/>
      <c r="G60" s="163"/>
      <c r="H60" s="163"/>
      <c r="I60" s="163"/>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row>
    <row r="61" spans="2:51">
      <c r="B61" s="163">
        <v>2017</v>
      </c>
      <c r="C61" s="162">
        <v>95.750960597729502</v>
      </c>
      <c r="D61" s="163"/>
      <c r="E61" s="163"/>
      <c r="F61" s="163"/>
      <c r="G61" s="163"/>
      <c r="H61" s="163"/>
      <c r="I61" s="163"/>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row>
    <row r="62" spans="2:51">
      <c r="B62" s="163">
        <v>2018</v>
      </c>
      <c r="C62" s="162">
        <v>91.328263951540094</v>
      </c>
      <c r="D62" s="163"/>
      <c r="E62" s="163"/>
      <c r="F62" s="163"/>
      <c r="G62" s="163"/>
      <c r="H62" s="163"/>
      <c r="I62" s="163"/>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row>
    <row r="63" spans="2:51">
      <c r="B63" s="163">
        <v>2019</v>
      </c>
      <c r="C63" s="162">
        <v>82.858173259433599</v>
      </c>
      <c r="D63" s="162"/>
      <c r="E63" s="163"/>
      <c r="F63" s="163"/>
      <c r="G63" s="163"/>
      <c r="H63" s="163"/>
      <c r="I63" s="163"/>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row>
    <row r="64" spans="2:51">
      <c r="B64" s="163">
        <v>2020</v>
      </c>
      <c r="C64" s="162">
        <v>92.924858497169893</v>
      </c>
      <c r="D64" s="162">
        <v>92.924858497169893</v>
      </c>
      <c r="E64" s="162">
        <v>0</v>
      </c>
      <c r="F64" s="162">
        <v>0</v>
      </c>
      <c r="G64" s="162">
        <v>0</v>
      </c>
      <c r="H64" s="162">
        <v>0</v>
      </c>
      <c r="I64" s="162">
        <v>0</v>
      </c>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row>
    <row r="65" spans="2:51">
      <c r="B65" s="163">
        <v>2021</v>
      </c>
      <c r="C65" s="162">
        <v>82.367076429716704</v>
      </c>
      <c r="D65" s="162">
        <v>82.367076429716704</v>
      </c>
      <c r="E65" s="162">
        <v>0</v>
      </c>
      <c r="F65" s="162">
        <v>0</v>
      </c>
      <c r="G65" s="162">
        <v>0</v>
      </c>
      <c r="H65" s="162">
        <v>0</v>
      </c>
      <c r="I65" s="162">
        <v>0</v>
      </c>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row>
    <row r="66" spans="2:51">
      <c r="B66" s="163">
        <v>2022</v>
      </c>
      <c r="C66" s="162">
        <v>72.899999999999906</v>
      </c>
      <c r="D66" s="162">
        <v>72.899999999999906</v>
      </c>
      <c r="E66" s="162">
        <v>0</v>
      </c>
      <c r="F66" s="162">
        <v>0</v>
      </c>
      <c r="G66" s="162">
        <v>0</v>
      </c>
      <c r="H66" s="162">
        <v>0</v>
      </c>
      <c r="I66" s="162">
        <v>0</v>
      </c>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row>
    <row r="67" spans="2:51">
      <c r="B67" s="163">
        <v>2023</v>
      </c>
      <c r="C67" s="162">
        <v>68.899999999999906</v>
      </c>
      <c r="D67" s="162">
        <v>61.569108325922208</v>
      </c>
      <c r="E67" s="162">
        <v>3.3655606566234084</v>
      </c>
      <c r="F67" s="162">
        <v>2.0852056201909903</v>
      </c>
      <c r="G67" s="162">
        <v>3.7384351189065086</v>
      </c>
      <c r="H67" s="162">
        <v>2.5922598693916825</v>
      </c>
      <c r="I67" s="162">
        <v>6.1185560213669135</v>
      </c>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row>
    <row r="68" spans="2:51">
      <c r="B68" s="163">
        <v>2024</v>
      </c>
      <c r="C68" s="162">
        <v>63.4</v>
      </c>
      <c r="D68" s="162">
        <v>54.506641690043693</v>
      </c>
      <c r="E68" s="162">
        <v>4.0239279744406034</v>
      </c>
      <c r="F68" s="162">
        <v>2.4994044428394986</v>
      </c>
      <c r="G68" s="162">
        <v>4.6669193252403005</v>
      </c>
      <c r="H68" s="162">
        <v>3.4016263763100056</v>
      </c>
      <c r="I68" s="162">
        <v>7.1195092194252965</v>
      </c>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row>
    <row r="69" spans="2:51">
      <c r="B69" s="163">
        <v>2025</v>
      </c>
      <c r="C69" s="162">
        <v>57.8</v>
      </c>
      <c r="D69" s="162">
        <v>47.736256211394291</v>
      </c>
      <c r="E69" s="162">
        <v>4.5209587017012041</v>
      </c>
      <c r="F69" s="162">
        <v>2.8501839334032013</v>
      </c>
      <c r="G69" s="162">
        <v>5.4860301979231991</v>
      </c>
      <c r="H69" s="162">
        <v>3.9649238639173063</v>
      </c>
      <c r="I69" s="162">
        <v>8.4724100984561943</v>
      </c>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row>
    <row r="70" spans="2:51">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row>
    <row r="71" spans="2:51">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row>
    <row r="72" spans="2:51">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row>
    <row r="73" spans="2:51">
      <c r="C73" s="159" t="s">
        <v>469</v>
      </c>
      <c r="D73" s="159" t="s">
        <v>478</v>
      </c>
      <c r="E73" s="159" t="s">
        <v>477</v>
      </c>
      <c r="F73" s="159" t="s">
        <v>468</v>
      </c>
      <c r="G73" s="159" t="s">
        <v>476</v>
      </c>
      <c r="H73" s="159" t="s">
        <v>460</v>
      </c>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row>
    <row r="74" spans="2:51" ht="24.5">
      <c r="C74" s="167" t="s">
        <v>475</v>
      </c>
      <c r="D74" s="167" t="s">
        <v>474</v>
      </c>
      <c r="E74" s="167" t="s">
        <v>473</v>
      </c>
      <c r="F74" s="167" t="s">
        <v>472</v>
      </c>
      <c r="G74" s="167" t="s">
        <v>471</v>
      </c>
      <c r="H74" s="167" t="s">
        <v>470</v>
      </c>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row>
    <row r="75" spans="2:51">
      <c r="B75" s="163">
        <v>2014</v>
      </c>
      <c r="C75" s="165">
        <v>112.449613028055</v>
      </c>
      <c r="D75" s="165">
        <v>112.449613028055</v>
      </c>
      <c r="E75" s="165">
        <v>112.449613028055</v>
      </c>
      <c r="F75" s="165">
        <v>112.449613028055</v>
      </c>
      <c r="G75" s="165">
        <v>112.449613028055</v>
      </c>
      <c r="H75" s="165">
        <v>112.449613028055</v>
      </c>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row>
    <row r="76" spans="2:51">
      <c r="B76" s="163">
        <v>2015</v>
      </c>
      <c r="C76" s="165">
        <v>106.722133689112</v>
      </c>
      <c r="D76" s="165">
        <v>106.722133689112</v>
      </c>
      <c r="E76" s="165">
        <v>106.722133689112</v>
      </c>
      <c r="F76" s="165">
        <v>106.722133689112</v>
      </c>
      <c r="G76" s="165">
        <v>106.722133689112</v>
      </c>
      <c r="H76" s="165">
        <v>106.722133689112</v>
      </c>
    </row>
    <row r="77" spans="2:51">
      <c r="B77" s="163">
        <v>2016</v>
      </c>
      <c r="C77" s="165">
        <v>102.555810375359</v>
      </c>
      <c r="D77" s="165">
        <v>102.555810375359</v>
      </c>
      <c r="E77" s="165">
        <v>102.555810375359</v>
      </c>
      <c r="F77" s="165">
        <v>102.555810375359</v>
      </c>
      <c r="G77" s="165">
        <v>102.555810375359</v>
      </c>
      <c r="H77" s="165">
        <v>102.555810375359</v>
      </c>
    </row>
    <row r="78" spans="2:51">
      <c r="B78" s="163">
        <v>2017</v>
      </c>
      <c r="C78" s="165">
        <v>95.750960597729502</v>
      </c>
      <c r="D78" s="165">
        <v>95.750960597729502</v>
      </c>
      <c r="E78" s="165">
        <v>95.750960597729502</v>
      </c>
      <c r="F78" s="165">
        <v>95.750960597729502</v>
      </c>
      <c r="G78" s="165">
        <v>95.750960597729502</v>
      </c>
      <c r="H78" s="165">
        <v>95.750960597729502</v>
      </c>
    </row>
    <row r="79" spans="2:51">
      <c r="B79" s="163">
        <v>2018</v>
      </c>
      <c r="C79" s="165">
        <v>91.328263951540094</v>
      </c>
      <c r="D79" s="165">
        <v>91.328263951540094</v>
      </c>
      <c r="E79" s="165">
        <v>91.328263951540094</v>
      </c>
      <c r="F79" s="165">
        <v>91.328263951540094</v>
      </c>
      <c r="G79" s="165">
        <v>91.328263951540094</v>
      </c>
      <c r="H79" s="165">
        <v>91.328263951540094</v>
      </c>
    </row>
    <row r="80" spans="2:51">
      <c r="B80" s="163">
        <v>2019</v>
      </c>
      <c r="C80" s="165">
        <v>82.858173259433599</v>
      </c>
      <c r="D80" s="165">
        <v>82.858173259433599</v>
      </c>
      <c r="E80" s="165">
        <v>82.858173259433599</v>
      </c>
      <c r="F80" s="165">
        <v>82.858173259433599</v>
      </c>
      <c r="G80" s="165">
        <v>82.858173259433599</v>
      </c>
      <c r="H80" s="165">
        <v>82.858173259433599</v>
      </c>
    </row>
    <row r="81" spans="2:8">
      <c r="B81" s="163">
        <v>2020</v>
      </c>
      <c r="C81" s="165">
        <v>92.924858497169893</v>
      </c>
      <c r="D81" s="165">
        <v>92.924858497169893</v>
      </c>
      <c r="E81" s="165">
        <v>92.924858497169893</v>
      </c>
      <c r="F81" s="165">
        <v>92.924858497169893</v>
      </c>
      <c r="G81" s="165">
        <v>92.924858497169893</v>
      </c>
      <c r="H81" s="165">
        <v>92.924858497169893</v>
      </c>
    </row>
    <row r="82" spans="2:8">
      <c r="B82" s="163">
        <v>2021</v>
      </c>
      <c r="C82" s="165">
        <v>82.367076429716704</v>
      </c>
      <c r="D82" s="165">
        <v>82.367076429716704</v>
      </c>
      <c r="E82" s="165">
        <v>82.367076429716704</v>
      </c>
      <c r="F82" s="165">
        <v>82.367076429716704</v>
      </c>
      <c r="G82" s="165">
        <v>82.367076429716704</v>
      </c>
      <c r="H82" s="165">
        <v>82.367076429716704</v>
      </c>
    </row>
    <row r="83" spans="2:8">
      <c r="B83" s="163">
        <v>2022</v>
      </c>
      <c r="C83" s="165">
        <v>72.899999999999906</v>
      </c>
      <c r="D83" s="165">
        <v>72.899999999999906</v>
      </c>
      <c r="E83" s="165">
        <v>72.899999999999906</v>
      </c>
      <c r="F83" s="165">
        <v>72.899999999999906</v>
      </c>
      <c r="G83" s="165">
        <v>72.899999999999906</v>
      </c>
      <c r="H83" s="165">
        <v>72.899999999999906</v>
      </c>
    </row>
    <row r="84" spans="2:8">
      <c r="B84" s="163">
        <v>2023</v>
      </c>
      <c r="C84" s="165">
        <v>72.258713691244694</v>
      </c>
      <c r="D84" s="165">
        <v>79.307103214032196</v>
      </c>
      <c r="E84" s="165">
        <v>73.105754645939498</v>
      </c>
      <c r="F84" s="165">
        <v>68.592812023436906</v>
      </c>
      <c r="G84" s="165">
        <v>92.110008230833103</v>
      </c>
      <c r="H84" s="165">
        <v>68.899999999999906</v>
      </c>
    </row>
    <row r="85" spans="2:8">
      <c r="B85" s="163">
        <v>2024</v>
      </c>
      <c r="C85" s="165">
        <v>70.796731076314501</v>
      </c>
      <c r="D85" s="165">
        <v>80.394009360887594</v>
      </c>
      <c r="E85" s="165">
        <v>69.733695577668101</v>
      </c>
      <c r="F85" s="165">
        <v>62.980539313770599</v>
      </c>
      <c r="G85" s="165">
        <v>89.241691532319905</v>
      </c>
      <c r="H85" s="165">
        <v>63.4</v>
      </c>
    </row>
    <row r="86" spans="2:8">
      <c r="B86" s="163">
        <v>2025</v>
      </c>
      <c r="C86" s="165">
        <v>67.0010148156681</v>
      </c>
      <c r="D86" s="165">
        <v>72.212645408467395</v>
      </c>
      <c r="E86" s="165">
        <v>63.191534458329699</v>
      </c>
      <c r="F86" s="165">
        <v>57.322362861797401</v>
      </c>
      <c r="G86" s="165">
        <v>84.173199039372093</v>
      </c>
      <c r="H86" s="165">
        <v>57.8</v>
      </c>
    </row>
    <row r="90" spans="2:8">
      <c r="B90" s="164">
        <v>2020</v>
      </c>
      <c r="C90" s="175">
        <v>9.5501910038200766</v>
      </c>
      <c r="D90" s="175">
        <v>9.5501910038200766</v>
      </c>
      <c r="E90" s="175">
        <v>9.5501910038200766</v>
      </c>
      <c r="F90" s="175">
        <v>9.5501910038200766</v>
      </c>
      <c r="G90" s="175">
        <v>9.5501910038200766</v>
      </c>
      <c r="H90" s="175">
        <v>9.5501910038200766</v>
      </c>
    </row>
    <row r="91" spans="2:8">
      <c r="B91" s="164">
        <v>2021</v>
      </c>
      <c r="C91" s="175">
        <v>0.21378576101317351</v>
      </c>
      <c r="D91" s="175">
        <v>0.21378576101317351</v>
      </c>
      <c r="E91" s="175">
        <v>0.21378576101317351</v>
      </c>
      <c r="F91" s="175">
        <v>0.21378576101317351</v>
      </c>
      <c r="G91" s="175">
        <v>0.21378576101317351</v>
      </c>
      <c r="H91" s="175">
        <v>0.21378576101317351</v>
      </c>
    </row>
    <row r="92" spans="2:8">
      <c r="B92" s="164">
        <v>2022</v>
      </c>
      <c r="C92" s="175">
        <v>16</v>
      </c>
      <c r="D92" s="175">
        <v>16</v>
      </c>
      <c r="E92" s="175">
        <v>16</v>
      </c>
      <c r="F92" s="175">
        <v>16</v>
      </c>
      <c r="G92" s="175">
        <v>16</v>
      </c>
      <c r="H92" s="175">
        <v>16</v>
      </c>
    </row>
    <row r="93" spans="2:8">
      <c r="B93" s="164">
        <v>2023</v>
      </c>
      <c r="C93" s="169">
        <v>4.3429801958961596</v>
      </c>
      <c r="D93" s="165">
        <v>17.736159229409299</v>
      </c>
      <c r="E93" s="165">
        <v>8.9461496417222595</v>
      </c>
      <c r="F93" s="165">
        <v>2.6405726988001201</v>
      </c>
      <c r="G93" s="165">
        <v>27.063531016421301</v>
      </c>
      <c r="H93" s="165">
        <v>2.6581795035009499</v>
      </c>
    </row>
    <row r="94" spans="2:8">
      <c r="B94" s="164">
        <v>2024</v>
      </c>
      <c r="C94" s="169">
        <v>3.0915649561532601</v>
      </c>
      <c r="D94" s="165">
        <v>3.6333259869178902</v>
      </c>
      <c r="E94" s="165">
        <v>1.10147572257309</v>
      </c>
      <c r="F94" s="165">
        <v>-0.42844678726087398</v>
      </c>
      <c r="G94" s="165">
        <v>3.6155914700035998</v>
      </c>
      <c r="H94" s="165">
        <v>-0.39316534345874998</v>
      </c>
    </row>
    <row r="95" spans="2:8">
      <c r="B95" s="164">
        <v>2025</v>
      </c>
      <c r="C95" s="169">
        <v>4.96440070320046</v>
      </c>
      <c r="D95" s="165">
        <v>2.20835074256801</v>
      </c>
      <c r="E95" s="165">
        <v>1.37879308283212</v>
      </c>
      <c r="F95" s="165">
        <v>0.93928928532935696</v>
      </c>
      <c r="G95" s="165">
        <v>5.7245603433959804</v>
      </c>
      <c r="H95" s="165">
        <v>1.05874652266404</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F7136-F416-4417-B8BA-E51B3692F07D}">
  <dimension ref="A1:J14"/>
  <sheetViews>
    <sheetView workbookViewId="0">
      <selection activeCell="J3" sqref="J3"/>
    </sheetView>
  </sheetViews>
  <sheetFormatPr defaultColWidth="9.08984375" defaultRowHeight="14.5"/>
  <cols>
    <col min="1" max="16384" width="9.08984375" style="19"/>
  </cols>
  <sheetData>
    <row r="1" spans="1:10">
      <c r="A1" s="20" t="s">
        <v>479</v>
      </c>
    </row>
    <row r="2" spans="1:10">
      <c r="A2" s="22" t="s">
        <v>480</v>
      </c>
    </row>
    <row r="8" spans="1:10">
      <c r="I8" s="19">
        <v>2024</v>
      </c>
      <c r="J8" s="116">
        <v>0.13136989930541099</v>
      </c>
    </row>
    <row r="9" spans="1:10">
      <c r="I9" s="19">
        <v>2025</v>
      </c>
      <c r="J9" s="116">
        <v>0.46273089426293201</v>
      </c>
    </row>
    <row r="10" spans="1:10">
      <c r="I10" s="19">
        <v>2026</v>
      </c>
      <c r="J10" s="116">
        <v>1.0982562909359801</v>
      </c>
    </row>
    <row r="11" spans="1:10">
      <c r="I11" s="19">
        <v>2027</v>
      </c>
      <c r="J11" s="116">
        <v>1.87600364317145</v>
      </c>
    </row>
    <row r="12" spans="1:10">
      <c r="I12" s="19">
        <v>2028</v>
      </c>
      <c r="J12" s="116">
        <v>2.8656894238439099</v>
      </c>
    </row>
    <row r="13" spans="1:10">
      <c r="I13" s="19">
        <v>2029</v>
      </c>
      <c r="J13" s="116">
        <v>4.2272793782395102</v>
      </c>
    </row>
    <row r="14" spans="1:10">
      <c r="I14" s="19">
        <v>2030</v>
      </c>
      <c r="J14" s="116">
        <v>6.0292008122566196</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FE637-2660-4CC4-B758-854629B8ABA6}">
  <dimension ref="A1:U72"/>
  <sheetViews>
    <sheetView workbookViewId="0">
      <selection activeCell="K26" sqref="K26"/>
    </sheetView>
  </sheetViews>
  <sheetFormatPr defaultColWidth="9.08984375" defaultRowHeight="14.5"/>
  <cols>
    <col min="1" max="16384" width="9.08984375" style="19"/>
  </cols>
  <sheetData>
    <row r="1" spans="1:1">
      <c r="A1" s="20" t="s">
        <v>481</v>
      </c>
    </row>
    <row r="2" spans="1:1">
      <c r="A2" s="150"/>
    </row>
    <row r="3" spans="1:1">
      <c r="A3" s="20" t="s">
        <v>456</v>
      </c>
    </row>
    <row r="4" spans="1:1">
      <c r="A4" s="150"/>
    </row>
    <row r="19" spans="1:1">
      <c r="A19" s="87" t="s">
        <v>456</v>
      </c>
    </row>
    <row r="20" spans="1:1">
      <c r="A20" s="149"/>
    </row>
    <row r="56" spans="1:21">
      <c r="C56" s="179" t="s">
        <v>504</v>
      </c>
      <c r="J56" s="179" t="s">
        <v>166</v>
      </c>
      <c r="O56" s="179" t="s">
        <v>503</v>
      </c>
      <c r="T56" s="179" t="s">
        <v>502</v>
      </c>
    </row>
    <row r="57" spans="1:21">
      <c r="B57" s="19" t="s">
        <v>501</v>
      </c>
      <c r="C57" s="19" t="s">
        <v>500</v>
      </c>
      <c r="D57" s="19" t="s">
        <v>499</v>
      </c>
      <c r="E57" s="19" t="s">
        <v>498</v>
      </c>
      <c r="F57" s="19" t="s">
        <v>497</v>
      </c>
      <c r="G57" s="19" t="s">
        <v>496</v>
      </c>
      <c r="H57" s="19" t="s">
        <v>496</v>
      </c>
      <c r="J57" s="19" t="s">
        <v>166</v>
      </c>
      <c r="K57" s="19" t="s">
        <v>495</v>
      </c>
      <c r="L57" s="19" t="s">
        <v>494</v>
      </c>
      <c r="O57" s="19" t="s">
        <v>493</v>
      </c>
      <c r="P57" s="151">
        <f>SUM(Q63:Q68)/1000</f>
        <v>1.014</v>
      </c>
    </row>
    <row r="58" spans="1:21">
      <c r="A58" s="19">
        <f>'Figure 3.13'!A20</f>
        <v>2017</v>
      </c>
      <c r="B58" s="26">
        <f>'Figure 3.13'!C20</f>
        <v>58.62</v>
      </c>
      <c r="O58" s="19" t="s">
        <v>492</v>
      </c>
      <c r="P58" s="151">
        <f>P72/1000</f>
        <v>7.0119999999999996</v>
      </c>
      <c r="T58" s="176">
        <f>[90]NPS!AA22/1000</f>
        <v>71.190009537315802</v>
      </c>
      <c r="U58" s="176">
        <f>[90]NPS!AB22/1000</f>
        <v>71.190009537315802</v>
      </c>
    </row>
    <row r="59" spans="1:21">
      <c r="A59" s="19">
        <f>'Figure 3.13'!A21</f>
        <v>2018</v>
      </c>
      <c r="B59" s="26">
        <f>'Figure 3.13'!C21</f>
        <v>63.052</v>
      </c>
      <c r="C59" s="26">
        <f t="shared" ref="C59:C66" si="0">B59-B58</f>
        <v>4.4320000000000022</v>
      </c>
      <c r="D59" s="26"/>
      <c r="E59" s="26"/>
      <c r="F59" s="26"/>
      <c r="O59" s="19" t="s">
        <v>483</v>
      </c>
      <c r="P59" s="151">
        <f>P71/1000</f>
        <v>2.7</v>
      </c>
      <c r="T59" s="176">
        <f>[90]NPS!AA23/1000</f>
        <v>77.127626597676112</v>
      </c>
      <c r="U59" s="176">
        <f>[90]NPS!AB23/1000</f>
        <v>77.127626597676112</v>
      </c>
    </row>
    <row r="60" spans="1:21">
      <c r="A60" s="19">
        <f>'Figure 3.13'!A22</f>
        <v>2019</v>
      </c>
      <c r="B60" s="26">
        <f>'Figure 3.13'!C22</f>
        <v>67.265000000000001</v>
      </c>
      <c r="C60" s="26">
        <f t="shared" si="0"/>
        <v>4.213000000000001</v>
      </c>
      <c r="D60" s="26"/>
      <c r="E60" s="26"/>
      <c r="F60" s="26">
        <f>B60</f>
        <v>67.265000000000001</v>
      </c>
      <c r="G60" s="26">
        <f>F60</f>
        <v>67.265000000000001</v>
      </c>
      <c r="H60" s="26">
        <v>0.8928571428571388</v>
      </c>
      <c r="O60" s="19" t="s">
        <v>485</v>
      </c>
      <c r="P60" s="151">
        <f>P69/1000</f>
        <v>0.6</v>
      </c>
      <c r="T60" s="176">
        <f>[90]NPS!AA24/1000</f>
        <v>82.17102386293476</v>
      </c>
      <c r="U60" s="176">
        <f>[90]NPS!AB24/1000</f>
        <v>82.17102386293476</v>
      </c>
    </row>
    <row r="61" spans="1:21">
      <c r="A61" s="19">
        <f>'Figure 3.13'!A23</f>
        <v>2020</v>
      </c>
      <c r="B61" s="26">
        <f>'Figure 3.13'!C23</f>
        <v>69.8</v>
      </c>
      <c r="C61" s="26">
        <f t="shared" si="0"/>
        <v>2.5349999999999966</v>
      </c>
      <c r="D61" s="26">
        <f t="shared" ref="D61:E63" si="1">F61-F60</f>
        <v>3.3632500000000078</v>
      </c>
      <c r="E61" s="26">
        <f t="shared" si="1"/>
        <v>1.6773258603736423</v>
      </c>
      <c r="F61" s="26">
        <f t="shared" ref="F61:F66" si="2">F60*1.05</f>
        <v>70.628250000000008</v>
      </c>
      <c r="G61" s="26">
        <f t="shared" ref="G61:G66" si="3">G60*1.03*(1+H61/100)</f>
        <v>68.942325860373643</v>
      </c>
      <c r="H61" s="26">
        <v>-0.49164208456244296</v>
      </c>
      <c r="J61" s="26">
        <v>0.58129999999999993</v>
      </c>
      <c r="K61" s="26">
        <v>0.504</v>
      </c>
      <c r="L61" s="178">
        <f t="shared" ref="L61:L66" si="4">(J61+K61)</f>
        <v>1.0852999999999999</v>
      </c>
      <c r="O61" s="19" t="s">
        <v>484</v>
      </c>
      <c r="P61" s="151">
        <f>P70/1000</f>
        <v>1.4850000000000001</v>
      </c>
      <c r="T61" s="176">
        <f>[90]NPS!AA25/1000</f>
        <v>86.279575056081512</v>
      </c>
      <c r="U61" s="176">
        <f>[90]NPS!AB25/1000</f>
        <v>82.339699999999993</v>
      </c>
    </row>
    <row r="62" spans="1:21">
      <c r="A62" s="19">
        <f>'Figure 3.13'!A24</f>
        <v>2021</v>
      </c>
      <c r="B62" s="26">
        <f>'Figure 3.13'!C24</f>
        <v>74.05</v>
      </c>
      <c r="C62" s="26">
        <f t="shared" si="0"/>
        <v>4.25</v>
      </c>
      <c r="D62" s="26">
        <f t="shared" si="1"/>
        <v>3.5314125000000018</v>
      </c>
      <c r="E62" s="26">
        <f t="shared" si="1"/>
        <v>3.7523155221238937</v>
      </c>
      <c r="F62" s="26">
        <f t="shared" si="2"/>
        <v>74.15966250000001</v>
      </c>
      <c r="G62" s="26">
        <f t="shared" si="3"/>
        <v>72.694641382497537</v>
      </c>
      <c r="H62" s="26">
        <v>2.3715415019762673</v>
      </c>
      <c r="J62" s="26">
        <v>0.25069999999999998</v>
      </c>
      <c r="K62" s="26">
        <v>0.1651</v>
      </c>
      <c r="L62" s="178">
        <f t="shared" si="4"/>
        <v>0.41579999999999995</v>
      </c>
      <c r="T62" s="176">
        <f>[90]NPS!AA26/1000</f>
        <v>90.593553808885588</v>
      </c>
      <c r="U62" s="176">
        <f>[90]NPS!AB26/1000</f>
        <v>88.520899999999997</v>
      </c>
    </row>
    <row r="63" spans="1:21">
      <c r="A63" s="19">
        <f>'Figure 3.13'!A25</f>
        <v>2022</v>
      </c>
      <c r="B63" s="26">
        <f>'Figure 3.13'!B25</f>
        <v>80.805000000000007</v>
      </c>
      <c r="C63" s="26">
        <f t="shared" si="0"/>
        <v>6.7550000000000097</v>
      </c>
      <c r="D63" s="26">
        <f t="shared" si="1"/>
        <v>3.7079831249999984</v>
      </c>
      <c r="E63" s="26">
        <f t="shared" si="1"/>
        <v>8.5452550945125836</v>
      </c>
      <c r="F63" s="26">
        <f t="shared" si="2"/>
        <v>77.867645625000009</v>
      </c>
      <c r="G63" s="26">
        <f t="shared" si="3"/>
        <v>81.23989647701012</v>
      </c>
      <c r="H63" s="26">
        <v>8.5</v>
      </c>
      <c r="I63" s="19">
        <f>B63/B62*100-100</f>
        <v>9.1222147197839405</v>
      </c>
      <c r="J63" s="26">
        <v>-0.51246142859999988</v>
      </c>
      <c r="K63" s="26">
        <v>0.53700000000000003</v>
      </c>
      <c r="L63" s="178">
        <f t="shared" si="4"/>
        <v>2.4538571400000153E-2</v>
      </c>
      <c r="O63" s="19" t="s">
        <v>491</v>
      </c>
      <c r="Q63" s="19">
        <v>46</v>
      </c>
      <c r="R63" s="19">
        <f t="shared" ref="R63:R68" si="5">Q63</f>
        <v>46</v>
      </c>
      <c r="T63" s="176">
        <f>[90]NPS!AA27/1000</f>
        <v>95.123231499329862</v>
      </c>
      <c r="U63" s="176">
        <f>[90]NPS!AB27/1000</f>
        <v>94.897361428599993</v>
      </c>
    </row>
    <row r="64" spans="1:21">
      <c r="A64" s="19">
        <f>'Figure 3.13'!A26</f>
        <v>2023</v>
      </c>
      <c r="B64" s="26">
        <f>'Figure 3.13'!B26</f>
        <v>85.915000000000006</v>
      </c>
      <c r="C64" s="26">
        <f t="shared" si="0"/>
        <v>5.1099999999999994</v>
      </c>
      <c r="D64" s="26">
        <f>F64-F63</f>
        <v>3.8933822812499983</v>
      </c>
      <c r="E64" s="26"/>
      <c r="F64" s="26">
        <f t="shared" si="2"/>
        <v>81.761027906250007</v>
      </c>
      <c r="G64" s="26">
        <f t="shared" si="3"/>
        <v>89.618167000684167</v>
      </c>
      <c r="H64" s="26">
        <v>7.1</v>
      </c>
      <c r="J64" s="26">
        <v>-0.84899999999999998</v>
      </c>
      <c r="K64" s="26">
        <v>1.1599999999999999</v>
      </c>
      <c r="L64" s="178">
        <f t="shared" si="4"/>
        <v>0.31099999999999994</v>
      </c>
      <c r="O64" s="19" t="s">
        <v>490</v>
      </c>
      <c r="Q64" s="19">
        <v>50</v>
      </c>
      <c r="R64" s="19">
        <f t="shared" si="5"/>
        <v>50</v>
      </c>
    </row>
    <row r="65" spans="1:18">
      <c r="A65" s="19">
        <f>'Figure 3.13'!A27</f>
        <v>2024</v>
      </c>
      <c r="B65" s="26">
        <f>'Figure 3.13'!B27</f>
        <v>90.21</v>
      </c>
      <c r="C65" s="26">
        <f t="shared" si="0"/>
        <v>4.2949999999999875</v>
      </c>
      <c r="D65" s="26">
        <f>F65-F64</f>
        <v>4.0880513953125046</v>
      </c>
      <c r="E65" s="26"/>
      <c r="F65" s="26">
        <f t="shared" si="2"/>
        <v>85.849079301562512</v>
      </c>
      <c r="G65" s="26">
        <f t="shared" si="3"/>
        <v>94.522073098961613</v>
      </c>
      <c r="H65" s="26">
        <v>2.4</v>
      </c>
      <c r="J65" s="26">
        <v>-0.56846142860000004</v>
      </c>
      <c r="K65" s="26">
        <v>1.33</v>
      </c>
      <c r="L65" s="178">
        <f t="shared" si="4"/>
        <v>0.76153857140000003</v>
      </c>
      <c r="O65" s="19" t="s">
        <v>489</v>
      </c>
      <c r="Q65" s="19">
        <v>83</v>
      </c>
      <c r="R65" s="19">
        <f t="shared" si="5"/>
        <v>83</v>
      </c>
    </row>
    <row r="66" spans="1:18">
      <c r="A66" s="19">
        <f>'Figure 3.13'!A28</f>
        <v>2025</v>
      </c>
      <c r="B66" s="26">
        <f>'Figure 3.13'!B28</f>
        <v>94.72</v>
      </c>
      <c r="C66" s="26">
        <f t="shared" si="0"/>
        <v>4.5100000000000051</v>
      </c>
      <c r="D66" s="26">
        <f>F66-F65</f>
        <v>4.2924539650781242</v>
      </c>
      <c r="E66" s="26"/>
      <c r="F66" s="26">
        <f t="shared" si="2"/>
        <v>90.141533266640636</v>
      </c>
      <c r="G66" s="26">
        <f t="shared" si="3"/>
        <v>99.110174527185222</v>
      </c>
      <c r="H66" s="26">
        <v>1.8</v>
      </c>
      <c r="J66" s="26">
        <v>-0.34646142860000007</v>
      </c>
      <c r="K66" s="26">
        <v>1.05</v>
      </c>
      <c r="L66" s="178">
        <f t="shared" si="4"/>
        <v>0.70353857139999998</v>
      </c>
      <c r="O66" s="19" t="s">
        <v>488</v>
      </c>
      <c r="Q66" s="19">
        <v>165</v>
      </c>
      <c r="R66" s="19">
        <f t="shared" si="5"/>
        <v>165</v>
      </c>
    </row>
    <row r="67" spans="1:18">
      <c r="O67" s="19" t="s">
        <v>487</v>
      </c>
      <c r="Q67" s="19">
        <v>253</v>
      </c>
      <c r="R67" s="19">
        <f t="shared" si="5"/>
        <v>253</v>
      </c>
    </row>
    <row r="68" spans="1:18">
      <c r="O68" s="19" t="s">
        <v>486</v>
      </c>
      <c r="Q68" s="19">
        <v>417</v>
      </c>
      <c r="R68" s="19">
        <f t="shared" si="5"/>
        <v>417</v>
      </c>
    </row>
    <row r="69" spans="1:18">
      <c r="O69" s="19" t="s">
        <v>485</v>
      </c>
      <c r="P69" s="19">
        <v>600</v>
      </c>
      <c r="R69" s="176">
        <f>P69</f>
        <v>600</v>
      </c>
    </row>
    <row r="70" spans="1:18">
      <c r="O70" s="19" t="s">
        <v>484</v>
      </c>
      <c r="P70" s="19">
        <v>1485</v>
      </c>
      <c r="R70" s="176">
        <f>P70</f>
        <v>1485</v>
      </c>
    </row>
    <row r="71" spans="1:18">
      <c r="O71" s="19" t="s">
        <v>483</v>
      </c>
      <c r="P71" s="177">
        <v>2700</v>
      </c>
      <c r="R71" s="176">
        <f>P71</f>
        <v>2700</v>
      </c>
    </row>
    <row r="72" spans="1:18">
      <c r="O72" s="19" t="s">
        <v>482</v>
      </c>
      <c r="P72" s="19">
        <v>7012</v>
      </c>
      <c r="R72" s="176">
        <f>P72</f>
        <v>7012</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84EB-C02E-499E-97BA-981E6E120C41}">
  <dimension ref="A1:M23"/>
  <sheetViews>
    <sheetView workbookViewId="0">
      <selection activeCell="J10" sqref="J10"/>
    </sheetView>
  </sheetViews>
  <sheetFormatPr defaultColWidth="9.08984375" defaultRowHeight="14.5"/>
  <cols>
    <col min="1" max="16384" width="9.08984375" style="19"/>
  </cols>
  <sheetData>
    <row r="1" spans="1:13">
      <c r="A1" s="20" t="s">
        <v>505</v>
      </c>
    </row>
    <row r="2" spans="1:13">
      <c r="A2" s="22" t="s">
        <v>506</v>
      </c>
    </row>
    <row r="7" spans="1:13">
      <c r="L7" s="19">
        <v>2009</v>
      </c>
      <c r="M7" s="26">
        <v>-2.9792939073439597</v>
      </c>
    </row>
    <row r="8" spans="1:13">
      <c r="L8" s="19">
        <v>2010</v>
      </c>
      <c r="M8" s="26">
        <v>-27.407550822846076</v>
      </c>
    </row>
    <row r="9" spans="1:13">
      <c r="L9" s="19">
        <v>2011</v>
      </c>
      <c r="M9" s="26">
        <v>-5.2846898389435317</v>
      </c>
    </row>
    <row r="10" spans="1:13">
      <c r="L10" s="19">
        <v>2012</v>
      </c>
      <c r="M10" s="26">
        <v>0</v>
      </c>
    </row>
    <row r="11" spans="1:13">
      <c r="L11" s="19">
        <v>2013</v>
      </c>
      <c r="M11" s="26">
        <v>0.52633887451203998</v>
      </c>
    </row>
    <row r="12" spans="1:13">
      <c r="L12" s="19">
        <v>2014</v>
      </c>
      <c r="M12" s="26">
        <v>-0.12092873266688164</v>
      </c>
    </row>
    <row r="13" spans="1:13">
      <c r="L13" s="19">
        <v>2015</v>
      </c>
      <c r="M13" s="26">
        <v>-1.3039073984854661</v>
      </c>
    </row>
    <row r="14" spans="1:13">
      <c r="L14" s="19">
        <v>2016</v>
      </c>
      <c r="M14" s="26">
        <v>0.22295120039480942</v>
      </c>
    </row>
    <row r="15" spans="1:13">
      <c r="L15" s="19">
        <v>2017</v>
      </c>
      <c r="M15" s="26">
        <v>-9.7289556676632472E-2</v>
      </c>
    </row>
    <row r="16" spans="1:13">
      <c r="L16" s="19">
        <v>2018</v>
      </c>
      <c r="M16" s="26">
        <v>4.4851140610903464E-2</v>
      </c>
    </row>
    <row r="17" spans="12:13">
      <c r="L17" s="19">
        <v>2019</v>
      </c>
      <c r="M17" s="26">
        <v>0</v>
      </c>
    </row>
    <row r="18" spans="12:13">
      <c r="L18" s="19">
        <v>2020</v>
      </c>
      <c r="M18" s="26">
        <v>-7.6076521530430607</v>
      </c>
    </row>
    <row r="19" spans="12:13">
      <c r="L19" s="19">
        <v>2021</v>
      </c>
      <c r="M19" s="26">
        <v>-5.3832323551922148</v>
      </c>
    </row>
    <row r="20" spans="12:13">
      <c r="L20" s="19">
        <v>2022</v>
      </c>
      <c r="M20" s="26">
        <v>-4.9075481593886288</v>
      </c>
    </row>
    <row r="21" spans="12:13">
      <c r="L21" s="19">
        <v>2023</v>
      </c>
      <c r="M21" s="26">
        <v>-2.311468039535117</v>
      </c>
    </row>
    <row r="22" spans="12:13">
      <c r="M22" s="26"/>
    </row>
    <row r="23" spans="12:13">
      <c r="M23" s="26"/>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82710-0749-41C9-A0AE-135102C26A14}">
  <dimension ref="A1:R56"/>
  <sheetViews>
    <sheetView workbookViewId="0">
      <selection activeCell="J6" sqref="J6"/>
    </sheetView>
  </sheetViews>
  <sheetFormatPr defaultColWidth="9.08984375" defaultRowHeight="14.5"/>
  <cols>
    <col min="1" max="16384" width="9.08984375" style="19"/>
  </cols>
  <sheetData>
    <row r="1" spans="1:18">
      <c r="A1" s="20" t="s">
        <v>507</v>
      </c>
    </row>
    <row r="2" spans="1:18">
      <c r="A2" s="22" t="s">
        <v>508</v>
      </c>
    </row>
    <row r="4" spans="1:18">
      <c r="L4" s="180"/>
    </row>
    <row r="5" spans="1:18">
      <c r="L5" s="186"/>
    </row>
    <row r="6" spans="1:18" ht="43">
      <c r="L6" s="181"/>
      <c r="M6" s="181"/>
      <c r="N6" s="181" t="s">
        <v>510</v>
      </c>
      <c r="O6" s="181" t="s">
        <v>509</v>
      </c>
      <c r="P6" s="181"/>
      <c r="Q6" s="181"/>
      <c r="R6" s="181"/>
    </row>
    <row r="7" spans="1:18">
      <c r="L7" s="180">
        <v>2000</v>
      </c>
      <c r="M7" s="181"/>
      <c r="N7" s="181"/>
      <c r="O7" s="181"/>
      <c r="P7" s="181"/>
      <c r="Q7" s="181"/>
      <c r="R7" s="181"/>
    </row>
    <row r="8" spans="1:18">
      <c r="L8" s="180">
        <v>2001</v>
      </c>
      <c r="M8" s="183"/>
      <c r="N8" s="181"/>
      <c r="O8" s="181"/>
      <c r="P8" s="181"/>
      <c r="Q8" s="181"/>
      <c r="R8" s="181"/>
    </row>
    <row r="9" spans="1:18">
      <c r="L9" s="180">
        <v>2002</v>
      </c>
      <c r="M9" s="183"/>
      <c r="N9" s="185">
        <v>15.955283984142326</v>
      </c>
      <c r="O9" s="185">
        <v>10.709687803907308</v>
      </c>
      <c r="P9" s="181"/>
      <c r="Q9" s="181"/>
      <c r="R9" s="181"/>
    </row>
    <row r="10" spans="1:18">
      <c r="L10" s="180">
        <v>2003</v>
      </c>
      <c r="M10" s="183"/>
      <c r="N10" s="185">
        <v>5.6770834782679032</v>
      </c>
      <c r="O10" s="185">
        <v>1.6824170924914617</v>
      </c>
      <c r="P10" s="181"/>
      <c r="Q10" s="181"/>
      <c r="R10" s="181"/>
    </row>
    <row r="11" spans="1:18">
      <c r="L11" s="180">
        <v>2004</v>
      </c>
      <c r="M11" s="183"/>
      <c r="N11" s="185">
        <v>8.5564434603951725</v>
      </c>
      <c r="O11" s="185">
        <v>6.1251681309350436</v>
      </c>
      <c r="P11" s="181"/>
      <c r="Q11" s="181"/>
      <c r="R11" s="181"/>
    </row>
    <row r="12" spans="1:18">
      <c r="L12" s="180">
        <v>2005</v>
      </c>
      <c r="M12" s="183"/>
      <c r="N12" s="185">
        <v>11.644813450521951</v>
      </c>
      <c r="O12" s="185">
        <v>9.1991439335335166</v>
      </c>
      <c r="P12" s="181"/>
      <c r="Q12" s="181"/>
      <c r="R12" s="181"/>
    </row>
    <row r="13" spans="1:18">
      <c r="L13" s="180">
        <v>2006</v>
      </c>
      <c r="M13" s="183"/>
      <c r="N13" s="185">
        <v>11.974927766362114</v>
      </c>
      <c r="O13" s="185">
        <v>9.1068399687178179</v>
      </c>
      <c r="P13" s="181"/>
      <c r="Q13" s="181"/>
      <c r="R13" s="181"/>
    </row>
    <row r="14" spans="1:18">
      <c r="L14" s="180">
        <v>2007</v>
      </c>
      <c r="M14" s="183"/>
      <c r="N14" s="185">
        <v>15.571009410222445</v>
      </c>
      <c r="O14" s="185">
        <v>12.334062051222428</v>
      </c>
      <c r="P14" s="181"/>
      <c r="Q14" s="181"/>
      <c r="R14" s="181"/>
    </row>
    <row r="15" spans="1:18">
      <c r="L15" s="180">
        <v>2008</v>
      </c>
      <c r="M15" s="183"/>
      <c r="N15" s="185">
        <v>10.353474322156259</v>
      </c>
      <c r="O15" s="185">
        <v>6.9153258759383274</v>
      </c>
      <c r="P15" s="181"/>
      <c r="Q15" s="181"/>
      <c r="R15" s="181"/>
    </row>
    <row r="16" spans="1:18">
      <c r="L16" s="180">
        <v>2009</v>
      </c>
      <c r="M16" s="183"/>
      <c r="N16" s="185">
        <v>-12.049384972620075</v>
      </c>
      <c r="O16" s="185">
        <v>-10.520591050876249</v>
      </c>
      <c r="P16" s="181"/>
      <c r="Q16" s="181"/>
      <c r="R16" s="181"/>
    </row>
    <row r="17" spans="12:18">
      <c r="L17" s="180">
        <v>2010</v>
      </c>
      <c r="M17" s="183"/>
      <c r="N17" s="185">
        <v>-5.2732319763985345</v>
      </c>
      <c r="O17" s="185">
        <v>-3.697734795132801</v>
      </c>
      <c r="P17" s="181"/>
      <c r="Q17" s="181"/>
      <c r="R17" s="181"/>
    </row>
    <row r="18" spans="12:18">
      <c r="L18" s="180">
        <v>2011</v>
      </c>
      <c r="M18" s="183"/>
      <c r="N18" s="185">
        <v>-4.36975039681883</v>
      </c>
      <c r="O18" s="185">
        <v>-5.547946490492528</v>
      </c>
      <c r="P18" s="181"/>
      <c r="Q18" s="181"/>
      <c r="R18" s="181"/>
    </row>
    <row r="19" spans="12:18">
      <c r="L19" s="180">
        <v>2012</v>
      </c>
      <c r="M19" s="183"/>
      <c r="N19" s="185">
        <v>-3.6831706876705965</v>
      </c>
      <c r="O19" s="185">
        <v>-5.4308550905152853</v>
      </c>
      <c r="P19" s="181"/>
      <c r="Q19" s="181"/>
      <c r="R19" s="181"/>
    </row>
    <row r="20" spans="12:18">
      <c r="L20" s="180">
        <v>2013</v>
      </c>
      <c r="M20" s="183"/>
      <c r="N20" s="185">
        <v>-4.3147735032100911</v>
      </c>
      <c r="O20" s="185">
        <v>-4.7946392328830694</v>
      </c>
      <c r="P20" s="181"/>
      <c r="Q20" s="181"/>
      <c r="R20" s="181"/>
    </row>
    <row r="21" spans="12:18">
      <c r="L21" s="180">
        <v>2014</v>
      </c>
      <c r="M21" s="183"/>
      <c r="N21" s="185">
        <v>-1.049437317986019</v>
      </c>
      <c r="O21" s="185">
        <v>-1.3462890060320643</v>
      </c>
      <c r="P21" s="181"/>
      <c r="Q21" s="181"/>
      <c r="R21" s="181"/>
    </row>
    <row r="22" spans="12:18">
      <c r="L22" s="180">
        <v>2015</v>
      </c>
      <c r="M22" s="183"/>
      <c r="N22" s="185">
        <v>5.1634116685441285</v>
      </c>
      <c r="O22" s="185">
        <v>5.1634116685441267</v>
      </c>
      <c r="P22" s="181"/>
      <c r="Q22" s="181"/>
      <c r="R22" s="181"/>
    </row>
    <row r="23" spans="12:18">
      <c r="L23" s="180">
        <v>2016</v>
      </c>
      <c r="M23" s="183"/>
      <c r="N23" s="185">
        <v>5.1399079004280424</v>
      </c>
      <c r="O23" s="185">
        <v>5.3506091186653837</v>
      </c>
      <c r="P23" s="183"/>
      <c r="Q23" s="183"/>
      <c r="R23" s="183"/>
    </row>
    <row r="24" spans="12:18">
      <c r="L24" s="180">
        <v>2017</v>
      </c>
      <c r="M24" s="183"/>
      <c r="N24" s="185">
        <v>4.5215128534761959</v>
      </c>
      <c r="O24" s="185">
        <v>4.208261566203042</v>
      </c>
      <c r="P24" s="183"/>
      <c r="Q24" s="183"/>
      <c r="R24" s="183"/>
    </row>
    <row r="25" spans="12:18">
      <c r="L25" s="180">
        <v>2018</v>
      </c>
      <c r="M25" s="183"/>
      <c r="N25" s="185">
        <v>7.1444253111025517</v>
      </c>
      <c r="O25" s="185">
        <v>6.4003668019976701</v>
      </c>
      <c r="P25" s="183"/>
      <c r="Q25" s="183"/>
      <c r="R25" s="183"/>
    </row>
    <row r="26" spans="12:18">
      <c r="L26" s="180">
        <v>2019</v>
      </c>
      <c r="M26" s="183"/>
      <c r="N26" s="185">
        <v>5.3050086535165519</v>
      </c>
      <c r="O26" s="185">
        <v>4.3731059220694979</v>
      </c>
      <c r="P26" s="183"/>
      <c r="Q26" s="183"/>
      <c r="R26" s="183"/>
    </row>
    <row r="27" spans="12:18">
      <c r="L27" s="180">
        <v>2020</v>
      </c>
      <c r="M27" s="183"/>
      <c r="N27" s="185">
        <v>0.20527447406107058</v>
      </c>
      <c r="O27" s="185">
        <v>0.70035982225307158</v>
      </c>
      <c r="P27" s="183"/>
      <c r="Q27" s="183"/>
      <c r="R27" s="183"/>
    </row>
    <row r="28" spans="12:18">
      <c r="L28" s="180">
        <v>2021</v>
      </c>
      <c r="M28" s="183"/>
      <c r="N28" s="185">
        <v>7.4092897812406306</v>
      </c>
      <c r="O28" s="185">
        <v>4.9210436859223217</v>
      </c>
      <c r="P28" s="183"/>
      <c r="Q28" s="183"/>
      <c r="R28" s="183"/>
    </row>
    <row r="29" spans="12:18">
      <c r="L29" s="180">
        <v>2022</v>
      </c>
      <c r="M29" s="183"/>
      <c r="N29" s="185">
        <v>7.0832256877207698</v>
      </c>
      <c r="O29" s="185">
        <v>-1.3057827762942176</v>
      </c>
      <c r="P29" s="183"/>
      <c r="Q29" s="183"/>
      <c r="R29" s="183"/>
    </row>
    <row r="30" spans="12:18">
      <c r="L30" s="180">
        <v>2023</v>
      </c>
      <c r="M30" s="183"/>
      <c r="N30" s="185">
        <v>7.5778606831647721</v>
      </c>
      <c r="O30" s="185">
        <v>0.44618177699793371</v>
      </c>
      <c r="P30" s="183"/>
      <c r="Q30" s="183"/>
      <c r="R30" s="183"/>
    </row>
    <row r="31" spans="12:18">
      <c r="L31" s="180">
        <v>2024</v>
      </c>
      <c r="M31" s="183"/>
      <c r="N31" s="185">
        <v>4.4829170811531185</v>
      </c>
      <c r="O31" s="185">
        <v>2.0340987120635923</v>
      </c>
      <c r="P31" s="183"/>
      <c r="Q31" s="183"/>
      <c r="R31" s="183"/>
    </row>
    <row r="32" spans="12:18">
      <c r="L32" s="180">
        <v>2025</v>
      </c>
      <c r="M32" s="183"/>
      <c r="N32" s="185">
        <v>3.686418578939211</v>
      </c>
      <c r="O32" s="185">
        <v>1.8530634370719223</v>
      </c>
      <c r="P32" s="183"/>
      <c r="Q32" s="183"/>
      <c r="R32" s="183"/>
    </row>
    <row r="33" spans="12:18">
      <c r="L33" s="180"/>
      <c r="M33" s="184"/>
      <c r="N33" s="184"/>
      <c r="O33" s="184"/>
      <c r="P33" s="183"/>
      <c r="Q33" s="183"/>
      <c r="R33" s="183"/>
    </row>
    <row r="34" spans="12:18">
      <c r="L34" s="180"/>
      <c r="M34" s="180"/>
      <c r="N34" s="180"/>
      <c r="O34" s="180"/>
      <c r="P34" s="180"/>
      <c r="Q34" s="180"/>
      <c r="R34" s="180"/>
    </row>
    <row r="35" spans="12:18">
      <c r="L35" s="180"/>
      <c r="M35" s="180"/>
      <c r="N35" s="180"/>
      <c r="O35" s="182"/>
      <c r="P35" s="182"/>
      <c r="Q35" s="182"/>
      <c r="R35" s="182"/>
    </row>
    <row r="36" spans="12:18">
      <c r="L36" s="180"/>
      <c r="M36" s="180"/>
      <c r="N36" s="180"/>
      <c r="O36" s="182"/>
      <c r="P36" s="182"/>
      <c r="Q36" s="182"/>
      <c r="R36" s="182"/>
    </row>
    <row r="37" spans="12:18">
      <c r="L37" s="180"/>
      <c r="M37" s="180"/>
      <c r="N37" s="180"/>
      <c r="O37" s="180"/>
      <c r="P37" s="180"/>
      <c r="Q37" s="180"/>
      <c r="R37" s="180"/>
    </row>
    <row r="38" spans="12:18">
      <c r="L38" s="180"/>
      <c r="M38" s="180"/>
      <c r="N38" s="180"/>
      <c r="O38" s="180"/>
      <c r="P38" s="180"/>
      <c r="Q38" s="180"/>
      <c r="R38" s="180"/>
    </row>
    <row r="39" spans="12:18">
      <c r="L39" s="180"/>
      <c r="M39" s="180"/>
      <c r="N39" s="180"/>
      <c r="O39" s="180"/>
      <c r="P39" s="180"/>
      <c r="Q39" s="180"/>
      <c r="R39" s="180"/>
    </row>
    <row r="40" spans="12:18">
      <c r="L40" s="180"/>
      <c r="M40" s="180"/>
      <c r="N40" s="180"/>
      <c r="O40" s="180"/>
      <c r="P40" s="180"/>
      <c r="Q40" s="180"/>
      <c r="R40" s="180"/>
    </row>
    <row r="41" spans="12:18">
      <c r="L41" s="180"/>
      <c r="M41" s="180"/>
      <c r="N41" s="180"/>
      <c r="O41" s="180"/>
      <c r="P41" s="180"/>
      <c r="Q41" s="180"/>
      <c r="R41" s="180"/>
    </row>
    <row r="42" spans="12:18">
      <c r="L42" s="180"/>
      <c r="M42" s="180"/>
      <c r="N42" s="180"/>
      <c r="O42" s="180"/>
      <c r="P42" s="180"/>
      <c r="Q42" s="180"/>
      <c r="R42" s="180"/>
    </row>
    <row r="43" spans="12:18">
      <c r="L43" s="180"/>
      <c r="M43" s="180"/>
      <c r="N43" s="180"/>
      <c r="O43" s="180"/>
      <c r="P43" s="180"/>
      <c r="Q43" s="180"/>
      <c r="R43" s="180"/>
    </row>
    <row r="44" spans="12:18">
      <c r="L44" s="180"/>
      <c r="M44" s="180"/>
      <c r="N44" s="180"/>
      <c r="O44" s="180"/>
      <c r="P44" s="180"/>
      <c r="Q44" s="180"/>
      <c r="R44" s="180"/>
    </row>
    <row r="45" spans="12:18">
      <c r="L45" s="180"/>
      <c r="M45" s="180"/>
      <c r="N45" s="180"/>
      <c r="O45" s="180"/>
      <c r="P45" s="180"/>
      <c r="Q45" s="180"/>
      <c r="R45" s="180"/>
    </row>
    <row r="46" spans="12:18">
      <c r="L46" s="180"/>
      <c r="M46" s="180"/>
      <c r="N46" s="180"/>
      <c r="O46" s="180"/>
      <c r="P46" s="180"/>
      <c r="Q46" s="180"/>
      <c r="R46" s="180"/>
    </row>
    <row r="47" spans="12:18">
      <c r="L47" s="180"/>
      <c r="M47" s="180"/>
      <c r="N47" s="180"/>
      <c r="O47" s="180"/>
      <c r="P47" s="180"/>
      <c r="Q47" s="180"/>
      <c r="R47" s="180"/>
    </row>
    <row r="48" spans="12:18">
      <c r="L48" s="180"/>
      <c r="M48" s="180"/>
      <c r="N48" s="180"/>
      <c r="O48" s="180"/>
      <c r="P48" s="180"/>
      <c r="Q48" s="180"/>
      <c r="R48" s="180"/>
    </row>
    <row r="49" spans="12:18">
      <c r="L49" s="180"/>
      <c r="M49" s="180"/>
      <c r="N49" s="180"/>
      <c r="O49" s="180"/>
      <c r="P49" s="180"/>
      <c r="Q49" s="180"/>
      <c r="R49" s="180"/>
    </row>
    <row r="50" spans="12:18">
      <c r="L50" s="180"/>
      <c r="M50" s="180"/>
      <c r="N50" s="180"/>
      <c r="O50" s="180"/>
      <c r="P50" s="180"/>
      <c r="Q50" s="180"/>
      <c r="R50" s="180"/>
    </row>
    <row r="51" spans="12:18">
      <c r="L51" s="181"/>
      <c r="M51" s="181"/>
      <c r="N51" s="181"/>
      <c r="O51" s="181"/>
      <c r="P51" s="181"/>
      <c r="Q51" s="181"/>
      <c r="R51" s="181"/>
    </row>
    <row r="52" spans="12:18">
      <c r="L52" s="180">
        <v>2020</v>
      </c>
      <c r="M52" s="180"/>
      <c r="N52" s="180"/>
      <c r="O52" s="180"/>
      <c r="P52" s="180"/>
      <c r="Q52" s="180"/>
      <c r="R52" s="180"/>
    </row>
    <row r="53" spans="12:18">
      <c r="L53" s="180">
        <v>2021</v>
      </c>
      <c r="M53" s="180"/>
      <c r="N53" s="180"/>
      <c r="O53" s="180"/>
      <c r="P53" s="180"/>
      <c r="Q53" s="180"/>
      <c r="R53" s="180"/>
    </row>
    <row r="54" spans="12:18">
      <c r="L54" s="180">
        <v>2022</v>
      </c>
      <c r="M54" s="180"/>
      <c r="N54" s="180"/>
      <c r="O54" s="180"/>
      <c r="P54" s="180"/>
      <c r="Q54" s="180"/>
      <c r="R54" s="180"/>
    </row>
    <row r="55" spans="12:18">
      <c r="L55" s="180"/>
      <c r="M55" s="180"/>
      <c r="N55" s="180"/>
      <c r="O55" s="180"/>
      <c r="P55" s="180"/>
      <c r="Q55" s="180"/>
      <c r="R55" s="180"/>
    </row>
    <row r="56" spans="12:18">
      <c r="L56" s="180"/>
      <c r="M56" s="180"/>
      <c r="N56" s="180"/>
      <c r="O56" s="180"/>
      <c r="P56" s="180"/>
      <c r="Q56" s="180"/>
      <c r="R56" s="180"/>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A8C41-8F41-4C79-A36A-0DDB0FA1B88B}">
  <dimension ref="A1:V65"/>
  <sheetViews>
    <sheetView topLeftCell="A10" workbookViewId="0">
      <selection activeCell="T47" sqref="T47:X57"/>
    </sheetView>
  </sheetViews>
  <sheetFormatPr defaultColWidth="9.08984375" defaultRowHeight="14.5"/>
  <cols>
    <col min="1" max="16384" width="9.08984375" style="19"/>
  </cols>
  <sheetData>
    <row r="1" spans="1:1">
      <c r="A1" s="20" t="s">
        <v>511</v>
      </c>
    </row>
    <row r="3" spans="1:1">
      <c r="A3" s="20" t="s">
        <v>456</v>
      </c>
    </row>
    <row r="4" spans="1:1">
      <c r="A4" s="150"/>
    </row>
    <row r="18" spans="1:1">
      <c r="A18" s="20" t="s">
        <v>456</v>
      </c>
    </row>
    <row r="19" spans="1:1">
      <c r="A19" s="150"/>
    </row>
    <row r="47" spans="2:22">
      <c r="C47" s="179" t="s">
        <v>504</v>
      </c>
      <c r="J47" s="179" t="s">
        <v>166</v>
      </c>
      <c r="O47" s="179" t="s">
        <v>503</v>
      </c>
      <c r="P47" s="19">
        <v>2022</v>
      </c>
      <c r="Q47" s="19">
        <v>2023</v>
      </c>
      <c r="T47" s="179" t="s">
        <v>502</v>
      </c>
      <c r="U47" s="19" t="s">
        <v>497</v>
      </c>
      <c r="V47" s="19" t="s">
        <v>519</v>
      </c>
    </row>
    <row r="48" spans="2:22">
      <c r="B48" s="19" t="s">
        <v>501</v>
      </c>
      <c r="C48" s="19" t="s">
        <v>500</v>
      </c>
      <c r="D48" s="19" t="s">
        <v>499</v>
      </c>
      <c r="E48" s="19" t="s">
        <v>498</v>
      </c>
      <c r="F48" s="19" t="s">
        <v>497</v>
      </c>
      <c r="G48" s="19" t="s">
        <v>496</v>
      </c>
      <c r="H48" s="19" t="s">
        <v>496</v>
      </c>
      <c r="J48" s="19" t="s">
        <v>166</v>
      </c>
      <c r="K48" s="19" t="s">
        <v>495</v>
      </c>
      <c r="L48" s="19" t="s">
        <v>494</v>
      </c>
      <c r="O48" s="19" t="s">
        <v>518</v>
      </c>
      <c r="P48" s="26">
        <v>12.810999999999998</v>
      </c>
    </row>
    <row r="49" spans="1:22">
      <c r="A49" s="19">
        <v>2017</v>
      </c>
      <c r="B49" s="26">
        <v>58.62</v>
      </c>
      <c r="O49" s="19" t="s">
        <v>515</v>
      </c>
      <c r="Q49" s="151">
        <v>2</v>
      </c>
      <c r="T49" s="176">
        <v>71.190009537315802</v>
      </c>
      <c r="U49" s="176">
        <v>71.190009537315802</v>
      </c>
      <c r="V49" s="176">
        <v>71.190009537315802</v>
      </c>
    </row>
    <row r="50" spans="1:22">
      <c r="A50" s="19">
        <v>2018</v>
      </c>
      <c r="B50" s="26">
        <v>63.052</v>
      </c>
      <c r="C50" s="26">
        <v>4.4320000000000022</v>
      </c>
      <c r="D50" s="26"/>
      <c r="E50" s="26"/>
      <c r="F50" s="26"/>
      <c r="O50" s="19" t="s">
        <v>516</v>
      </c>
      <c r="Q50" s="151">
        <v>1.7150000000000001</v>
      </c>
      <c r="T50" s="176">
        <v>77.127626597676112</v>
      </c>
      <c r="U50" s="176">
        <v>77.127626597676112</v>
      </c>
      <c r="V50" s="176">
        <v>77.127626597676112</v>
      </c>
    </row>
    <row r="51" spans="1:22">
      <c r="A51" s="19">
        <v>2019</v>
      </c>
      <c r="B51" s="26">
        <v>67.265000000000001</v>
      </c>
      <c r="C51" s="26">
        <v>4.213000000000001</v>
      </c>
      <c r="D51" s="26"/>
      <c r="E51" s="26"/>
      <c r="F51" s="26">
        <v>67.265000000000001</v>
      </c>
      <c r="G51" s="26">
        <v>67.265000000000001</v>
      </c>
      <c r="H51" s="26">
        <v>0.8928571428571388</v>
      </c>
      <c r="O51" s="19" t="s">
        <v>485</v>
      </c>
      <c r="Q51" s="151">
        <v>0.6</v>
      </c>
      <c r="T51" s="176">
        <v>82.17102386293476</v>
      </c>
      <c r="U51" s="176">
        <v>82.17102386293476</v>
      </c>
      <c r="V51" s="176">
        <v>82.17102386293476</v>
      </c>
    </row>
    <row r="52" spans="1:22">
      <c r="A52" s="19">
        <v>2020</v>
      </c>
      <c r="B52" s="26">
        <v>69.8</v>
      </c>
      <c r="C52" s="26">
        <v>2.5349999999999966</v>
      </c>
      <c r="D52" s="26">
        <v>3.3632500000000078</v>
      </c>
      <c r="E52" s="26">
        <v>1.6773258603736423</v>
      </c>
      <c r="F52" s="26">
        <v>70.628250000000008</v>
      </c>
      <c r="G52" s="26">
        <v>68.942325860373643</v>
      </c>
      <c r="H52" s="26">
        <v>-0.49164208456244296</v>
      </c>
      <c r="J52" s="26">
        <v>0.58129999999999993</v>
      </c>
      <c r="K52" s="26">
        <v>0.504</v>
      </c>
      <c r="L52" s="178">
        <v>1.0852999999999999</v>
      </c>
      <c r="O52" s="19" t="s">
        <v>517</v>
      </c>
      <c r="Q52" s="151">
        <v>1.585</v>
      </c>
      <c r="T52" s="176">
        <v>86.279575056081512</v>
      </c>
      <c r="U52" s="176">
        <v>82.339699999999993</v>
      </c>
      <c r="V52" s="176">
        <v>84.220047624157999</v>
      </c>
    </row>
    <row r="53" spans="1:22">
      <c r="A53" s="19">
        <v>2021</v>
      </c>
      <c r="B53" s="26">
        <v>74.05</v>
      </c>
      <c r="C53" s="26">
        <v>4.25</v>
      </c>
      <c r="D53" s="26">
        <v>3.5314125000000018</v>
      </c>
      <c r="E53" s="26">
        <v>3.7523155221238937</v>
      </c>
      <c r="F53" s="26">
        <v>74.15966250000001</v>
      </c>
      <c r="G53" s="26">
        <v>72.694641382497537</v>
      </c>
      <c r="H53" s="26">
        <v>2.3715415019762673</v>
      </c>
      <c r="J53" s="26">
        <v>0.25069999999999998</v>
      </c>
      <c r="K53" s="26">
        <v>0.1651</v>
      </c>
      <c r="L53" s="178">
        <v>0.41579999999999995</v>
      </c>
      <c r="O53" s="19" t="s">
        <v>493</v>
      </c>
      <c r="Q53" s="151">
        <v>0.45500000000000002</v>
      </c>
      <c r="T53" s="176">
        <v>90.593553808885588</v>
      </c>
      <c r="U53" s="176">
        <v>88.520899999999997</v>
      </c>
      <c r="V53" s="176">
        <v>88.803881836745575</v>
      </c>
    </row>
    <row r="54" spans="1:22">
      <c r="A54" s="19">
        <v>2022</v>
      </c>
      <c r="B54" s="26">
        <v>80.805000000000007</v>
      </c>
      <c r="C54" s="26">
        <v>6.7550000000000097</v>
      </c>
      <c r="D54" s="26">
        <v>3.7079831249999984</v>
      </c>
      <c r="E54" s="26">
        <v>8.5452550945125836</v>
      </c>
      <c r="F54" s="26">
        <v>77.867645625000009</v>
      </c>
      <c r="G54" s="26">
        <v>81.23989647701012</v>
      </c>
      <c r="H54" s="26">
        <v>8.5</v>
      </c>
      <c r="I54" s="19">
        <v>9.1222147197839405</v>
      </c>
      <c r="J54" s="26">
        <v>-0.51246142859999988</v>
      </c>
      <c r="K54" s="26">
        <v>0.53700000000000003</v>
      </c>
      <c r="L54" s="178">
        <v>2.4538571400000153E-2</v>
      </c>
      <c r="T54" s="176">
        <v>95.123231499329862</v>
      </c>
      <c r="U54" s="176">
        <v>94.897361428599993</v>
      </c>
      <c r="V54" s="176">
        <v>99.242778146655013</v>
      </c>
    </row>
    <row r="55" spans="1:22">
      <c r="A55" s="19">
        <v>2023</v>
      </c>
      <c r="B55" s="26">
        <v>85.915000000000006</v>
      </c>
      <c r="C55" s="26">
        <v>5.1099999999999994</v>
      </c>
      <c r="D55" s="26">
        <v>3.8933822812499983</v>
      </c>
      <c r="E55" s="26">
        <v>8.3782705236740469</v>
      </c>
      <c r="F55" s="26">
        <v>81.761027906250007</v>
      </c>
      <c r="G55" s="26">
        <v>89.618167000684167</v>
      </c>
      <c r="H55" s="26">
        <v>7.1</v>
      </c>
      <c r="J55" s="26">
        <v>-0.84899999999999998</v>
      </c>
      <c r="K55" s="26">
        <v>1.1599999999999999</v>
      </c>
      <c r="L55" s="178">
        <v>0.31099999999999994</v>
      </c>
      <c r="T55" s="176">
        <v>99.87939307429636</v>
      </c>
      <c r="U55" s="176">
        <v>102.20416203512798</v>
      </c>
      <c r="V55" s="176">
        <v>109.47768585691954</v>
      </c>
    </row>
    <row r="56" spans="1:22">
      <c r="A56" s="19">
        <v>2024</v>
      </c>
      <c r="B56" s="26">
        <v>90.21</v>
      </c>
      <c r="C56" s="26">
        <v>4.2949999999999875</v>
      </c>
      <c r="D56" s="26">
        <v>4.0880513953125046</v>
      </c>
      <c r="E56" s="26"/>
      <c r="F56" s="26">
        <v>85.849079301562512</v>
      </c>
      <c r="G56" s="26">
        <v>94.522073098961613</v>
      </c>
      <c r="H56" s="26">
        <v>2.4</v>
      </c>
      <c r="J56" s="26">
        <v>-0.56846142860000004</v>
      </c>
      <c r="K56" s="26">
        <v>1.33</v>
      </c>
      <c r="L56" s="178">
        <v>0.76153857140000003</v>
      </c>
      <c r="U56" s="151"/>
    </row>
    <row r="57" spans="1:22">
      <c r="A57" s="19">
        <v>2025</v>
      </c>
      <c r="B57" s="26">
        <v>94.72</v>
      </c>
      <c r="C57" s="26">
        <v>4.5100000000000051</v>
      </c>
      <c r="D57" s="26">
        <v>4.2924539650781242</v>
      </c>
      <c r="E57" s="26"/>
      <c r="F57" s="26">
        <v>90.141533266640636</v>
      </c>
      <c r="G57" s="26">
        <v>99.110174527185222</v>
      </c>
      <c r="H57" s="26">
        <v>1.8</v>
      </c>
      <c r="J57" s="26">
        <v>-0.34646142860000007</v>
      </c>
      <c r="K57" s="26">
        <v>1.05</v>
      </c>
      <c r="L57" s="178">
        <v>0.70353857139999998</v>
      </c>
    </row>
    <row r="58" spans="1:22">
      <c r="O58" s="19" t="s">
        <v>516</v>
      </c>
      <c r="P58" s="19">
        <v>1715</v>
      </c>
    </row>
    <row r="59" spans="1:22">
      <c r="O59" s="19" t="s">
        <v>515</v>
      </c>
      <c r="P59" s="19">
        <v>2000</v>
      </c>
    </row>
    <row r="60" spans="1:22">
      <c r="O60" s="19" t="s">
        <v>514</v>
      </c>
      <c r="P60" s="19">
        <v>1585</v>
      </c>
      <c r="R60" s="176"/>
    </row>
    <row r="61" spans="1:22">
      <c r="O61" s="19" t="s">
        <v>485</v>
      </c>
      <c r="P61" s="19">
        <v>600</v>
      </c>
      <c r="R61" s="176"/>
    </row>
    <row r="62" spans="1:22">
      <c r="O62" s="19" t="s">
        <v>489</v>
      </c>
      <c r="P62" s="176">
        <v>-167</v>
      </c>
      <c r="R62" s="176"/>
    </row>
    <row r="63" spans="1:22">
      <c r="O63" s="19" t="s">
        <v>490</v>
      </c>
      <c r="P63" s="176">
        <v>-126</v>
      </c>
      <c r="R63" s="176"/>
    </row>
    <row r="64" spans="1:22">
      <c r="O64" s="19" t="s">
        <v>513</v>
      </c>
      <c r="P64" s="19">
        <v>-117</v>
      </c>
    </row>
    <row r="65" spans="15:16">
      <c r="O65" s="19" t="s">
        <v>512</v>
      </c>
      <c r="P65" s="19">
        <v>-45</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1C3CA-57D0-45C8-BA94-2F8F9E54B8A2}">
  <dimension ref="A1:C30"/>
  <sheetViews>
    <sheetView workbookViewId="0">
      <selection activeCell="K14" sqref="K14"/>
    </sheetView>
  </sheetViews>
  <sheetFormatPr defaultColWidth="9.08984375" defaultRowHeight="14.5"/>
  <cols>
    <col min="1" max="16384" width="9.08984375" style="19"/>
  </cols>
  <sheetData>
    <row r="1" spans="1:1">
      <c r="A1" s="20" t="s">
        <v>520</v>
      </c>
    </row>
    <row r="2" spans="1:1">
      <c r="A2" s="22" t="s">
        <v>521</v>
      </c>
    </row>
    <row r="3" spans="1:1">
      <c r="A3" s="26"/>
    </row>
    <row r="4" spans="1:1">
      <c r="A4" s="26"/>
    </row>
    <row r="24" spans="1:3">
      <c r="B24" s="117" t="s">
        <v>522</v>
      </c>
    </row>
    <row r="25" spans="1:3">
      <c r="A25" s="19">
        <v>2022</v>
      </c>
      <c r="B25" s="26">
        <v>0</v>
      </c>
      <c r="C25" s="26">
        <v>0</v>
      </c>
    </row>
    <row r="26" spans="1:3">
      <c r="A26" s="19">
        <v>2023</v>
      </c>
      <c r="B26" s="26">
        <v>0.21161072559681315</v>
      </c>
      <c r="C26" s="26">
        <v>0.12881078732496576</v>
      </c>
    </row>
    <row r="27" spans="1:3">
      <c r="A27" s="19">
        <v>2024</v>
      </c>
      <c r="B27" s="26">
        <v>0.57403236277313852</v>
      </c>
      <c r="C27" s="26">
        <v>0.17041147814553881</v>
      </c>
    </row>
    <row r="28" spans="1:3">
      <c r="A28" s="19">
        <v>2025</v>
      </c>
      <c r="B28" s="26">
        <v>0.97154302252542379</v>
      </c>
      <c r="C28" s="26">
        <v>0.30756534331122509</v>
      </c>
    </row>
    <row r="29" spans="1:3">
      <c r="A29" s="19">
        <v>2026</v>
      </c>
      <c r="B29" s="26">
        <v>1.3158477357616931</v>
      </c>
      <c r="C29" s="26">
        <v>0.71724843333412025</v>
      </c>
    </row>
    <row r="30" spans="1:3">
      <c r="A30" s="19">
        <v>2027</v>
      </c>
      <c r="B30" s="26">
        <v>1.6394441339002412</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F3D6-19C8-47BB-9BB7-56CD62FDC59B}">
  <dimension ref="A1:G29"/>
  <sheetViews>
    <sheetView topLeftCell="A13" workbookViewId="0">
      <selection activeCell="F23" sqref="F23"/>
    </sheetView>
  </sheetViews>
  <sheetFormatPr defaultColWidth="9.08984375" defaultRowHeight="14.5"/>
  <cols>
    <col min="1" max="16384" width="9.08984375" style="19"/>
  </cols>
  <sheetData>
    <row r="1" spans="1:7">
      <c r="A1" s="20" t="s">
        <v>523</v>
      </c>
    </row>
    <row r="2" spans="1:7">
      <c r="A2" s="39" t="s">
        <v>524</v>
      </c>
    </row>
    <row r="4" spans="1:7" ht="16.5">
      <c r="A4" s="188"/>
      <c r="B4" s="16"/>
      <c r="C4" s="16"/>
      <c r="D4" s="16"/>
      <c r="E4" s="16"/>
      <c r="F4" s="16"/>
      <c r="G4" s="16"/>
    </row>
    <row r="5" spans="1:7" ht="16.5">
      <c r="B5" s="16"/>
      <c r="C5" s="16"/>
      <c r="D5" s="16"/>
      <c r="E5" s="16"/>
      <c r="F5" s="16"/>
      <c r="G5" s="16"/>
    </row>
    <row r="6" spans="1:7" ht="16.5">
      <c r="A6" s="16"/>
      <c r="B6" s="16"/>
      <c r="C6" s="16"/>
      <c r="D6" s="16"/>
      <c r="E6" s="16"/>
      <c r="F6" s="16"/>
      <c r="G6" s="16"/>
    </row>
    <row r="7" spans="1:7" ht="16.5">
      <c r="A7" s="16"/>
      <c r="B7" s="16"/>
      <c r="C7" s="16"/>
      <c r="D7" s="16"/>
      <c r="E7" s="16"/>
      <c r="F7" s="16"/>
      <c r="G7" s="16"/>
    </row>
    <row r="8" spans="1:7" ht="16.5">
      <c r="A8" s="16"/>
      <c r="B8" s="16"/>
      <c r="C8" s="16"/>
      <c r="D8" s="16"/>
      <c r="E8" s="16"/>
      <c r="F8" s="16"/>
      <c r="G8" s="16"/>
    </row>
    <row r="9" spans="1:7" ht="16.5">
      <c r="A9" s="16"/>
      <c r="B9" s="16"/>
      <c r="C9" s="16"/>
      <c r="D9" s="16"/>
      <c r="E9" s="16"/>
      <c r="F9" s="16"/>
      <c r="G9" s="16"/>
    </row>
    <row r="10" spans="1:7" ht="16.5">
      <c r="A10" s="16"/>
      <c r="B10" s="16"/>
      <c r="C10" s="16"/>
      <c r="D10" s="16"/>
      <c r="E10" s="16"/>
      <c r="F10" s="16"/>
      <c r="G10" s="16"/>
    </row>
    <row r="11" spans="1:7" ht="16.5">
      <c r="A11" s="16"/>
      <c r="B11" s="16"/>
      <c r="C11" s="16"/>
      <c r="D11" s="16"/>
      <c r="E11" s="16"/>
      <c r="F11" s="16"/>
      <c r="G11" s="16"/>
    </row>
    <row r="12" spans="1:7" ht="16.5">
      <c r="A12" s="16"/>
      <c r="B12" s="16"/>
      <c r="C12" s="16"/>
      <c r="D12" s="16"/>
      <c r="E12" s="16"/>
      <c r="F12" s="16"/>
      <c r="G12" s="16"/>
    </row>
    <row r="13" spans="1:7" ht="16.5">
      <c r="A13" s="16"/>
      <c r="B13" s="16"/>
      <c r="C13" s="16"/>
      <c r="D13" s="16"/>
      <c r="E13" s="16"/>
      <c r="F13" s="16"/>
      <c r="G13" s="16"/>
    </row>
    <row r="14" spans="1:7" ht="16.5">
      <c r="A14" s="16"/>
      <c r="B14" s="16"/>
      <c r="C14" s="16"/>
      <c r="D14" s="16"/>
      <c r="E14" s="16"/>
      <c r="F14" s="16"/>
      <c r="G14" s="16"/>
    </row>
    <row r="15" spans="1:7" ht="16.5">
      <c r="A15" s="16"/>
      <c r="B15" s="16"/>
      <c r="C15" s="16"/>
      <c r="D15" s="16"/>
      <c r="E15" s="16"/>
      <c r="F15" s="16"/>
      <c r="G15" s="16"/>
    </row>
    <row r="16" spans="1:7" ht="16.5">
      <c r="A16" s="189"/>
      <c r="B16" s="16"/>
      <c r="C16" s="16"/>
      <c r="D16" s="16"/>
      <c r="E16" s="16"/>
      <c r="F16" s="16"/>
      <c r="G16" s="16"/>
    </row>
    <row r="17" spans="1:7" ht="16.5">
      <c r="A17" s="189"/>
      <c r="B17" s="16"/>
      <c r="C17" s="16"/>
      <c r="D17" s="16"/>
      <c r="E17" s="16"/>
      <c r="F17" s="16"/>
      <c r="G17" s="16"/>
    </row>
    <row r="18" spans="1:7" ht="16.5">
      <c r="A18" s="16"/>
      <c r="B18" s="16"/>
      <c r="C18" s="16"/>
      <c r="D18" s="16"/>
      <c r="E18" s="16"/>
      <c r="F18" s="16"/>
      <c r="G18" s="16"/>
    </row>
    <row r="19" spans="1:7" ht="44.5">
      <c r="A19" s="152"/>
      <c r="B19" s="152" t="s">
        <v>528</v>
      </c>
      <c r="C19" s="152" t="s">
        <v>527</v>
      </c>
      <c r="D19" s="152" t="s">
        <v>497</v>
      </c>
      <c r="E19" s="152" t="s">
        <v>526</v>
      </c>
      <c r="F19" s="152" t="s">
        <v>525</v>
      </c>
      <c r="G19" s="16"/>
    </row>
    <row r="20" spans="1:7">
      <c r="A20" s="19">
        <v>2017</v>
      </c>
      <c r="B20" s="26"/>
      <c r="C20" s="26">
        <v>58.62</v>
      </c>
      <c r="D20" s="26"/>
      <c r="E20" s="26"/>
      <c r="F20" s="26"/>
      <c r="G20" s="26"/>
    </row>
    <row r="21" spans="1:7">
      <c r="A21" s="19">
        <v>2018</v>
      </c>
      <c r="B21" s="26"/>
      <c r="C21" s="26">
        <v>63.052</v>
      </c>
      <c r="D21" s="26"/>
      <c r="E21" s="26"/>
      <c r="F21" s="26"/>
      <c r="G21" s="26"/>
    </row>
    <row r="22" spans="1:7">
      <c r="A22" s="19">
        <v>2019</v>
      </c>
      <c r="B22" s="26"/>
      <c r="C22" s="26">
        <v>67.265000000000001</v>
      </c>
      <c r="D22" s="26"/>
      <c r="E22" s="26"/>
      <c r="F22" s="26"/>
      <c r="G22" s="26"/>
    </row>
    <row r="23" spans="1:7">
      <c r="A23" s="19">
        <v>2020</v>
      </c>
      <c r="B23" s="187">
        <v>69.8</v>
      </c>
      <c r="C23" s="187">
        <v>69.8</v>
      </c>
      <c r="D23" s="187"/>
      <c r="E23" s="187"/>
      <c r="F23" s="26"/>
      <c r="G23" s="26"/>
    </row>
    <row r="24" spans="1:7">
      <c r="A24" s="19">
        <v>2021</v>
      </c>
      <c r="B24" s="26">
        <v>75.89</v>
      </c>
      <c r="C24" s="26">
        <v>74.05</v>
      </c>
      <c r="D24" s="26">
        <v>75.89</v>
      </c>
      <c r="E24" s="26">
        <v>75.89</v>
      </c>
      <c r="F24" s="26">
        <v>75.89</v>
      </c>
      <c r="G24" s="26"/>
    </row>
    <row r="25" spans="1:7">
      <c r="A25" s="19">
        <v>2022</v>
      </c>
      <c r="B25" s="26">
        <v>80.805000000000007</v>
      </c>
      <c r="C25" s="26"/>
      <c r="D25" s="26">
        <v>79.6845</v>
      </c>
      <c r="E25" s="26">
        <v>84.263702600000016</v>
      </c>
      <c r="F25" s="26">
        <v>80.08</v>
      </c>
      <c r="G25" s="26"/>
    </row>
    <row r="26" spans="1:7" ht="16.5">
      <c r="A26" s="19">
        <v>2023</v>
      </c>
      <c r="B26" s="26">
        <v>85.915000000000006</v>
      </c>
      <c r="C26" s="26"/>
      <c r="D26" s="26">
        <v>83.668725000000009</v>
      </c>
      <c r="E26" s="26">
        <v>90.436861452476023</v>
      </c>
      <c r="F26" s="26">
        <v>84.094999999999999</v>
      </c>
      <c r="G26" s="16"/>
    </row>
    <row r="27" spans="1:7">
      <c r="A27" s="19">
        <v>2024</v>
      </c>
      <c r="B27" s="26">
        <v>90.21</v>
      </c>
      <c r="C27" s="26"/>
      <c r="D27" s="26">
        <v>87.852161250000009</v>
      </c>
      <c r="E27" s="26">
        <v>95.10611660926736</v>
      </c>
      <c r="F27" s="26">
        <v>88.33</v>
      </c>
      <c r="G27" s="26"/>
    </row>
    <row r="28" spans="1:7">
      <c r="A28" s="19">
        <v>2025</v>
      </c>
      <c r="B28" s="26">
        <v>94.72</v>
      </c>
      <c r="C28" s="26"/>
      <c r="D28" s="26">
        <v>92.244769312500011</v>
      </c>
      <c r="E28" s="26">
        <v>99.918486109696303</v>
      </c>
      <c r="F28" s="26">
        <v>92.775000000000006</v>
      </c>
      <c r="G28" s="26"/>
    </row>
    <row r="29" spans="1:7" ht="16.5">
      <c r="A29" s="16"/>
      <c r="B29" s="16"/>
      <c r="C29" s="16"/>
      <c r="D29" s="16"/>
      <c r="E29" s="16"/>
      <c r="F29" s="16"/>
      <c r="G29" s="16"/>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DBC49-AF8E-47BA-8657-5FC40CA55DA2}">
  <dimension ref="A1:W35"/>
  <sheetViews>
    <sheetView workbookViewId="0">
      <selection activeCell="Q16" sqref="Q16"/>
    </sheetView>
  </sheetViews>
  <sheetFormatPr defaultColWidth="9.08984375" defaultRowHeight="14.5"/>
  <cols>
    <col min="1" max="16384" width="9.08984375" style="19"/>
  </cols>
  <sheetData>
    <row r="1" spans="1:23">
      <c r="A1" s="20" t="s">
        <v>529</v>
      </c>
    </row>
    <row r="2" spans="1:23">
      <c r="A2" s="20" t="s">
        <v>456</v>
      </c>
    </row>
    <row r="3" spans="1:23">
      <c r="A3" s="150"/>
    </row>
    <row r="5" spans="1:23" ht="36.5">
      <c r="O5" s="192" t="s">
        <v>531</v>
      </c>
      <c r="R5" s="192"/>
      <c r="S5" s="192" t="s">
        <v>530</v>
      </c>
    </row>
    <row r="6" spans="1:23">
      <c r="N6" s="19">
        <v>2000</v>
      </c>
      <c r="R6" s="190">
        <v>2019</v>
      </c>
      <c r="S6" s="191">
        <v>-0.76013189389467017</v>
      </c>
    </row>
    <row r="7" spans="1:23">
      <c r="N7" s="19">
        <v>2001</v>
      </c>
      <c r="O7" s="26">
        <v>-3.7481320881511166</v>
      </c>
      <c r="R7" s="190">
        <v>2020</v>
      </c>
      <c r="S7" s="191">
        <v>-1.0804700734535639</v>
      </c>
      <c r="T7" s="192"/>
      <c r="U7" s="192"/>
      <c r="V7" s="192"/>
      <c r="W7" s="192"/>
    </row>
    <row r="8" spans="1:23">
      <c r="N8" s="19">
        <v>2002</v>
      </c>
      <c r="O8" s="26">
        <v>2.7205606817549999</v>
      </c>
      <c r="R8" s="190">
        <v>2021</v>
      </c>
      <c r="S8" s="191">
        <v>-1.9065325473922101</v>
      </c>
      <c r="T8" s="190"/>
      <c r="U8" s="190"/>
      <c r="V8" s="190"/>
      <c r="W8" s="190"/>
    </row>
    <row r="9" spans="1:23">
      <c r="N9" s="19">
        <v>2003</v>
      </c>
      <c r="O9" s="26">
        <v>-1.4076932655526875</v>
      </c>
      <c r="R9" s="190">
        <v>2022</v>
      </c>
      <c r="S9" s="191">
        <v>-0.90318876196337561</v>
      </c>
      <c r="T9" s="190"/>
      <c r="U9" s="190"/>
      <c r="V9" s="190"/>
      <c r="W9" s="190"/>
    </row>
    <row r="10" spans="1:23">
      <c r="N10" s="19">
        <v>2004</v>
      </c>
      <c r="O10" s="26">
        <v>-2.6066515851297609</v>
      </c>
      <c r="R10" s="190">
        <v>2023</v>
      </c>
      <c r="S10" s="191">
        <v>-0.75045524869027702</v>
      </c>
      <c r="T10" s="190"/>
      <c r="U10" s="190"/>
      <c r="V10" s="190"/>
      <c r="W10" s="190"/>
    </row>
    <row r="11" spans="1:23">
      <c r="N11" s="19">
        <v>2005</v>
      </c>
      <c r="O11" s="26">
        <v>-2.5412692792180849</v>
      </c>
      <c r="R11" s="190">
        <v>2024</v>
      </c>
      <c r="S11" s="191">
        <v>0.55017812340116901</v>
      </c>
      <c r="T11" s="190"/>
      <c r="U11" s="190"/>
      <c r="V11" s="190"/>
      <c r="W11" s="190"/>
    </row>
    <row r="12" spans="1:23">
      <c r="N12" s="19">
        <v>2006</v>
      </c>
      <c r="O12" s="26">
        <v>-3.8674715890276445</v>
      </c>
      <c r="R12" s="190">
        <v>2025</v>
      </c>
      <c r="S12" s="191">
        <v>1.3798140830283627</v>
      </c>
      <c r="T12" s="190"/>
      <c r="U12" s="190"/>
      <c r="V12" s="190"/>
      <c r="W12" s="190"/>
    </row>
    <row r="13" spans="1:23">
      <c r="N13" s="19">
        <v>2007</v>
      </c>
      <c r="O13" s="26">
        <v>0.2764702460106534</v>
      </c>
      <c r="T13" s="190"/>
      <c r="U13" s="190"/>
      <c r="V13" s="190"/>
      <c r="W13" s="190"/>
    </row>
    <row r="14" spans="1:23">
      <c r="N14" s="19">
        <v>2008</v>
      </c>
      <c r="O14" s="26">
        <v>10.174837172760164</v>
      </c>
      <c r="T14" s="190"/>
      <c r="U14" s="190"/>
      <c r="V14" s="190"/>
      <c r="W14" s="190"/>
    </row>
    <row r="15" spans="1:23">
      <c r="N15" s="19">
        <v>2009</v>
      </c>
      <c r="O15" s="26">
        <v>19.387323883436668</v>
      </c>
      <c r="R15" s="190"/>
      <c r="S15" s="191"/>
      <c r="T15" s="190"/>
      <c r="U15" s="190"/>
      <c r="V15" s="190"/>
      <c r="W15" s="190"/>
    </row>
    <row r="16" spans="1:23">
      <c r="N16" s="19">
        <v>2010</v>
      </c>
      <c r="O16" s="26">
        <v>39.380326940733816</v>
      </c>
      <c r="R16" s="190"/>
      <c r="S16" s="190"/>
      <c r="T16" s="190"/>
      <c r="U16" s="190"/>
      <c r="V16" s="190"/>
      <c r="W16" s="190"/>
    </row>
    <row r="17" spans="14:23">
      <c r="N17" s="19">
        <v>2011</v>
      </c>
      <c r="O17" s="26">
        <v>20.030209269884423</v>
      </c>
      <c r="R17" s="190"/>
      <c r="S17" s="190"/>
      <c r="T17" s="190"/>
      <c r="U17" s="190"/>
      <c r="V17" s="190"/>
      <c r="W17" s="190"/>
    </row>
    <row r="18" spans="14:23">
      <c r="N18" s="19">
        <v>2012</v>
      </c>
      <c r="O18" s="26">
        <v>13.348093805230974</v>
      </c>
      <c r="R18" s="190"/>
      <c r="S18" s="190"/>
      <c r="T18" s="190"/>
      <c r="U18" s="190"/>
      <c r="V18" s="190"/>
      <c r="W18" s="190"/>
    </row>
    <row r="19" spans="14:23">
      <c r="N19" s="19">
        <v>2013</v>
      </c>
      <c r="O19" s="26">
        <v>-1.5897206232630907</v>
      </c>
      <c r="R19" s="190"/>
      <c r="S19" s="190"/>
      <c r="T19" s="190"/>
      <c r="U19" s="190"/>
      <c r="V19" s="190"/>
      <c r="W19" s="190"/>
    </row>
    <row r="20" spans="14:23">
      <c r="N20" s="19">
        <v>2014</v>
      </c>
      <c r="O20" s="26">
        <v>-5.6524931244756687</v>
      </c>
      <c r="R20" s="190"/>
      <c r="S20" s="190"/>
      <c r="T20" s="190"/>
      <c r="U20" s="190"/>
      <c r="V20" s="190"/>
      <c r="W20" s="190"/>
    </row>
    <row r="21" spans="14:23">
      <c r="N21" s="19">
        <v>2015</v>
      </c>
      <c r="O21" s="26">
        <v>-5.7272085717583536</v>
      </c>
      <c r="R21" s="190"/>
      <c r="S21" s="190"/>
      <c r="T21" s="190"/>
      <c r="U21" s="190"/>
      <c r="V21" s="190"/>
      <c r="W21" s="190"/>
    </row>
    <row r="22" spans="14:23">
      <c r="N22" s="19">
        <v>2016</v>
      </c>
      <c r="O22" s="26">
        <v>-4.1643961536436223</v>
      </c>
      <c r="R22" s="190"/>
      <c r="S22" s="190"/>
      <c r="T22" s="190"/>
      <c r="U22" s="190"/>
      <c r="V22" s="190"/>
      <c r="W22" s="190"/>
    </row>
    <row r="23" spans="14:23">
      <c r="N23" s="19">
        <v>2017</v>
      </c>
      <c r="O23" s="26">
        <v>-6.8403087998505043</v>
      </c>
      <c r="R23" s="190"/>
      <c r="S23" s="190"/>
      <c r="T23" s="190"/>
      <c r="U23" s="190"/>
      <c r="V23" s="190"/>
      <c r="W23" s="190"/>
    </row>
    <row r="24" spans="14:23">
      <c r="N24" s="19">
        <v>2018</v>
      </c>
      <c r="O24" s="26">
        <v>-4.4510332441329155</v>
      </c>
      <c r="R24" s="190"/>
      <c r="S24" s="190"/>
      <c r="T24" s="190"/>
      <c r="U24" s="190"/>
      <c r="V24" s="190"/>
      <c r="W24" s="190"/>
    </row>
    <row r="25" spans="14:23">
      <c r="N25" s="19">
        <v>2019</v>
      </c>
      <c r="O25" s="26">
        <v>-8.6988663102607973</v>
      </c>
      <c r="R25" s="190"/>
      <c r="S25" s="190"/>
      <c r="T25" s="190"/>
      <c r="U25" s="190"/>
      <c r="V25" s="190"/>
      <c r="W25" s="190"/>
    </row>
    <row r="26" spans="14:23">
      <c r="N26" s="19">
        <v>2020</v>
      </c>
      <c r="O26" s="26">
        <v>10.186914210154228</v>
      </c>
      <c r="R26" s="190"/>
      <c r="S26" s="190"/>
      <c r="T26" s="190"/>
      <c r="U26" s="190"/>
      <c r="V26" s="190"/>
      <c r="W26" s="190"/>
    </row>
    <row r="27" spans="14:23">
      <c r="N27" s="19">
        <v>2021</v>
      </c>
      <c r="O27" s="26">
        <v>-10.537047628830493</v>
      </c>
      <c r="R27" s="190"/>
      <c r="S27" s="190"/>
      <c r="T27" s="190"/>
      <c r="U27" s="190"/>
      <c r="V27" s="190"/>
      <c r="W27" s="190"/>
    </row>
    <row r="28" spans="14:23">
      <c r="N28" s="19">
        <v>2022</v>
      </c>
      <c r="O28" s="26">
        <v>-9.3143073982700457</v>
      </c>
      <c r="R28" s="190"/>
      <c r="S28" s="190"/>
      <c r="T28" s="190"/>
      <c r="U28" s="190"/>
      <c r="V28" s="190"/>
      <c r="W28" s="190"/>
    </row>
    <row r="29" spans="14:23">
      <c r="N29" s="19">
        <v>2023</v>
      </c>
      <c r="O29" s="26">
        <v>-4</v>
      </c>
      <c r="R29" s="190"/>
      <c r="S29" s="190"/>
      <c r="T29" s="190"/>
      <c r="U29" s="190"/>
      <c r="V29" s="190"/>
      <c r="W29" s="190"/>
    </row>
    <row r="30" spans="14:23">
      <c r="N30" s="19">
        <v>2024</v>
      </c>
      <c r="O30" s="26">
        <v>-5.5000000000000071</v>
      </c>
      <c r="R30" s="190"/>
      <c r="S30" s="190"/>
      <c r="T30" s="190"/>
      <c r="U30" s="190"/>
      <c r="V30" s="190"/>
      <c r="W30" s="190"/>
    </row>
    <row r="31" spans="14:23">
      <c r="N31" s="19">
        <v>2025</v>
      </c>
      <c r="O31" s="26">
        <v>-5.6000000000000014</v>
      </c>
      <c r="Q31" s="26"/>
      <c r="R31" s="190"/>
      <c r="S31" s="190"/>
      <c r="T31" s="190"/>
      <c r="U31" s="190"/>
      <c r="V31" s="190"/>
      <c r="W31" s="190"/>
    </row>
    <row r="32" spans="14:23">
      <c r="R32" s="190"/>
      <c r="S32" s="190"/>
      <c r="T32" s="190"/>
      <c r="U32" s="190"/>
      <c r="V32" s="190"/>
      <c r="W32" s="190"/>
    </row>
    <row r="33" spans="18:23">
      <c r="R33" s="190"/>
      <c r="S33" s="190"/>
      <c r="T33" s="190"/>
      <c r="U33" s="190"/>
      <c r="V33" s="190"/>
      <c r="W33" s="190"/>
    </row>
    <row r="34" spans="18:23">
      <c r="R34" s="190"/>
      <c r="S34" s="190"/>
      <c r="T34" s="190"/>
      <c r="U34" s="190"/>
      <c r="V34" s="190"/>
      <c r="W34" s="190"/>
    </row>
    <row r="35" spans="18:23">
      <c r="R35" s="190"/>
      <c r="S35" s="190"/>
      <c r="T35" s="190"/>
      <c r="U35" s="190"/>
      <c r="V35" s="190"/>
      <c r="W35" s="190"/>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2C584-6434-40C9-A5EB-B56545F49669}">
  <dimension ref="A1:U24"/>
  <sheetViews>
    <sheetView showGridLines="0" workbookViewId="0"/>
  </sheetViews>
  <sheetFormatPr defaultRowHeight="14.5"/>
  <sheetData>
    <row r="1" spans="1:1">
      <c r="A1" s="87" t="s">
        <v>686</v>
      </c>
    </row>
    <row r="2" spans="1:1" ht="15">
      <c r="A2" s="246" t="s">
        <v>687</v>
      </c>
    </row>
    <row r="15" spans="1:1">
      <c r="A15" s="89" t="s">
        <v>688</v>
      </c>
    </row>
    <row r="20" spans="1:21">
      <c r="B20">
        <v>2019</v>
      </c>
      <c r="C20" t="s">
        <v>72</v>
      </c>
      <c r="D20" t="s">
        <v>72</v>
      </c>
      <c r="E20" t="s">
        <v>72</v>
      </c>
      <c r="F20">
        <v>2020</v>
      </c>
      <c r="G20" t="s">
        <v>72</v>
      </c>
      <c r="H20" t="s">
        <v>72</v>
      </c>
      <c r="I20" t="s">
        <v>72</v>
      </c>
      <c r="J20">
        <v>2021</v>
      </c>
      <c r="K20" t="s">
        <v>72</v>
      </c>
      <c r="L20" t="s">
        <v>72</v>
      </c>
      <c r="M20" t="s">
        <v>72</v>
      </c>
      <c r="N20">
        <v>2022</v>
      </c>
      <c r="O20" t="s">
        <v>72</v>
      </c>
      <c r="P20" t="s">
        <v>72</v>
      </c>
      <c r="Q20" t="s">
        <v>72</v>
      </c>
      <c r="R20">
        <v>2023</v>
      </c>
      <c r="S20" t="s">
        <v>72</v>
      </c>
      <c r="T20" t="s">
        <v>72</v>
      </c>
      <c r="U20" t="s">
        <v>72</v>
      </c>
    </row>
    <row r="21" spans="1:21">
      <c r="B21" t="s">
        <v>678</v>
      </c>
      <c r="C21" t="s">
        <v>679</v>
      </c>
      <c r="D21" t="s">
        <v>680</v>
      </c>
      <c r="E21" t="s">
        <v>677</v>
      </c>
      <c r="F21" t="s">
        <v>678</v>
      </c>
      <c r="G21" t="s">
        <v>679</v>
      </c>
      <c r="H21" t="s">
        <v>680</v>
      </c>
      <c r="I21" t="s">
        <v>677</v>
      </c>
      <c r="J21" t="s">
        <v>678</v>
      </c>
      <c r="K21" t="s">
        <v>679</v>
      </c>
      <c r="L21" t="s">
        <v>680</v>
      </c>
      <c r="M21" t="s">
        <v>677</v>
      </c>
      <c r="N21" t="s">
        <v>678</v>
      </c>
      <c r="O21" t="s">
        <v>679</v>
      </c>
      <c r="P21" t="s">
        <v>680</v>
      </c>
      <c r="Q21" t="s">
        <v>677</v>
      </c>
      <c r="R21" t="s">
        <v>678</v>
      </c>
      <c r="S21" t="s">
        <v>679</v>
      </c>
      <c r="T21" t="s">
        <v>680</v>
      </c>
      <c r="U21" t="s">
        <v>677</v>
      </c>
    </row>
    <row r="22" spans="1:21">
      <c r="A22" t="s">
        <v>684</v>
      </c>
      <c r="B22">
        <v>46616</v>
      </c>
      <c r="C22">
        <v>46758</v>
      </c>
      <c r="D22">
        <v>47727</v>
      </c>
      <c r="E22">
        <v>47327</v>
      </c>
      <c r="F22">
        <v>46755</v>
      </c>
      <c r="G22">
        <v>40691</v>
      </c>
      <c r="H22">
        <v>46441</v>
      </c>
      <c r="I22">
        <v>45468</v>
      </c>
      <c r="J22">
        <v>44558</v>
      </c>
      <c r="K22">
        <v>48665</v>
      </c>
      <c r="L22">
        <v>50796</v>
      </c>
      <c r="M22">
        <v>52571</v>
      </c>
      <c r="N22">
        <v>54035</v>
      </c>
      <c r="O22">
        <v>57353</v>
      </c>
      <c r="P22">
        <v>56913.025886854412</v>
      </c>
      <c r="Q22">
        <v>58800.668971233878</v>
      </c>
      <c r="R22">
        <v>58992.22843512988</v>
      </c>
      <c r="S22">
        <v>60075.846047527455</v>
      </c>
      <c r="T22">
        <v>60772.977150169849</v>
      </c>
      <c r="U22">
        <v>61759.985675548429</v>
      </c>
    </row>
    <row r="23" spans="1:21">
      <c r="A23" t="s">
        <v>685</v>
      </c>
      <c r="B23">
        <v>47547</v>
      </c>
      <c r="C23">
        <v>47350</v>
      </c>
      <c r="D23">
        <v>48534</v>
      </c>
      <c r="E23">
        <v>47554</v>
      </c>
      <c r="F23">
        <v>46284</v>
      </c>
      <c r="G23">
        <v>41085</v>
      </c>
      <c r="H23">
        <v>46768</v>
      </c>
      <c r="I23">
        <v>45272</v>
      </c>
      <c r="J23">
        <v>43783</v>
      </c>
      <c r="K23">
        <v>47152</v>
      </c>
      <c r="L23">
        <v>48665</v>
      </c>
      <c r="M23">
        <v>49854</v>
      </c>
      <c r="N23">
        <v>49794</v>
      </c>
      <c r="O23">
        <v>51947</v>
      </c>
      <c r="P23">
        <v>50708.695280647116</v>
      </c>
      <c r="Q23">
        <v>51378.377514645559</v>
      </c>
      <c r="R23">
        <v>51018.476012427993</v>
      </c>
      <c r="S23">
        <v>51384.116786086146</v>
      </c>
      <c r="T23">
        <v>51639.699954176453</v>
      </c>
      <c r="U23">
        <v>52153.073449698961</v>
      </c>
    </row>
    <row r="24" spans="1:21">
      <c r="P24">
        <v>1000</v>
      </c>
      <c r="Q24">
        <v>1000</v>
      </c>
      <c r="R24">
        <v>1000</v>
      </c>
      <c r="S24">
        <v>1000</v>
      </c>
      <c r="T24">
        <v>1000</v>
      </c>
      <c r="U24">
        <v>1000</v>
      </c>
    </row>
  </sheetData>
  <hyperlinks>
    <hyperlink ref="A15" r:id="rId1" display="https://www.fiscalcouncil.ie/wp-content/uploads/2021/11/Data-Pack-December-2021-FAR.xlsx" xr:uid="{244380AD-714E-4D66-86CC-28A78846A4C0}"/>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F6F0B-1541-40FF-BD88-447C641F1D05}">
  <dimension ref="A1:F32"/>
  <sheetViews>
    <sheetView workbookViewId="0">
      <selection activeCell="O16" sqref="O16"/>
    </sheetView>
  </sheetViews>
  <sheetFormatPr defaultColWidth="9.08984375" defaultRowHeight="14.5"/>
  <cols>
    <col min="1" max="16384" width="9.08984375" style="19"/>
  </cols>
  <sheetData>
    <row r="1" spans="1:1">
      <c r="A1" s="20" t="s">
        <v>532</v>
      </c>
    </row>
    <row r="2" spans="1:1">
      <c r="A2" s="193" t="s">
        <v>533</v>
      </c>
    </row>
    <row r="5" spans="1:1">
      <c r="A5" s="20"/>
    </row>
    <row r="6" spans="1:1">
      <c r="A6" s="22"/>
    </row>
    <row r="21" spans="1:6">
      <c r="A21" s="28"/>
      <c r="B21" s="194"/>
      <c r="C21" s="194"/>
    </row>
    <row r="22" spans="1:6">
      <c r="A22" s="28"/>
      <c r="B22" s="34" t="s">
        <v>544</v>
      </c>
      <c r="C22" s="34" t="s">
        <v>543</v>
      </c>
      <c r="D22" s="34" t="s">
        <v>542</v>
      </c>
      <c r="E22" s="34" t="s">
        <v>541</v>
      </c>
      <c r="F22" s="34"/>
    </row>
    <row r="23" spans="1:6">
      <c r="A23" s="28" t="s">
        <v>540</v>
      </c>
      <c r="B23" s="34">
        <v>7.0283572588340455</v>
      </c>
      <c r="C23" s="34">
        <v>9.4954559672383176</v>
      </c>
      <c r="D23" s="34">
        <v>3.5</v>
      </c>
      <c r="E23" s="34">
        <v>-2.4670987084042721</v>
      </c>
      <c r="F23" s="34">
        <v>2</v>
      </c>
    </row>
    <row r="24" spans="1:6">
      <c r="A24" s="28" t="s">
        <v>539</v>
      </c>
      <c r="B24" s="34">
        <v>2.7</v>
      </c>
      <c r="C24" s="34">
        <v>4.2</v>
      </c>
      <c r="D24" s="34">
        <v>3</v>
      </c>
      <c r="E24" s="34">
        <v>-1.5</v>
      </c>
      <c r="F24" s="34">
        <v>1.5</v>
      </c>
    </row>
    <row r="25" spans="1:6">
      <c r="A25" s="28" t="s">
        <v>538</v>
      </c>
      <c r="B25" s="34">
        <v>0</v>
      </c>
      <c r="C25" s="34">
        <v>2.7</v>
      </c>
      <c r="D25" s="34">
        <v>2.5</v>
      </c>
      <c r="E25" s="34">
        <v>-2.7</v>
      </c>
      <c r="F25" s="34">
        <v>1</v>
      </c>
    </row>
    <row r="26" spans="1:6">
      <c r="A26" s="28" t="s">
        <v>537</v>
      </c>
      <c r="B26" s="34">
        <v>1.7</v>
      </c>
      <c r="C26" s="34">
        <v>2.2999999999999998</v>
      </c>
      <c r="D26" s="34">
        <v>2</v>
      </c>
      <c r="E26" s="34">
        <v>-0.59999999999999987</v>
      </c>
      <c r="F26" s="34">
        <v>0.5</v>
      </c>
    </row>
    <row r="27" spans="1:6">
      <c r="A27" s="28" t="s">
        <v>536</v>
      </c>
      <c r="B27" s="34">
        <v>0.5</v>
      </c>
      <c r="C27" s="34">
        <v>0.6</v>
      </c>
      <c r="D27" s="34">
        <v>1.5</v>
      </c>
      <c r="E27" s="34">
        <v>-9.9999999999999978E-2</v>
      </c>
      <c r="F27" s="34">
        <v>1.5</v>
      </c>
    </row>
    <row r="28" spans="1:6">
      <c r="A28" s="28" t="s">
        <v>535</v>
      </c>
      <c r="B28" s="34">
        <v>0.3</v>
      </c>
      <c r="C28" s="34">
        <v>0.4</v>
      </c>
      <c r="D28" s="34">
        <v>1</v>
      </c>
      <c r="E28" s="34">
        <v>-0.10000000000000003</v>
      </c>
      <c r="F28" s="34">
        <v>1</v>
      </c>
    </row>
    <row r="29" spans="1:6">
      <c r="A29" s="28" t="s">
        <v>534</v>
      </c>
      <c r="B29" s="34">
        <v>0.2</v>
      </c>
      <c r="C29" s="34">
        <v>0.3</v>
      </c>
      <c r="D29" s="34">
        <v>0.5</v>
      </c>
      <c r="E29" s="34">
        <v>-9.9999999999999978E-2</v>
      </c>
      <c r="F29" s="34">
        <v>0.5</v>
      </c>
    </row>
    <row r="30" spans="1:6">
      <c r="A30" s="28"/>
      <c r="B30" s="28"/>
      <c r="C30" s="28"/>
      <c r="D30" s="28"/>
      <c r="E30" s="28"/>
      <c r="F30" s="28"/>
    </row>
    <row r="31" spans="1:6">
      <c r="A31" s="28"/>
      <c r="B31" s="28"/>
      <c r="C31" s="28"/>
      <c r="D31" s="28"/>
      <c r="E31" s="28"/>
      <c r="F31" s="28"/>
    </row>
    <row r="32" spans="1:6">
      <c r="A32" s="28"/>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43CA-C177-40E0-9225-C350F88DDC74}">
  <dimension ref="A1:J42"/>
  <sheetViews>
    <sheetView topLeftCell="A19" workbookViewId="0">
      <selection activeCell="M40" sqref="M40"/>
    </sheetView>
  </sheetViews>
  <sheetFormatPr defaultColWidth="9.08984375" defaultRowHeight="14.5"/>
  <cols>
    <col min="1" max="16384" width="9.08984375" style="19"/>
  </cols>
  <sheetData>
    <row r="1" spans="1:10">
      <c r="A1" s="20" t="s">
        <v>545</v>
      </c>
    </row>
    <row r="2" spans="1:10">
      <c r="A2" s="39" t="s">
        <v>546</v>
      </c>
    </row>
    <row r="3" spans="1:10">
      <c r="A3" s="159"/>
      <c r="B3" s="159"/>
      <c r="C3" s="159"/>
      <c r="D3" s="159"/>
      <c r="E3" s="159"/>
      <c r="F3" s="159"/>
      <c r="G3" s="159"/>
      <c r="H3" s="159"/>
      <c r="I3" s="159"/>
      <c r="J3" s="159"/>
    </row>
    <row r="4" spans="1:10">
      <c r="A4" s="159"/>
      <c r="B4" s="159"/>
      <c r="C4" s="159"/>
      <c r="D4" s="159"/>
      <c r="E4" s="159"/>
      <c r="F4" s="159"/>
      <c r="G4" s="159"/>
      <c r="H4" s="159"/>
      <c r="I4" s="159"/>
      <c r="J4" s="159"/>
    </row>
    <row r="5" spans="1:10">
      <c r="A5" s="222"/>
      <c r="B5" s="159"/>
      <c r="C5" s="159"/>
      <c r="D5" s="159"/>
      <c r="E5" s="159"/>
      <c r="F5" s="159"/>
      <c r="G5" s="159"/>
      <c r="H5" s="159"/>
      <c r="I5" s="159"/>
      <c r="J5" s="159"/>
    </row>
    <row r="6" spans="1:10">
      <c r="A6" s="222"/>
      <c r="C6" s="159"/>
      <c r="D6" s="159"/>
      <c r="E6" s="159"/>
      <c r="F6" s="159"/>
      <c r="G6" s="159"/>
      <c r="H6" s="159"/>
      <c r="I6" s="159"/>
      <c r="J6" s="159"/>
    </row>
    <row r="7" spans="1:10">
      <c r="A7" s="159"/>
      <c r="C7" s="159"/>
      <c r="D7" s="159"/>
      <c r="E7" s="159"/>
      <c r="F7" s="159"/>
      <c r="G7" s="159"/>
      <c r="H7" s="159"/>
      <c r="I7" s="159"/>
      <c r="J7" s="159"/>
    </row>
    <row r="8" spans="1:10">
      <c r="A8" s="159"/>
      <c r="B8" s="223"/>
      <c r="C8" s="159"/>
      <c r="D8" s="159"/>
      <c r="E8" s="159"/>
      <c r="F8" s="159"/>
      <c r="G8" s="159"/>
      <c r="H8" s="159"/>
      <c r="I8" s="159"/>
      <c r="J8" s="159"/>
    </row>
    <row r="9" spans="1:10">
      <c r="A9" s="159"/>
      <c r="B9" s="222"/>
      <c r="C9" s="159"/>
      <c r="D9" s="159"/>
      <c r="E9" s="159"/>
      <c r="F9" s="159"/>
      <c r="G9" s="159"/>
      <c r="H9" s="159"/>
      <c r="I9" s="159"/>
      <c r="J9" s="159"/>
    </row>
    <row r="10" spans="1:10">
      <c r="A10" s="159"/>
      <c r="B10" s="159"/>
      <c r="C10" s="159"/>
      <c r="D10" s="159"/>
      <c r="E10" s="159"/>
      <c r="F10" s="159"/>
      <c r="G10" s="159"/>
      <c r="H10" s="159"/>
      <c r="I10" s="159"/>
      <c r="J10" s="159"/>
    </row>
    <row r="11" spans="1:10">
      <c r="A11" s="159"/>
      <c r="B11" s="159"/>
      <c r="C11" s="159"/>
      <c r="D11" s="159"/>
      <c r="E11" s="159"/>
      <c r="F11" s="159"/>
      <c r="G11" s="159"/>
      <c r="H11" s="159"/>
      <c r="I11" s="159"/>
      <c r="J11" s="159"/>
    </row>
    <row r="12" spans="1:10">
      <c r="A12" s="159"/>
      <c r="B12" s="159"/>
      <c r="C12" s="159"/>
      <c r="D12" s="159"/>
      <c r="E12" s="159"/>
      <c r="F12" s="159"/>
      <c r="G12" s="159"/>
      <c r="H12" s="159"/>
      <c r="I12" s="159"/>
      <c r="J12" s="159"/>
    </row>
    <row r="13" spans="1:10">
      <c r="A13" s="159"/>
      <c r="B13" s="159"/>
      <c r="C13" s="159"/>
      <c r="D13" s="159"/>
      <c r="E13" s="159"/>
      <c r="F13" s="159"/>
      <c r="G13" s="159"/>
      <c r="H13" s="159"/>
      <c r="I13" s="159"/>
      <c r="J13" s="159"/>
    </row>
    <row r="14" spans="1:10">
      <c r="A14" s="159"/>
      <c r="B14" s="159"/>
      <c r="C14" s="159"/>
      <c r="D14" s="159"/>
      <c r="E14" s="159"/>
      <c r="F14" s="159"/>
      <c r="G14" s="159"/>
      <c r="H14" s="159"/>
      <c r="I14" s="159"/>
      <c r="J14" s="159"/>
    </row>
    <row r="15" spans="1:10">
      <c r="A15" s="159"/>
      <c r="B15" s="159"/>
      <c r="C15" s="159"/>
      <c r="D15" s="159"/>
      <c r="E15" s="159"/>
      <c r="F15" s="159"/>
      <c r="G15" s="159"/>
      <c r="H15" s="159"/>
      <c r="I15" s="159"/>
      <c r="J15" s="159"/>
    </row>
    <row r="16" spans="1:10">
      <c r="A16" s="159"/>
      <c r="B16" s="159"/>
      <c r="C16" s="159"/>
      <c r="D16" s="159"/>
      <c r="E16" s="159"/>
      <c r="F16" s="159"/>
      <c r="G16" s="159"/>
      <c r="H16" s="159"/>
      <c r="I16" s="159"/>
      <c r="J16" s="159"/>
    </row>
    <row r="17" spans="1:10">
      <c r="B17" s="159"/>
      <c r="C17" s="159"/>
      <c r="D17" s="159"/>
      <c r="E17" s="159"/>
      <c r="F17" s="159"/>
      <c r="G17" s="159"/>
      <c r="H17" s="159"/>
      <c r="I17" s="159"/>
      <c r="J17" s="159"/>
    </row>
    <row r="18" spans="1:10">
      <c r="A18" s="224" t="s">
        <v>610</v>
      </c>
      <c r="B18" s="159"/>
      <c r="C18" s="159"/>
      <c r="D18" s="159"/>
      <c r="E18" s="159"/>
      <c r="F18" s="159"/>
      <c r="G18" s="159"/>
      <c r="H18" s="159"/>
      <c r="I18" s="159"/>
      <c r="J18" s="159"/>
    </row>
    <row r="19" spans="1:10">
      <c r="A19" s="224" t="s">
        <v>609</v>
      </c>
      <c r="B19" s="159"/>
      <c r="C19" s="159"/>
      <c r="D19" s="159"/>
      <c r="E19" s="159"/>
      <c r="F19" s="159"/>
      <c r="G19" s="159"/>
      <c r="H19" s="159"/>
      <c r="I19" s="159"/>
      <c r="J19" s="159"/>
    </row>
    <row r="20" spans="1:10">
      <c r="A20" s="224" t="s">
        <v>608</v>
      </c>
      <c r="B20" s="159"/>
      <c r="C20" s="159"/>
      <c r="D20" s="159"/>
      <c r="E20" s="159"/>
      <c r="F20" s="159"/>
      <c r="G20" s="159"/>
      <c r="H20" s="159"/>
      <c r="I20" s="159"/>
      <c r="J20" s="159"/>
    </row>
    <row r="21" spans="1:10">
      <c r="A21" s="159"/>
      <c r="B21" s="223"/>
      <c r="C21" s="159"/>
      <c r="D21" s="159"/>
      <c r="E21" s="159"/>
      <c r="F21" s="159"/>
      <c r="G21" s="159"/>
      <c r="H21" s="159"/>
      <c r="I21" s="159"/>
      <c r="J21" s="159"/>
    </row>
    <row r="22" spans="1:10">
      <c r="A22" s="159"/>
      <c r="B22" s="222"/>
      <c r="C22" s="159"/>
      <c r="D22" s="159"/>
      <c r="E22" s="159"/>
      <c r="F22" s="159"/>
      <c r="G22" s="159"/>
      <c r="H22" s="159"/>
      <c r="I22" s="159"/>
      <c r="J22" s="159"/>
    </row>
    <row r="23" spans="1:10">
      <c r="A23" s="159"/>
      <c r="C23" s="159"/>
      <c r="D23" s="159"/>
      <c r="E23" s="159"/>
      <c r="F23" s="159"/>
      <c r="G23" s="159"/>
      <c r="H23" s="159"/>
      <c r="I23" s="159"/>
      <c r="J23" s="159"/>
    </row>
    <row r="24" spans="1:10">
      <c r="A24" s="159"/>
      <c r="C24" s="159"/>
      <c r="D24" s="159"/>
      <c r="E24" s="159"/>
      <c r="F24" s="159"/>
      <c r="G24" s="159"/>
      <c r="H24" s="159"/>
      <c r="I24" s="159"/>
      <c r="J24" s="159"/>
    </row>
    <row r="25" spans="1:10">
      <c r="A25" s="159"/>
      <c r="C25" s="159"/>
      <c r="D25" s="159"/>
      <c r="E25" s="159"/>
      <c r="F25" s="159"/>
      <c r="G25" s="159"/>
      <c r="H25" s="159"/>
      <c r="I25" s="159"/>
      <c r="J25" s="159"/>
    </row>
    <row r="26" spans="1:10">
      <c r="A26" s="159"/>
      <c r="C26" s="159"/>
      <c r="D26" s="159"/>
      <c r="E26" s="159"/>
      <c r="F26" s="159"/>
      <c r="G26" s="159"/>
      <c r="H26" s="159"/>
      <c r="I26" s="159"/>
      <c r="J26" s="159"/>
    </row>
    <row r="27" spans="1:10">
      <c r="A27" s="159"/>
      <c r="B27" s="159"/>
      <c r="C27" s="159"/>
      <c r="D27" s="159"/>
      <c r="E27" s="159"/>
      <c r="F27" s="159"/>
      <c r="G27" s="159"/>
      <c r="H27" s="159"/>
      <c r="I27" s="159"/>
      <c r="J27" s="159"/>
    </row>
    <row r="28" spans="1:10">
      <c r="A28" s="159"/>
      <c r="B28" s="159"/>
      <c r="C28" s="221">
        <v>2021</v>
      </c>
      <c r="D28" s="221">
        <v>2030</v>
      </c>
      <c r="E28" s="221">
        <v>2040</v>
      </c>
      <c r="F28" s="221">
        <v>2050</v>
      </c>
      <c r="G28" s="159"/>
      <c r="H28" s="159"/>
      <c r="I28" s="159"/>
      <c r="J28" s="159"/>
    </row>
    <row r="29" spans="1:10">
      <c r="A29" s="159" t="s">
        <v>607</v>
      </c>
      <c r="B29" s="159"/>
      <c r="C29" s="159"/>
      <c r="D29" s="159"/>
      <c r="E29" s="159"/>
      <c r="F29" s="159"/>
      <c r="G29" s="159"/>
      <c r="H29" s="159"/>
      <c r="I29" s="159"/>
      <c r="J29" s="159"/>
    </row>
    <row r="30" spans="1:10">
      <c r="A30" s="159" t="s">
        <v>604</v>
      </c>
      <c r="B30" s="159"/>
      <c r="C30" s="220">
        <v>0</v>
      </c>
      <c r="D30" s="220">
        <v>0</v>
      </c>
      <c r="E30" s="220">
        <v>575.10000000000036</v>
      </c>
      <c r="F30" s="220">
        <v>617.7000000000005</v>
      </c>
      <c r="G30" s="159"/>
      <c r="H30" s="159"/>
      <c r="I30" s="159"/>
      <c r="J30" s="159"/>
    </row>
    <row r="31" spans="1:10">
      <c r="A31" s="159" t="s">
        <v>604</v>
      </c>
      <c r="B31" s="159"/>
      <c r="C31" s="220">
        <v>0</v>
      </c>
      <c r="D31" s="220">
        <v>85.200000000000159</v>
      </c>
      <c r="E31" s="220">
        <v>745.50000000000045</v>
      </c>
      <c r="F31" s="220">
        <v>1128.9000000000003</v>
      </c>
      <c r="G31" s="159"/>
      <c r="H31" s="159"/>
      <c r="I31" s="159"/>
      <c r="J31" s="159"/>
    </row>
    <row r="32" spans="1:10">
      <c r="A32" s="159"/>
      <c r="B32" s="159"/>
      <c r="C32" s="159"/>
      <c r="D32" s="159"/>
      <c r="E32" s="159"/>
      <c r="F32" s="159"/>
      <c r="G32" s="159"/>
      <c r="H32" s="159"/>
      <c r="I32" s="159"/>
      <c r="J32" s="159"/>
    </row>
    <row r="33" spans="1:10">
      <c r="A33" s="159" t="s">
        <v>606</v>
      </c>
      <c r="B33" s="159"/>
      <c r="C33" s="159"/>
      <c r="D33" s="159"/>
      <c r="E33" s="159"/>
      <c r="F33" s="159"/>
      <c r="G33" s="159"/>
      <c r="H33" s="159"/>
      <c r="I33" s="159"/>
      <c r="J33" s="159"/>
    </row>
    <row r="34" spans="1:10">
      <c r="A34" s="159" t="s">
        <v>604</v>
      </c>
      <c r="B34" s="159"/>
      <c r="C34" s="220">
        <v>0</v>
      </c>
      <c r="D34" s="220">
        <v>0</v>
      </c>
      <c r="E34" s="220">
        <v>944.99999999999932</v>
      </c>
      <c r="F34" s="220">
        <v>1014.9999999999998</v>
      </c>
      <c r="G34" s="159"/>
      <c r="H34" s="159"/>
      <c r="I34" s="159"/>
      <c r="J34" s="159"/>
    </row>
    <row r="35" spans="1:10">
      <c r="A35" s="159" t="s">
        <v>604</v>
      </c>
      <c r="B35" s="159"/>
      <c r="C35" s="220">
        <v>0</v>
      </c>
      <c r="D35" s="220">
        <v>139.99999999999909</v>
      </c>
      <c r="E35" s="220">
        <v>1224.9999999999995</v>
      </c>
      <c r="F35" s="220">
        <v>1855</v>
      </c>
      <c r="G35" s="159"/>
      <c r="H35" s="159"/>
      <c r="I35" s="159"/>
      <c r="J35" s="159"/>
    </row>
    <row r="36" spans="1:10">
      <c r="A36" s="159"/>
      <c r="B36" s="159"/>
      <c r="C36" s="159"/>
      <c r="D36" s="159"/>
      <c r="E36" s="159"/>
      <c r="F36" s="159"/>
      <c r="G36" s="159"/>
      <c r="H36" s="159"/>
      <c r="I36" s="159"/>
      <c r="J36" s="159"/>
    </row>
    <row r="37" spans="1:10">
      <c r="A37" s="159" t="s">
        <v>605</v>
      </c>
      <c r="B37" s="159"/>
      <c r="C37" s="159"/>
      <c r="D37" s="159"/>
      <c r="E37" s="159"/>
      <c r="F37" s="159"/>
      <c r="G37" s="159"/>
      <c r="H37" s="159"/>
      <c r="I37" s="159"/>
      <c r="J37" s="159"/>
    </row>
    <row r="38" spans="1:10">
      <c r="A38" s="159" t="s">
        <v>604</v>
      </c>
      <c r="B38" s="159"/>
      <c r="C38" s="220">
        <v>0</v>
      </c>
      <c r="D38" s="220">
        <v>0</v>
      </c>
      <c r="E38" s="220">
        <v>1350.0000000000005</v>
      </c>
      <c r="F38" s="220">
        <v>1450.0000000000005</v>
      </c>
      <c r="G38" s="159"/>
      <c r="H38" s="159"/>
      <c r="I38" s="159"/>
      <c r="J38" s="159"/>
    </row>
    <row r="39" spans="1:10">
      <c r="A39" s="159" t="s">
        <v>604</v>
      </c>
      <c r="B39" s="159"/>
      <c r="C39" s="220">
        <v>0</v>
      </c>
      <c r="D39" s="220">
        <v>200</v>
      </c>
      <c r="E39" s="220">
        <v>1750</v>
      </c>
      <c r="F39" s="220">
        <v>2650.0000000000009</v>
      </c>
      <c r="G39" s="159"/>
      <c r="H39" s="159"/>
      <c r="I39" s="159"/>
      <c r="J39" s="159"/>
    </row>
    <row r="42" spans="1:10">
      <c r="A42" s="28"/>
      <c r="B42" s="34"/>
      <c r="C42" s="34"/>
      <c r="D42" s="34"/>
      <c r="E42" s="34"/>
      <c r="F42" s="34"/>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71AA-6044-49DC-A05B-1B9CE17D2EBF}">
  <dimension ref="A1:S34"/>
  <sheetViews>
    <sheetView workbookViewId="0">
      <selection activeCell="M15" sqref="M15"/>
    </sheetView>
  </sheetViews>
  <sheetFormatPr defaultColWidth="9.08984375" defaultRowHeight="14.5"/>
  <cols>
    <col min="1" max="16384" width="9.08984375" style="19"/>
  </cols>
  <sheetData>
    <row r="1" spans="1:13">
      <c r="A1" s="239" t="s">
        <v>637</v>
      </c>
    </row>
    <row r="8" spans="1:13" ht="15.5">
      <c r="M8" s="238" t="s">
        <v>456</v>
      </c>
    </row>
    <row r="23" spans="1:19">
      <c r="I23" s="19" t="s">
        <v>636</v>
      </c>
    </row>
    <row r="24" spans="1:19">
      <c r="C24" s="19" t="s">
        <v>632</v>
      </c>
      <c r="D24" s="19" t="s">
        <v>635</v>
      </c>
      <c r="E24" s="19" t="s">
        <v>634</v>
      </c>
      <c r="F24" s="19" t="s">
        <v>633</v>
      </c>
      <c r="I24" s="19" t="s">
        <v>336</v>
      </c>
      <c r="J24" s="237" t="s">
        <v>632</v>
      </c>
      <c r="K24" s="19" t="s">
        <v>631</v>
      </c>
      <c r="L24" s="19" t="s">
        <v>630</v>
      </c>
      <c r="M24" s="19" t="s">
        <v>629</v>
      </c>
      <c r="N24" s="19" t="s">
        <v>628</v>
      </c>
      <c r="O24" s="19" t="s">
        <v>627</v>
      </c>
    </row>
    <row r="25" spans="1:19">
      <c r="A25" s="19">
        <v>2016</v>
      </c>
      <c r="B25" s="19">
        <v>0</v>
      </c>
      <c r="H25" s="19">
        <f>A25</f>
        <v>2016</v>
      </c>
      <c r="I25" s="19">
        <f>B25</f>
        <v>0</v>
      </c>
      <c r="R25" s="19">
        <v>0</v>
      </c>
    </row>
    <row r="26" spans="1:19">
      <c r="A26" s="19">
        <v>2017</v>
      </c>
      <c r="B26" s="19">
        <v>0</v>
      </c>
      <c r="H26" s="19">
        <f t="shared" ref="H26:H34" si="0">A26</f>
        <v>2017</v>
      </c>
      <c r="I26" s="19">
        <f t="shared" ref="I26:I34" si="1">I25+B26</f>
        <v>0</v>
      </c>
      <c r="J26" s="19">
        <f t="shared" ref="J26:J34" si="2">J25+C26</f>
        <v>0</v>
      </c>
      <c r="K26" s="19">
        <f t="shared" ref="K26:K34" si="3">K25+D26</f>
        <v>0</v>
      </c>
      <c r="L26" s="19">
        <f t="shared" ref="L26:L34" si="4">L25+E26</f>
        <v>0</v>
      </c>
      <c r="M26" s="19">
        <f t="shared" ref="M26:M34" si="5">M25+F26</f>
        <v>0</v>
      </c>
      <c r="N26" s="19">
        <v>0</v>
      </c>
      <c r="O26" s="19">
        <f>O25+G26</f>
        <v>0</v>
      </c>
      <c r="R26" s="19">
        <v>0</v>
      </c>
    </row>
    <row r="27" spans="1:19">
      <c r="A27" s="19">
        <v>2018</v>
      </c>
      <c r="B27" s="19">
        <v>0</v>
      </c>
      <c r="H27" s="19">
        <f t="shared" si="0"/>
        <v>2018</v>
      </c>
      <c r="I27" s="19">
        <f t="shared" si="1"/>
        <v>0</v>
      </c>
      <c r="J27" s="19">
        <f t="shared" si="2"/>
        <v>0</v>
      </c>
      <c r="K27" s="19">
        <f t="shared" si="3"/>
        <v>0</v>
      </c>
      <c r="L27" s="19">
        <f t="shared" si="4"/>
        <v>0</v>
      </c>
      <c r="M27" s="19">
        <f t="shared" si="5"/>
        <v>0</v>
      </c>
      <c r="N27" s="19">
        <v>0</v>
      </c>
      <c r="O27" s="19">
        <f>O26+G27</f>
        <v>0</v>
      </c>
      <c r="R27" s="19">
        <v>0</v>
      </c>
    </row>
    <row r="28" spans="1:19">
      <c r="A28" s="19">
        <v>2019</v>
      </c>
      <c r="B28" s="19">
        <v>0</v>
      </c>
      <c r="C28" s="19">
        <v>1</v>
      </c>
      <c r="D28" s="19">
        <v>0.5</v>
      </c>
      <c r="E28" s="19">
        <v>0.5</v>
      </c>
      <c r="H28" s="19">
        <f t="shared" si="0"/>
        <v>2019</v>
      </c>
      <c r="I28" s="19">
        <f t="shared" si="1"/>
        <v>0</v>
      </c>
      <c r="J28" s="19">
        <f t="shared" si="2"/>
        <v>1</v>
      </c>
      <c r="K28" s="19">
        <f t="shared" si="3"/>
        <v>0.5</v>
      </c>
      <c r="L28" s="19">
        <f t="shared" si="4"/>
        <v>0.5</v>
      </c>
      <c r="M28" s="19">
        <f t="shared" si="5"/>
        <v>0</v>
      </c>
      <c r="N28" s="19">
        <v>0</v>
      </c>
      <c r="O28" s="19">
        <f>O27+G28</f>
        <v>0</v>
      </c>
      <c r="R28" s="19">
        <v>0</v>
      </c>
    </row>
    <row r="29" spans="1:19">
      <c r="A29" s="19">
        <v>2020</v>
      </c>
      <c r="B29" s="19">
        <v>0</v>
      </c>
      <c r="C29" s="19">
        <v>1</v>
      </c>
      <c r="D29" s="19">
        <v>0.5</v>
      </c>
      <c r="E29" s="19">
        <v>0.5</v>
      </c>
      <c r="F29" s="19">
        <v>0.5</v>
      </c>
      <c r="H29" s="19">
        <f t="shared" si="0"/>
        <v>2020</v>
      </c>
      <c r="I29" s="19">
        <f t="shared" si="1"/>
        <v>0</v>
      </c>
      <c r="J29" s="19">
        <f t="shared" si="2"/>
        <v>2</v>
      </c>
      <c r="K29" s="19">
        <f t="shared" si="3"/>
        <v>1</v>
      </c>
      <c r="L29" s="19">
        <f t="shared" si="4"/>
        <v>1</v>
      </c>
      <c r="M29" s="19">
        <f t="shared" si="5"/>
        <v>0.5</v>
      </c>
      <c r="N29" s="19">
        <v>0</v>
      </c>
      <c r="O29" s="19">
        <f>O28+G29</f>
        <v>0</v>
      </c>
      <c r="R29" s="19">
        <v>0</v>
      </c>
    </row>
    <row r="30" spans="1:19">
      <c r="A30" s="19">
        <v>2021</v>
      </c>
      <c r="B30" s="19">
        <v>0</v>
      </c>
      <c r="C30" s="19">
        <v>1</v>
      </c>
      <c r="D30" s="19">
        <v>0.5</v>
      </c>
      <c r="E30" s="19">
        <v>0.5</v>
      </c>
      <c r="F30" s="19">
        <v>0.5</v>
      </c>
      <c r="H30" s="19">
        <f t="shared" si="0"/>
        <v>2021</v>
      </c>
      <c r="I30" s="19">
        <f t="shared" si="1"/>
        <v>0</v>
      </c>
      <c r="J30" s="19">
        <f t="shared" si="2"/>
        <v>3</v>
      </c>
      <c r="K30" s="19">
        <f t="shared" si="3"/>
        <v>1.5</v>
      </c>
      <c r="L30" s="19">
        <f t="shared" si="4"/>
        <v>1.5</v>
      </c>
      <c r="M30" s="19">
        <f t="shared" si="5"/>
        <v>1</v>
      </c>
      <c r="N30" s="19">
        <v>0</v>
      </c>
      <c r="O30" s="19">
        <f>O29+G30</f>
        <v>0</v>
      </c>
      <c r="R30" s="19">
        <v>0</v>
      </c>
    </row>
    <row r="31" spans="1:19">
      <c r="A31" s="19">
        <v>2022</v>
      </c>
      <c r="B31" s="19">
        <v>2</v>
      </c>
      <c r="C31" s="19">
        <v>1</v>
      </c>
      <c r="D31" s="19">
        <v>0.5</v>
      </c>
      <c r="E31" s="19">
        <v>0.5</v>
      </c>
      <c r="F31" s="19">
        <v>0.5</v>
      </c>
      <c r="H31" s="19">
        <f t="shared" si="0"/>
        <v>2022</v>
      </c>
      <c r="I31" s="19">
        <f t="shared" si="1"/>
        <v>2</v>
      </c>
      <c r="J31" s="19">
        <f t="shared" si="2"/>
        <v>4</v>
      </c>
      <c r="K31" s="19">
        <f t="shared" si="3"/>
        <v>2</v>
      </c>
      <c r="L31" s="19">
        <f t="shared" si="4"/>
        <v>2</v>
      </c>
      <c r="M31" s="19">
        <f t="shared" si="5"/>
        <v>1.5</v>
      </c>
      <c r="N31" s="19">
        <v>0</v>
      </c>
      <c r="R31" s="19">
        <v>2</v>
      </c>
    </row>
    <row r="32" spans="1:19">
      <c r="A32" s="19">
        <v>2023</v>
      </c>
      <c r="B32" s="19">
        <v>4</v>
      </c>
      <c r="C32" s="19">
        <v>1</v>
      </c>
      <c r="D32" s="19">
        <v>0.5</v>
      </c>
      <c r="E32" s="19">
        <v>0.5</v>
      </c>
      <c r="F32" s="19">
        <v>0.5</v>
      </c>
      <c r="H32" s="19">
        <f t="shared" si="0"/>
        <v>2023</v>
      </c>
      <c r="I32" s="19">
        <f t="shared" si="1"/>
        <v>6</v>
      </c>
      <c r="J32" s="19">
        <f t="shared" si="2"/>
        <v>5</v>
      </c>
      <c r="K32" s="19">
        <f t="shared" si="3"/>
        <v>2.5</v>
      </c>
      <c r="L32" s="19">
        <f t="shared" si="4"/>
        <v>2.5</v>
      </c>
      <c r="M32" s="19">
        <f t="shared" si="5"/>
        <v>2</v>
      </c>
      <c r="N32" s="19">
        <v>0.5</v>
      </c>
      <c r="R32" s="19">
        <v>2</v>
      </c>
      <c r="S32" s="19">
        <v>4</v>
      </c>
    </row>
    <row r="33" spans="1:18">
      <c r="A33" s="19">
        <v>2024</v>
      </c>
      <c r="B33" s="19">
        <v>0</v>
      </c>
      <c r="C33" s="19">
        <v>1</v>
      </c>
      <c r="D33" s="19">
        <v>0.5</v>
      </c>
      <c r="H33" s="19">
        <f t="shared" si="0"/>
        <v>2024</v>
      </c>
      <c r="I33" s="19">
        <f t="shared" si="1"/>
        <v>6</v>
      </c>
      <c r="J33" s="19">
        <f t="shared" si="2"/>
        <v>6</v>
      </c>
      <c r="K33" s="19">
        <f t="shared" si="3"/>
        <v>3</v>
      </c>
      <c r="L33" s="19">
        <f t="shared" si="4"/>
        <v>2.5</v>
      </c>
      <c r="M33" s="19">
        <f t="shared" si="5"/>
        <v>2</v>
      </c>
      <c r="N33" s="19">
        <v>0.5</v>
      </c>
      <c r="R33" s="19">
        <v>6</v>
      </c>
    </row>
    <row r="34" spans="1:18">
      <c r="A34" s="19">
        <v>2025</v>
      </c>
      <c r="B34" s="19">
        <v>0</v>
      </c>
      <c r="C34" s="19">
        <v>1</v>
      </c>
      <c r="D34" s="19">
        <v>0.5</v>
      </c>
      <c r="H34" s="19">
        <f t="shared" si="0"/>
        <v>2025</v>
      </c>
      <c r="I34" s="19">
        <f t="shared" si="1"/>
        <v>6</v>
      </c>
      <c r="J34" s="19">
        <f t="shared" si="2"/>
        <v>7</v>
      </c>
      <c r="K34" s="19">
        <f t="shared" si="3"/>
        <v>3.5</v>
      </c>
      <c r="L34" s="19">
        <f t="shared" si="4"/>
        <v>2.5</v>
      </c>
      <c r="M34" s="19">
        <f t="shared" si="5"/>
        <v>2</v>
      </c>
      <c r="N34" s="19">
        <v>0.5</v>
      </c>
      <c r="R34" s="19">
        <v>6</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5858B-942B-4D52-9B04-645CDF298AD5}">
  <dimension ref="A1:R18"/>
  <sheetViews>
    <sheetView workbookViewId="0">
      <selection activeCell="A2" sqref="A2"/>
    </sheetView>
  </sheetViews>
  <sheetFormatPr defaultColWidth="9.08984375" defaultRowHeight="14.5"/>
  <cols>
    <col min="1" max="16384" width="9.08984375" style="19"/>
  </cols>
  <sheetData>
    <row r="1" spans="1:18">
      <c r="A1" s="241" t="s">
        <v>642</v>
      </c>
    </row>
    <row r="2" spans="1:18">
      <c r="A2" s="241"/>
    </row>
    <row r="3" spans="1:18">
      <c r="A3" s="242"/>
    </row>
    <row r="4" spans="1:18">
      <c r="A4" s="241" t="s">
        <v>643</v>
      </c>
    </row>
    <row r="5" spans="1:18">
      <c r="A5" s="242"/>
    </row>
    <row r="6" spans="1:18">
      <c r="A6" s="243"/>
    </row>
    <row r="10" spans="1:18">
      <c r="P10" s="19" t="s">
        <v>641</v>
      </c>
      <c r="Q10" s="19" t="s">
        <v>640</v>
      </c>
    </row>
    <row r="11" spans="1:18">
      <c r="O11" s="19">
        <v>2021</v>
      </c>
      <c r="P11" s="19">
        <v>5</v>
      </c>
      <c r="Q11" s="19">
        <v>0</v>
      </c>
      <c r="R11" s="240">
        <f>Q11/P11</f>
        <v>0</v>
      </c>
    </row>
    <row r="12" spans="1:18">
      <c r="O12" s="19">
        <v>2022</v>
      </c>
      <c r="P12" s="19">
        <v>9</v>
      </c>
      <c r="Q12" s="19">
        <v>2</v>
      </c>
      <c r="R12" s="240">
        <f>Q12/P12</f>
        <v>0.22222222222222221</v>
      </c>
    </row>
    <row r="13" spans="1:18">
      <c r="O13" s="19">
        <v>2023</v>
      </c>
      <c r="P13" s="19">
        <v>10</v>
      </c>
      <c r="Q13" s="19">
        <v>4</v>
      </c>
      <c r="R13" s="240">
        <f>Q13/P13</f>
        <v>0.4</v>
      </c>
    </row>
    <row r="14" spans="1:18">
      <c r="O14" s="19">
        <v>2024</v>
      </c>
      <c r="P14" s="19">
        <v>9</v>
      </c>
      <c r="Q14" s="19">
        <v>0</v>
      </c>
      <c r="R14" s="240">
        <f>Q14/P14</f>
        <v>0</v>
      </c>
    </row>
    <row r="15" spans="1:18">
      <c r="O15" s="19">
        <v>2025</v>
      </c>
      <c r="P15" s="19">
        <v>9.5</v>
      </c>
      <c r="Q15" s="19">
        <v>0</v>
      </c>
      <c r="R15" s="240">
        <f>Q15/P15</f>
        <v>0</v>
      </c>
    </row>
    <row r="17" spans="15:18">
      <c r="O17" s="19" t="s">
        <v>639</v>
      </c>
      <c r="R17" s="240">
        <f>SUM(Q12:Q15)/SUM(P12:P15)</f>
        <v>0.16</v>
      </c>
    </row>
    <row r="18" spans="15:18">
      <c r="O18" s="19" t="s">
        <v>638</v>
      </c>
      <c r="R18" s="240">
        <f>SUM(Q12:Q15)/(SUM(P12:P15)-5*4)</f>
        <v>0.34285714285714286</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9AEBE-ADA6-44AC-AABF-589CA8E4E12B}">
  <dimension ref="A1:L45"/>
  <sheetViews>
    <sheetView workbookViewId="0">
      <selection activeCell="M22" sqref="M22"/>
    </sheetView>
  </sheetViews>
  <sheetFormatPr defaultColWidth="9.08984375" defaultRowHeight="14.5"/>
  <cols>
    <col min="1" max="16384" width="9.08984375" style="19"/>
  </cols>
  <sheetData>
    <row r="1" spans="1:10">
      <c r="A1" s="20" t="s">
        <v>611</v>
      </c>
    </row>
    <row r="2" spans="1:10">
      <c r="A2" s="22" t="s">
        <v>612</v>
      </c>
    </row>
    <row r="3" spans="1:10">
      <c r="A3" s="159"/>
      <c r="B3" s="159"/>
      <c r="C3" s="159"/>
      <c r="D3" s="159"/>
      <c r="E3" s="159"/>
      <c r="F3" s="159"/>
      <c r="G3" s="159"/>
      <c r="H3" s="159"/>
      <c r="I3" s="159"/>
      <c r="J3" s="159"/>
    </row>
    <row r="4" spans="1:10">
      <c r="A4" s="159"/>
      <c r="B4" s="159"/>
      <c r="C4" s="159"/>
      <c r="D4" s="159"/>
      <c r="E4" s="159"/>
      <c r="F4" s="159"/>
      <c r="G4" s="159"/>
      <c r="H4" s="159"/>
      <c r="I4" s="159"/>
      <c r="J4" s="159"/>
    </row>
    <row r="5" spans="1:10">
      <c r="A5" s="222"/>
      <c r="B5" s="159"/>
      <c r="C5" s="159"/>
      <c r="D5" s="159"/>
      <c r="E5" s="159"/>
      <c r="F5" s="159"/>
      <c r="G5" s="159"/>
      <c r="H5" s="159"/>
      <c r="I5" s="159"/>
      <c r="J5" s="159"/>
    </row>
    <row r="6" spans="1:10">
      <c r="A6" s="222"/>
      <c r="C6" s="159"/>
      <c r="D6" s="159"/>
      <c r="E6" s="159"/>
      <c r="F6" s="159"/>
      <c r="G6" s="159"/>
      <c r="H6" s="159"/>
      <c r="I6" s="159"/>
      <c r="J6" s="159"/>
    </row>
    <row r="7" spans="1:10">
      <c r="A7" s="159"/>
      <c r="C7" s="159"/>
      <c r="D7" s="159"/>
      <c r="E7" s="159"/>
      <c r="F7" s="159"/>
      <c r="G7" s="159"/>
      <c r="H7" s="159"/>
      <c r="I7" s="159"/>
      <c r="J7" s="159"/>
    </row>
    <row r="8" spans="1:10">
      <c r="A8" s="159"/>
      <c r="B8" s="223"/>
      <c r="C8" s="159"/>
      <c r="D8" s="159"/>
      <c r="E8" s="159"/>
      <c r="F8" s="159"/>
      <c r="G8" s="159"/>
      <c r="H8" s="159"/>
      <c r="I8" s="159"/>
      <c r="J8" s="159"/>
    </row>
    <row r="9" spans="1:10">
      <c r="A9" s="159"/>
      <c r="B9" s="222"/>
      <c r="C9" s="159"/>
      <c r="D9" s="159"/>
      <c r="E9" s="159"/>
      <c r="F9" s="159"/>
      <c r="G9" s="159"/>
      <c r="H9" s="159"/>
      <c r="I9" s="159"/>
      <c r="J9" s="159"/>
    </row>
    <row r="10" spans="1:10">
      <c r="A10" s="159"/>
      <c r="B10" s="159"/>
      <c r="C10" s="159"/>
      <c r="D10" s="159"/>
      <c r="E10" s="159"/>
      <c r="F10" s="159"/>
      <c r="G10" s="159"/>
      <c r="H10" s="159"/>
      <c r="I10" s="159"/>
      <c r="J10" s="159"/>
    </row>
    <row r="11" spans="1:10">
      <c r="A11" s="159"/>
      <c r="B11" s="159"/>
      <c r="C11" s="159"/>
      <c r="D11" s="159"/>
      <c r="E11" s="159"/>
      <c r="F11" s="159"/>
      <c r="G11" s="159"/>
      <c r="H11" s="159"/>
      <c r="I11" s="159"/>
      <c r="J11" s="159"/>
    </row>
    <row r="12" spans="1:10">
      <c r="A12" s="159"/>
      <c r="B12" s="159"/>
      <c r="C12" s="159"/>
      <c r="D12" s="159"/>
      <c r="E12" s="159"/>
      <c r="F12" s="159"/>
      <c r="G12" s="159"/>
      <c r="H12" s="159"/>
      <c r="I12" s="159"/>
      <c r="J12" s="159"/>
    </row>
    <row r="13" spans="1:10">
      <c r="A13" s="159"/>
      <c r="B13" s="159"/>
      <c r="C13" s="159"/>
      <c r="D13" s="159"/>
      <c r="E13" s="159"/>
      <c r="F13" s="159"/>
      <c r="G13" s="159"/>
      <c r="H13" s="159"/>
      <c r="I13" s="159"/>
      <c r="J13" s="159"/>
    </row>
    <row r="14" spans="1:10">
      <c r="A14" s="159"/>
      <c r="B14" s="159"/>
      <c r="C14" s="159"/>
      <c r="D14" s="159"/>
      <c r="E14" s="159"/>
      <c r="F14" s="159"/>
      <c r="G14" s="159"/>
      <c r="H14" s="159"/>
      <c r="I14" s="159"/>
      <c r="J14" s="159"/>
    </row>
    <row r="15" spans="1:10">
      <c r="A15" s="159"/>
      <c r="B15" s="159"/>
      <c r="C15" s="159"/>
      <c r="D15" s="159"/>
      <c r="E15" s="159"/>
      <c r="F15" s="159"/>
      <c r="G15" s="159"/>
      <c r="H15" s="159"/>
      <c r="I15" s="159"/>
      <c r="J15" s="159"/>
    </row>
    <row r="16" spans="1:10">
      <c r="A16" s="23" t="s">
        <v>621</v>
      </c>
      <c r="B16" s="159"/>
      <c r="C16" s="159"/>
      <c r="D16" s="159"/>
      <c r="E16" s="159"/>
      <c r="F16" s="159"/>
      <c r="G16" s="159"/>
      <c r="H16" s="159"/>
      <c r="I16" s="159"/>
      <c r="J16" s="159"/>
    </row>
    <row r="17" spans="1:10">
      <c r="A17" s="23" t="s">
        <v>622</v>
      </c>
      <c r="B17" s="159"/>
      <c r="C17" s="159"/>
      <c r="D17" s="159"/>
      <c r="E17" s="159"/>
      <c r="F17" s="159"/>
      <c r="G17" s="159"/>
      <c r="H17" s="159"/>
      <c r="I17" s="159"/>
      <c r="J17" s="159"/>
    </row>
    <row r="18" spans="1:10">
      <c r="A18" s="224"/>
      <c r="B18" s="159"/>
      <c r="C18" s="159"/>
      <c r="D18" s="159"/>
      <c r="E18" s="159"/>
      <c r="F18" s="159"/>
      <c r="G18" s="159"/>
      <c r="H18" s="159"/>
      <c r="I18" s="159"/>
      <c r="J18" s="159"/>
    </row>
    <row r="19" spans="1:10">
      <c r="A19" s="224"/>
      <c r="B19" s="159"/>
      <c r="C19" s="159"/>
      <c r="D19" s="159"/>
      <c r="E19" s="159"/>
      <c r="F19" s="159"/>
      <c r="G19" s="159"/>
      <c r="H19" s="159"/>
      <c r="I19" s="159"/>
      <c r="J19" s="159"/>
    </row>
    <row r="20" spans="1:10">
      <c r="A20" s="224"/>
      <c r="B20" s="159"/>
      <c r="C20" s="159"/>
      <c r="D20" s="159"/>
      <c r="E20" s="159"/>
      <c r="F20" s="159"/>
      <c r="G20" s="159"/>
      <c r="H20" s="159"/>
      <c r="I20" s="159"/>
      <c r="J20" s="159"/>
    </row>
    <row r="21" spans="1:10">
      <c r="A21" s="159"/>
      <c r="B21" s="223"/>
      <c r="C21" s="159"/>
      <c r="D21" s="159"/>
      <c r="E21" s="159"/>
      <c r="F21" s="159"/>
      <c r="G21" s="159"/>
      <c r="H21" s="159"/>
      <c r="I21" s="159"/>
      <c r="J21" s="159"/>
    </row>
    <row r="22" spans="1:10">
      <c r="A22" s="159"/>
      <c r="B22" s="222"/>
      <c r="C22" s="159"/>
      <c r="D22" s="159"/>
      <c r="E22" s="159"/>
      <c r="F22" s="159"/>
      <c r="G22" s="159"/>
      <c r="H22" s="159"/>
      <c r="I22" s="159"/>
      <c r="J22" s="159"/>
    </row>
    <row r="23" spans="1:10">
      <c r="A23" s="159"/>
      <c r="C23" s="159"/>
      <c r="D23" s="159"/>
      <c r="E23" s="159"/>
      <c r="F23" s="159"/>
      <c r="G23" s="159"/>
      <c r="H23" s="159"/>
      <c r="I23" s="159"/>
      <c r="J23" s="159"/>
    </row>
    <row r="24" spans="1:10">
      <c r="B24" s="19">
        <v>2018</v>
      </c>
      <c r="C24" s="19" t="s">
        <v>620</v>
      </c>
    </row>
    <row r="25" spans="1:10" ht="15">
      <c r="A25" s="19" t="s">
        <v>619</v>
      </c>
      <c r="B25" s="235">
        <v>70.2</v>
      </c>
      <c r="C25" s="234"/>
      <c r="D25" s="234"/>
      <c r="E25" s="26"/>
    </row>
    <row r="26" spans="1:10">
      <c r="A26" s="19" t="s">
        <v>618</v>
      </c>
      <c r="B26" s="232">
        <v>63.4</v>
      </c>
      <c r="C26" s="231">
        <v>36.700000000000003</v>
      </c>
      <c r="D26" s="231">
        <f>B26*(1-51%)</f>
        <v>31.065999999999999</v>
      </c>
      <c r="E26" s="26"/>
      <c r="F26" s="156"/>
      <c r="G26" s="233"/>
    </row>
    <row r="27" spans="1:10">
      <c r="B27" s="232"/>
      <c r="C27" s="231"/>
      <c r="D27" s="231"/>
      <c r="E27" s="26"/>
    </row>
    <row r="28" spans="1:10">
      <c r="A28" s="19" t="s">
        <v>617</v>
      </c>
      <c r="B28" s="228">
        <v>10.3</v>
      </c>
      <c r="C28" s="227">
        <v>2.6</v>
      </c>
      <c r="D28" s="227"/>
      <c r="E28" s="26"/>
      <c r="F28" s="156"/>
    </row>
    <row r="29" spans="1:10" ht="15">
      <c r="A29" s="19" t="s">
        <v>616</v>
      </c>
      <c r="B29" s="226">
        <v>6.9</v>
      </c>
      <c r="C29" s="230"/>
      <c r="D29" s="230"/>
      <c r="E29" s="26"/>
      <c r="F29" s="156"/>
    </row>
    <row r="30" spans="1:10">
      <c r="A30" s="19" t="s">
        <v>193</v>
      </c>
      <c r="B30" s="226">
        <v>12.2</v>
      </c>
      <c r="C30" s="225">
        <v>6.1</v>
      </c>
      <c r="D30" s="225"/>
      <c r="E30" s="26"/>
      <c r="F30" s="156"/>
    </row>
    <row r="31" spans="1:10">
      <c r="A31" s="19" t="s">
        <v>188</v>
      </c>
      <c r="B31" s="228">
        <v>23.1</v>
      </c>
      <c r="C31" s="229">
        <v>17.3</v>
      </c>
      <c r="D31" s="229"/>
      <c r="E31" s="26"/>
      <c r="F31" s="156"/>
    </row>
    <row r="32" spans="1:10">
      <c r="A32" s="19" t="s">
        <v>615</v>
      </c>
      <c r="B32" s="228">
        <v>7.1</v>
      </c>
      <c r="C32" s="227">
        <v>4.3</v>
      </c>
      <c r="D32" s="227"/>
      <c r="E32" s="26"/>
      <c r="F32" s="156"/>
    </row>
    <row r="33" spans="1:12">
      <c r="A33" s="19" t="s">
        <v>614</v>
      </c>
      <c r="B33" s="228">
        <v>7</v>
      </c>
      <c r="C33" s="227">
        <v>4.5999999999999996</v>
      </c>
      <c r="D33" s="227"/>
      <c r="E33" s="26"/>
      <c r="F33" s="156"/>
    </row>
    <row r="34" spans="1:12">
      <c r="A34" s="19" t="s">
        <v>85</v>
      </c>
      <c r="B34" s="226">
        <v>2.2000000000000002</v>
      </c>
      <c r="C34" s="225">
        <v>1.1000000000000001</v>
      </c>
      <c r="D34" s="225"/>
      <c r="E34" s="26"/>
      <c r="F34" s="156"/>
    </row>
    <row r="35" spans="1:12">
      <c r="A35" s="19" t="s">
        <v>613</v>
      </c>
      <c r="B35" s="226">
        <v>1.5</v>
      </c>
      <c r="C35" s="225">
        <v>0.8</v>
      </c>
      <c r="D35" s="225"/>
      <c r="E35" s="26"/>
      <c r="F35" s="156"/>
    </row>
    <row r="39" spans="1:12">
      <c r="A39" s="159"/>
      <c r="B39" s="159"/>
      <c r="C39" s="159"/>
      <c r="D39" s="159"/>
      <c r="E39" s="159"/>
      <c r="F39" s="159"/>
      <c r="G39" s="159"/>
      <c r="H39" s="159"/>
      <c r="I39" s="159"/>
      <c r="J39" s="159"/>
      <c r="K39" s="159"/>
      <c r="L39" s="159"/>
    </row>
    <row r="40" spans="1:12">
      <c r="A40" s="159"/>
      <c r="B40" s="159"/>
      <c r="C40" s="159"/>
      <c r="D40" s="159"/>
      <c r="E40" s="159"/>
      <c r="F40" s="159"/>
      <c r="G40" s="159"/>
      <c r="H40" s="159"/>
      <c r="I40" s="159"/>
      <c r="J40" s="159"/>
      <c r="K40" s="159"/>
      <c r="L40" s="159"/>
    </row>
    <row r="41" spans="1:12">
      <c r="A41" s="159"/>
      <c r="B41" s="159"/>
      <c r="C41" s="159"/>
      <c r="D41" s="159"/>
      <c r="E41" s="159"/>
      <c r="F41" s="159"/>
      <c r="G41" s="159"/>
      <c r="H41" s="159"/>
      <c r="I41" s="159"/>
      <c r="J41" s="159"/>
      <c r="K41" s="159"/>
      <c r="L41" s="159"/>
    </row>
    <row r="42" spans="1:12">
      <c r="A42" s="159"/>
      <c r="B42" s="159"/>
      <c r="C42" s="159"/>
      <c r="D42" s="159"/>
      <c r="E42" s="159"/>
      <c r="F42" s="159"/>
      <c r="G42" s="159"/>
      <c r="H42" s="159"/>
      <c r="I42" s="159"/>
      <c r="J42" s="159"/>
      <c r="K42" s="159"/>
      <c r="L42" s="159"/>
    </row>
    <row r="43" spans="1:12">
      <c r="A43" s="159"/>
      <c r="B43" s="159"/>
      <c r="C43" s="159"/>
      <c r="D43" s="159"/>
      <c r="E43" s="159"/>
      <c r="F43" s="159"/>
      <c r="G43" s="159"/>
      <c r="H43" s="159"/>
      <c r="I43" s="159"/>
      <c r="J43" s="159"/>
      <c r="K43" s="159"/>
      <c r="L43" s="159"/>
    </row>
    <row r="44" spans="1:12">
      <c r="A44" s="159"/>
      <c r="B44" s="159"/>
      <c r="C44" s="159"/>
      <c r="D44" s="159"/>
      <c r="E44" s="159"/>
      <c r="F44" s="159"/>
      <c r="G44" s="159"/>
      <c r="H44" s="159"/>
      <c r="I44" s="159"/>
      <c r="J44" s="159"/>
      <c r="K44" s="159"/>
      <c r="L44" s="159"/>
    </row>
    <row r="45" spans="1:12">
      <c r="A45" s="159"/>
      <c r="B45" s="159"/>
      <c r="C45" s="159"/>
      <c r="D45" s="159"/>
      <c r="E45" s="159"/>
      <c r="F45" s="159"/>
      <c r="G45" s="159"/>
      <c r="H45" s="159"/>
      <c r="I45" s="159"/>
      <c r="J45" s="159"/>
      <c r="K45" s="159"/>
      <c r="L45" s="159"/>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39B2-41EE-4917-B29A-A0EEFC25BC41}">
  <dimension ref="A1:A5"/>
  <sheetViews>
    <sheetView workbookViewId="0">
      <selection activeCell="G12" sqref="G12"/>
    </sheetView>
  </sheetViews>
  <sheetFormatPr defaultColWidth="9.08984375" defaultRowHeight="14.5"/>
  <cols>
    <col min="1" max="16384" width="9.08984375" style="19"/>
  </cols>
  <sheetData>
    <row r="1" spans="1:1">
      <c r="A1" s="20" t="s">
        <v>623</v>
      </c>
    </row>
    <row r="2" spans="1:1">
      <c r="A2" s="22" t="s">
        <v>624</v>
      </c>
    </row>
    <row r="4" spans="1:1">
      <c r="A4" s="19" t="s">
        <v>625</v>
      </c>
    </row>
    <row r="5" spans="1:1">
      <c r="A5" s="236" t="s">
        <v>626</v>
      </c>
    </row>
  </sheetData>
  <hyperlinks>
    <hyperlink ref="A5" r:id="rId1" xr:uid="{A607EC7B-8EBB-4191-91E8-601F087B6407}"/>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261DB-0E5F-4C73-85EB-ECBF68928209}">
  <dimension ref="A1:G27"/>
  <sheetViews>
    <sheetView showGridLines="0" workbookViewId="0">
      <selection activeCell="K11" sqref="K11"/>
    </sheetView>
  </sheetViews>
  <sheetFormatPr defaultRowHeight="14.5"/>
  <cols>
    <col min="1" max="1" width="43" customWidth="1"/>
  </cols>
  <sheetData>
    <row r="1" spans="1:7">
      <c r="A1" s="87" t="s">
        <v>380</v>
      </c>
    </row>
    <row r="2" spans="1:7" ht="15" thickBot="1">
      <c r="A2" s="119"/>
      <c r="B2" s="120">
        <v>2020</v>
      </c>
      <c r="C2" s="120">
        <v>2021</v>
      </c>
      <c r="D2" s="120">
        <v>2022</v>
      </c>
      <c r="E2" s="120">
        <v>2023</v>
      </c>
      <c r="F2" s="120">
        <v>2024</v>
      </c>
      <c r="G2" s="120">
        <v>2025</v>
      </c>
    </row>
    <row r="3" spans="1:7">
      <c r="A3" s="121" t="s">
        <v>358</v>
      </c>
      <c r="B3" s="122">
        <v>83190</v>
      </c>
      <c r="C3" s="122">
        <v>98735</v>
      </c>
      <c r="D3" s="122">
        <v>112475</v>
      </c>
      <c r="E3" s="122">
        <v>119490</v>
      </c>
      <c r="F3" s="122">
        <v>124040</v>
      </c>
      <c r="G3" s="122">
        <v>130875</v>
      </c>
    </row>
    <row r="4" spans="1:7">
      <c r="A4" s="123" t="s">
        <v>359</v>
      </c>
      <c r="B4" s="124">
        <v>22711</v>
      </c>
      <c r="C4" s="124">
        <v>26665</v>
      </c>
      <c r="D4" s="124">
        <v>30255</v>
      </c>
      <c r="E4" s="124">
        <v>32065</v>
      </c>
      <c r="F4" s="124">
        <v>34180</v>
      </c>
      <c r="G4" s="124">
        <v>36245</v>
      </c>
    </row>
    <row r="5" spans="1:7">
      <c r="A5" s="123" t="s">
        <v>101</v>
      </c>
      <c r="B5" s="124">
        <v>12424</v>
      </c>
      <c r="C5" s="124">
        <v>15440</v>
      </c>
      <c r="D5" s="124">
        <v>18280</v>
      </c>
      <c r="E5" s="124">
        <v>19350</v>
      </c>
      <c r="F5" s="124">
        <v>21055</v>
      </c>
      <c r="G5" s="124">
        <v>22480</v>
      </c>
    </row>
    <row r="6" spans="1:7">
      <c r="A6" s="123" t="s">
        <v>360</v>
      </c>
      <c r="B6" s="124">
        <v>11833</v>
      </c>
      <c r="C6" s="124">
        <v>15325</v>
      </c>
      <c r="D6" s="124">
        <v>21050</v>
      </c>
      <c r="E6" s="124">
        <v>22715</v>
      </c>
      <c r="F6" s="124">
        <v>22240</v>
      </c>
      <c r="G6" s="124">
        <v>23715</v>
      </c>
    </row>
    <row r="7" spans="1:7">
      <c r="A7" s="123" t="s">
        <v>361</v>
      </c>
      <c r="B7" s="124">
        <v>4670</v>
      </c>
      <c r="C7" s="124">
        <v>5000</v>
      </c>
      <c r="D7" s="124">
        <v>9000</v>
      </c>
      <c r="E7" s="124">
        <v>10000</v>
      </c>
      <c r="F7" s="124">
        <v>9000</v>
      </c>
      <c r="G7" s="124">
        <v>9500</v>
      </c>
    </row>
    <row r="8" spans="1:7">
      <c r="A8" s="123" t="s">
        <v>102</v>
      </c>
      <c r="B8" s="124">
        <v>10625</v>
      </c>
      <c r="C8" s="124">
        <v>11798</v>
      </c>
      <c r="D8" s="124">
        <v>14075</v>
      </c>
      <c r="E8" s="124">
        <v>15069</v>
      </c>
      <c r="F8" s="124">
        <v>16067</v>
      </c>
      <c r="G8" s="124">
        <v>17130</v>
      </c>
    </row>
    <row r="9" spans="1:7">
      <c r="A9" s="123" t="s">
        <v>103</v>
      </c>
      <c r="B9" s="124">
        <v>5448</v>
      </c>
      <c r="C9" s="124">
        <v>5840</v>
      </c>
      <c r="D9" s="124">
        <v>5720</v>
      </c>
      <c r="E9" s="124">
        <v>6270</v>
      </c>
      <c r="F9" s="124">
        <v>6895</v>
      </c>
      <c r="G9" s="124">
        <v>7370</v>
      </c>
    </row>
    <row r="10" spans="1:7">
      <c r="A10" s="123" t="s">
        <v>362</v>
      </c>
      <c r="B10" s="124">
        <v>2090</v>
      </c>
      <c r="C10" s="124">
        <v>1485</v>
      </c>
      <c r="D10" s="124">
        <v>2095</v>
      </c>
      <c r="E10" s="124">
        <v>2195</v>
      </c>
      <c r="F10" s="124">
        <v>2300</v>
      </c>
      <c r="G10" s="124">
        <v>2455</v>
      </c>
    </row>
    <row r="11" spans="1:7">
      <c r="A11" s="125" t="s">
        <v>363</v>
      </c>
      <c r="B11" s="126">
        <v>18059</v>
      </c>
      <c r="C11" s="126">
        <v>22182</v>
      </c>
      <c r="D11" s="126">
        <v>21000</v>
      </c>
      <c r="E11" s="126">
        <v>21826</v>
      </c>
      <c r="F11" s="126">
        <v>21303</v>
      </c>
      <c r="G11" s="126">
        <v>21480</v>
      </c>
    </row>
    <row r="12" spans="1:7">
      <c r="A12" s="121" t="s">
        <v>364</v>
      </c>
      <c r="B12" s="122">
        <v>101953</v>
      </c>
      <c r="C12" s="122">
        <v>105814</v>
      </c>
      <c r="D12" s="122">
        <v>111510</v>
      </c>
      <c r="E12" s="122">
        <v>113315</v>
      </c>
      <c r="F12" s="122">
        <v>113330</v>
      </c>
      <c r="G12" s="122">
        <v>117220</v>
      </c>
    </row>
    <row r="13" spans="1:7">
      <c r="A13" s="125" t="s">
        <v>365</v>
      </c>
      <c r="B13" s="126">
        <v>37593</v>
      </c>
      <c r="C13" s="126">
        <v>37691</v>
      </c>
      <c r="D13" s="126">
        <v>38575</v>
      </c>
      <c r="E13" s="126">
        <v>39420</v>
      </c>
      <c r="F13" s="126">
        <v>38820</v>
      </c>
      <c r="G13" s="126">
        <v>39385</v>
      </c>
    </row>
    <row r="14" spans="1:7">
      <c r="A14" s="123" t="s">
        <v>366</v>
      </c>
      <c r="B14" s="124">
        <v>24829</v>
      </c>
      <c r="C14" s="124">
        <v>26551</v>
      </c>
      <c r="D14" s="124">
        <v>28325</v>
      </c>
      <c r="E14" s="124">
        <v>29475</v>
      </c>
      <c r="F14" s="124">
        <v>30790</v>
      </c>
      <c r="G14" s="124">
        <v>32025</v>
      </c>
    </row>
    <row r="15" spans="1:7">
      <c r="A15" s="123" t="s">
        <v>367</v>
      </c>
      <c r="B15" s="124">
        <v>14908</v>
      </c>
      <c r="C15" s="124">
        <v>15796</v>
      </c>
      <c r="D15" s="124">
        <v>17930</v>
      </c>
      <c r="E15" s="124">
        <v>16555</v>
      </c>
      <c r="F15" s="124">
        <v>17255</v>
      </c>
      <c r="G15" s="124">
        <v>18030</v>
      </c>
    </row>
    <row r="16" spans="1:7">
      <c r="A16" s="123" t="s">
        <v>368</v>
      </c>
      <c r="B16" s="124">
        <v>8633</v>
      </c>
      <c r="C16" s="124">
        <v>8793</v>
      </c>
      <c r="D16" s="124">
        <v>10105</v>
      </c>
      <c r="E16" s="124">
        <v>11365</v>
      </c>
      <c r="F16" s="124">
        <v>13280</v>
      </c>
      <c r="G16" s="124">
        <v>14725</v>
      </c>
    </row>
    <row r="17" spans="1:7">
      <c r="A17" s="123" t="s">
        <v>369</v>
      </c>
      <c r="B17" s="124">
        <v>3828</v>
      </c>
      <c r="C17" s="124">
        <v>3292</v>
      </c>
      <c r="D17" s="124">
        <v>3290</v>
      </c>
      <c r="E17" s="124">
        <v>3615</v>
      </c>
      <c r="F17" s="124">
        <v>3535</v>
      </c>
      <c r="G17" s="124">
        <v>3195</v>
      </c>
    </row>
    <row r="18" spans="1:7">
      <c r="A18" s="123" t="s">
        <v>370</v>
      </c>
      <c r="B18" s="124">
        <v>6421</v>
      </c>
      <c r="C18" s="124">
        <v>7324</v>
      </c>
      <c r="D18" s="124">
        <v>3315</v>
      </c>
      <c r="E18" s="124">
        <v>2645</v>
      </c>
      <c r="F18" s="124">
        <v>1595</v>
      </c>
      <c r="G18" s="124">
        <v>1600</v>
      </c>
    </row>
    <row r="19" spans="1:7">
      <c r="A19" s="123" t="s">
        <v>371</v>
      </c>
      <c r="B19" s="124">
        <v>5741</v>
      </c>
      <c r="C19" s="124">
        <v>6367</v>
      </c>
      <c r="D19" s="124">
        <v>9970</v>
      </c>
      <c r="E19" s="124">
        <v>10240</v>
      </c>
      <c r="F19" s="124">
        <v>8055</v>
      </c>
      <c r="G19" s="124">
        <v>8260</v>
      </c>
    </row>
    <row r="20" spans="1:7">
      <c r="A20" s="127" t="s">
        <v>372</v>
      </c>
      <c r="B20" s="128">
        <v>98125</v>
      </c>
      <c r="C20" s="128">
        <v>102522</v>
      </c>
      <c r="D20" s="128">
        <v>108220</v>
      </c>
      <c r="E20" s="128">
        <v>109700</v>
      </c>
      <c r="F20" s="128">
        <v>109795</v>
      </c>
      <c r="G20" s="128">
        <v>114025</v>
      </c>
    </row>
    <row r="21" spans="1:7">
      <c r="A21" s="127" t="s">
        <v>373</v>
      </c>
      <c r="B21" s="128">
        <v>89492</v>
      </c>
      <c r="C21" s="128">
        <v>93729</v>
      </c>
      <c r="D21" s="128">
        <v>98115</v>
      </c>
      <c r="E21" s="128">
        <v>98335</v>
      </c>
      <c r="F21" s="128">
        <v>96515</v>
      </c>
      <c r="G21" s="128">
        <v>99300</v>
      </c>
    </row>
    <row r="22" spans="1:7">
      <c r="A22" s="127" t="s">
        <v>374</v>
      </c>
      <c r="B22" s="128">
        <v>-23433</v>
      </c>
      <c r="C22" s="128">
        <v>-12079</v>
      </c>
      <c r="D22" s="128">
        <v>-8035</v>
      </c>
      <c r="E22" s="128">
        <v>-3825</v>
      </c>
      <c r="F22" s="128">
        <v>1710</v>
      </c>
      <c r="G22" s="128">
        <v>4155</v>
      </c>
    </row>
    <row r="23" spans="1:7" ht="15" thickBot="1">
      <c r="A23" s="129" t="s">
        <v>375</v>
      </c>
      <c r="B23" s="130">
        <v>-18763</v>
      </c>
      <c r="C23" s="130">
        <v>-7079</v>
      </c>
      <c r="D23" s="131">
        <v>965</v>
      </c>
      <c r="E23" s="130">
        <v>6175</v>
      </c>
      <c r="F23" s="130">
        <v>10710</v>
      </c>
      <c r="G23" s="130">
        <v>13655</v>
      </c>
    </row>
    <row r="24" spans="1:7">
      <c r="A24" s="132" t="s">
        <v>376</v>
      </c>
    </row>
    <row r="25" spans="1:7">
      <c r="A25" s="132" t="s">
        <v>377</v>
      </c>
    </row>
    <row r="26" spans="1:7">
      <c r="A26" s="132" t="s">
        <v>378</v>
      </c>
    </row>
    <row r="27" spans="1:7">
      <c r="A27" s="132" t="s">
        <v>379</v>
      </c>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8F140-AD67-40C1-BC9E-353E624D9927}">
  <dimension ref="A1:I125"/>
  <sheetViews>
    <sheetView showGridLines="0" topLeftCell="A100" workbookViewId="0">
      <selection activeCell="A119" sqref="A119"/>
    </sheetView>
  </sheetViews>
  <sheetFormatPr defaultRowHeight="14.5"/>
  <sheetData>
    <row r="1" spans="1:6">
      <c r="A1" s="87" t="s">
        <v>382</v>
      </c>
    </row>
    <row r="2" spans="1:6">
      <c r="A2" s="133"/>
    </row>
    <row r="3" spans="1:6">
      <c r="A3" s="95"/>
    </row>
    <row r="4" spans="1:6">
      <c r="A4" s="95"/>
    </row>
    <row r="5" spans="1:6">
      <c r="A5" s="133" t="s">
        <v>48</v>
      </c>
    </row>
    <row r="6" spans="1:6">
      <c r="A6" s="133" t="s">
        <v>383</v>
      </c>
      <c r="F6" t="s">
        <v>384</v>
      </c>
    </row>
    <row r="7" spans="1:6">
      <c r="A7" s="95"/>
    </row>
    <row r="8" spans="1:6">
      <c r="A8" s="95"/>
    </row>
    <row r="9" spans="1:6">
      <c r="A9" s="95"/>
    </row>
    <row r="10" spans="1:6">
      <c r="A10" s="95"/>
    </row>
    <row r="11" spans="1:6">
      <c r="A11" s="95"/>
    </row>
    <row r="12" spans="1:6">
      <c r="A12" s="95"/>
    </row>
    <row r="13" spans="1:6">
      <c r="A13" s="95"/>
    </row>
    <row r="14" spans="1:6">
      <c r="A14" s="134"/>
    </row>
    <row r="15" spans="1:6">
      <c r="A15" s="133" t="s">
        <v>48</v>
      </c>
    </row>
    <row r="16" spans="1:6">
      <c r="A16" s="133" t="s">
        <v>97</v>
      </c>
    </row>
    <row r="17" spans="1:6">
      <c r="A17" s="95"/>
    </row>
    <row r="18" spans="1:6">
      <c r="A18" s="135"/>
    </row>
    <row r="19" spans="1:6">
      <c r="A19" s="133" t="s">
        <v>48</v>
      </c>
    </row>
    <row r="20" spans="1:6">
      <c r="A20" s="133" t="s">
        <v>97</v>
      </c>
    </row>
    <row r="21" spans="1:6">
      <c r="A21" s="133" t="s">
        <v>104</v>
      </c>
      <c r="F21" t="s">
        <v>101</v>
      </c>
    </row>
    <row r="22" spans="1:6">
      <c r="A22" s="133"/>
    </row>
    <row r="23" spans="1:6">
      <c r="A23" s="133"/>
    </row>
    <row r="24" spans="1:6">
      <c r="A24" s="133"/>
    </row>
    <row r="25" spans="1:6">
      <c r="A25" s="133"/>
    </row>
    <row r="26" spans="1:6">
      <c r="A26" s="133"/>
    </row>
    <row r="27" spans="1:6">
      <c r="A27" s="133"/>
    </row>
    <row r="28" spans="1:6">
      <c r="A28" s="133"/>
    </row>
    <row r="29" spans="1:6">
      <c r="A29" s="133"/>
    </row>
    <row r="30" spans="1:6">
      <c r="A30" s="133"/>
    </row>
    <row r="36" spans="1:1">
      <c r="A36" t="s">
        <v>103</v>
      </c>
    </row>
    <row r="44" spans="1:1">
      <c r="A44" s="89" t="s">
        <v>48</v>
      </c>
    </row>
    <row r="51" spans="1:1">
      <c r="A51" s="89" t="s">
        <v>169</v>
      </c>
    </row>
    <row r="77" spans="1:8">
      <c r="A77" t="s">
        <v>383</v>
      </c>
    </row>
    <row r="78" spans="1:8">
      <c r="B78" t="s">
        <v>385</v>
      </c>
      <c r="C78" t="s">
        <v>386</v>
      </c>
      <c r="D78" t="s">
        <v>33</v>
      </c>
      <c r="E78" t="s">
        <v>387</v>
      </c>
      <c r="F78" t="s">
        <v>388</v>
      </c>
      <c r="G78" t="s">
        <v>389</v>
      </c>
      <c r="H78" t="s">
        <v>390</v>
      </c>
    </row>
    <row r="79" spans="1:8">
      <c r="A79">
        <v>2021</v>
      </c>
      <c r="B79" s="90">
        <v>3100</v>
      </c>
      <c r="C79" s="90"/>
      <c r="D79" s="90"/>
      <c r="E79" s="90"/>
      <c r="F79" s="90"/>
      <c r="G79" s="90"/>
      <c r="H79" s="90"/>
    </row>
    <row r="80" spans="1:8">
      <c r="A80">
        <v>2022</v>
      </c>
      <c r="B80" s="90">
        <v>2465</v>
      </c>
      <c r="C80" s="90">
        <v>1130.5524215400001</v>
      </c>
      <c r="D80" s="90">
        <v>-150</v>
      </c>
      <c r="E80" s="90">
        <v>110</v>
      </c>
      <c r="F80" s="90">
        <v>0</v>
      </c>
      <c r="G80" s="90">
        <v>729.39757845999998</v>
      </c>
      <c r="H80" s="90">
        <v>645.04999999999995</v>
      </c>
    </row>
    <row r="81" spans="1:8">
      <c r="A81">
        <v>2023</v>
      </c>
      <c r="B81" s="90">
        <v>1230</v>
      </c>
      <c r="C81" s="90">
        <v>2856.7596304499998</v>
      </c>
      <c r="D81" s="90">
        <v>0</v>
      </c>
      <c r="E81" s="90">
        <v>70</v>
      </c>
      <c r="F81" s="90">
        <v>-1385</v>
      </c>
      <c r="G81" s="90">
        <v>-151.20963044999601</v>
      </c>
      <c r="H81" s="90">
        <v>-160.54999999999998</v>
      </c>
    </row>
    <row r="82" spans="1:8">
      <c r="A82">
        <v>2024</v>
      </c>
      <c r="B82" s="90">
        <v>1620</v>
      </c>
      <c r="C82" s="90">
        <v>2648.0250955000001</v>
      </c>
      <c r="D82" s="90">
        <v>0</v>
      </c>
      <c r="E82" s="90">
        <v>45</v>
      </c>
      <c r="F82" s="90">
        <v>-395</v>
      </c>
      <c r="G82" s="90">
        <v>-678.02509550000104</v>
      </c>
      <c r="H82" s="90">
        <v>0</v>
      </c>
    </row>
    <row r="83" spans="1:8">
      <c r="A83">
        <v>2025</v>
      </c>
      <c r="B83" s="90">
        <v>1660</v>
      </c>
      <c r="C83" s="90">
        <v>2806.0651057599998</v>
      </c>
      <c r="D83" s="90">
        <v>0</v>
      </c>
      <c r="E83" s="90">
        <v>8</v>
      </c>
      <c r="F83" s="90">
        <v>-395</v>
      </c>
      <c r="G83" s="90">
        <v>-599.46510576000401</v>
      </c>
      <c r="H83" s="90">
        <v>-159.6</v>
      </c>
    </row>
    <row r="87" spans="1:8">
      <c r="A87" t="s">
        <v>384</v>
      </c>
    </row>
    <row r="88" spans="1:8">
      <c r="B88" t="s">
        <v>385</v>
      </c>
      <c r="C88" t="s">
        <v>386</v>
      </c>
      <c r="D88" t="s">
        <v>33</v>
      </c>
      <c r="E88" t="s">
        <v>387</v>
      </c>
      <c r="F88" t="s">
        <v>388</v>
      </c>
      <c r="G88" t="s">
        <v>389</v>
      </c>
    </row>
    <row r="89" spans="1:8">
      <c r="A89">
        <v>2021</v>
      </c>
      <c r="B89">
        <v>475</v>
      </c>
    </row>
    <row r="90" spans="1:8">
      <c r="A90">
        <v>2022</v>
      </c>
      <c r="B90">
        <v>515</v>
      </c>
      <c r="C90">
        <v>436.72243295999999</v>
      </c>
      <c r="D90">
        <v>0</v>
      </c>
      <c r="E90">
        <v>0</v>
      </c>
      <c r="F90">
        <v>0</v>
      </c>
      <c r="G90" s="90">
        <v>78.277567039999596</v>
      </c>
    </row>
    <row r="91" spans="1:8">
      <c r="A91">
        <v>2023</v>
      </c>
      <c r="B91">
        <v>240</v>
      </c>
      <c r="C91">
        <v>355.14119219999998</v>
      </c>
      <c r="D91">
        <v>0</v>
      </c>
      <c r="E91">
        <v>0</v>
      </c>
      <c r="F91">
        <v>-40</v>
      </c>
      <c r="G91" s="90">
        <v>-75.141192200000603</v>
      </c>
    </row>
    <row r="92" spans="1:8">
      <c r="A92">
        <v>2024</v>
      </c>
      <c r="B92">
        <v>260</v>
      </c>
      <c r="C92">
        <v>337.93589800000001</v>
      </c>
      <c r="D92">
        <v>0</v>
      </c>
      <c r="E92">
        <v>0</v>
      </c>
      <c r="F92">
        <v>0</v>
      </c>
      <c r="G92" s="90">
        <v>-77.935898000000606</v>
      </c>
    </row>
    <row r="93" spans="1:8">
      <c r="A93">
        <v>2025</v>
      </c>
      <c r="B93">
        <v>290</v>
      </c>
      <c r="C93">
        <v>358.49139456</v>
      </c>
      <c r="D93">
        <v>0</v>
      </c>
      <c r="E93">
        <v>0</v>
      </c>
      <c r="F93">
        <v>0</v>
      </c>
      <c r="G93" s="90">
        <v>-68.491394560000998</v>
      </c>
    </row>
    <row r="96" spans="1:8">
      <c r="A96" t="s">
        <v>391</v>
      </c>
    </row>
    <row r="97" spans="1:9">
      <c r="B97" t="s">
        <v>385</v>
      </c>
      <c r="C97" t="s">
        <v>386</v>
      </c>
      <c r="D97" t="s">
        <v>33</v>
      </c>
      <c r="E97" t="s">
        <v>387</v>
      </c>
      <c r="F97" t="s">
        <v>388</v>
      </c>
      <c r="G97" t="s">
        <v>389</v>
      </c>
    </row>
    <row r="98" spans="1:9">
      <c r="A98">
        <v>2021</v>
      </c>
      <c r="B98">
        <v>3490</v>
      </c>
    </row>
    <row r="99" spans="1:9">
      <c r="A99">
        <v>2022</v>
      </c>
      <c r="B99">
        <v>5725</v>
      </c>
      <c r="C99" s="90">
        <v>3745.43</v>
      </c>
      <c r="D99" s="90">
        <v>0</v>
      </c>
      <c r="E99" s="90">
        <v>0</v>
      </c>
      <c r="F99" s="90">
        <v>0</v>
      </c>
      <c r="G99" s="90">
        <v>1979.57</v>
      </c>
    </row>
    <row r="100" spans="1:9">
      <c r="A100">
        <v>2023</v>
      </c>
      <c r="B100">
        <v>1665</v>
      </c>
      <c r="C100" s="90">
        <v>2721.3420000000001</v>
      </c>
      <c r="D100" s="90">
        <v>-200</v>
      </c>
      <c r="E100" s="90">
        <v>-8</v>
      </c>
      <c r="F100" s="90">
        <v>0</v>
      </c>
      <c r="G100" s="90">
        <v>-848.34199999999998</v>
      </c>
    </row>
    <row r="101" spans="1:9">
      <c r="A101">
        <v>2024</v>
      </c>
      <c r="B101">
        <v>-475</v>
      </c>
      <c r="C101" s="90">
        <v>1514.8633500000001</v>
      </c>
      <c r="D101" s="90">
        <v>0</v>
      </c>
      <c r="E101" s="90">
        <v>4</v>
      </c>
      <c r="F101" s="90">
        <v>8</v>
      </c>
      <c r="G101" s="90">
        <v>-2001.8633500000001</v>
      </c>
    </row>
    <row r="102" spans="1:9">
      <c r="A102">
        <v>2025</v>
      </c>
      <c r="B102">
        <v>1475</v>
      </c>
      <c r="C102" s="90">
        <v>1572.8127999999999</v>
      </c>
      <c r="D102" s="90">
        <v>0</v>
      </c>
      <c r="E102" s="90">
        <v>11</v>
      </c>
      <c r="F102" s="90">
        <v>-90</v>
      </c>
      <c r="G102" s="90">
        <v>-18.8128000000033</v>
      </c>
    </row>
    <row r="107" spans="1:9">
      <c r="A107" t="s">
        <v>101</v>
      </c>
    </row>
    <row r="108" spans="1:9">
      <c r="B108" t="s">
        <v>385</v>
      </c>
      <c r="C108" t="s">
        <v>386</v>
      </c>
      <c r="D108" t="s">
        <v>33</v>
      </c>
      <c r="E108" t="s">
        <v>387</v>
      </c>
      <c r="F108" t="s">
        <v>388</v>
      </c>
      <c r="G108" t="s">
        <v>389</v>
      </c>
      <c r="H108" t="s">
        <v>390</v>
      </c>
    </row>
    <row r="109" spans="1:9">
      <c r="A109">
        <v>2020</v>
      </c>
      <c r="B109">
        <v>-2695</v>
      </c>
    </row>
    <row r="110" spans="1:9">
      <c r="A110">
        <v>2021</v>
      </c>
      <c r="B110">
        <v>3015</v>
      </c>
      <c r="C110" s="90">
        <v>0</v>
      </c>
      <c r="D110" s="90">
        <v>0</v>
      </c>
      <c r="E110" s="90">
        <v>0</v>
      </c>
      <c r="F110" s="90">
        <v>0</v>
      </c>
      <c r="G110" s="90">
        <v>0</v>
      </c>
      <c r="H110" s="90">
        <v>0</v>
      </c>
      <c r="I110" s="90"/>
    </row>
    <row r="111" spans="1:9">
      <c r="A111">
        <v>2022</v>
      </c>
      <c r="B111">
        <v>2840</v>
      </c>
      <c r="C111" s="90">
        <v>2069.3518672</v>
      </c>
      <c r="D111" s="90">
        <v>0</v>
      </c>
      <c r="E111" s="90">
        <v>0</v>
      </c>
      <c r="F111" s="90">
        <v>-15</v>
      </c>
      <c r="G111" s="90">
        <v>83.398132799999985</v>
      </c>
      <c r="H111" s="90">
        <v>702.25</v>
      </c>
      <c r="I111" s="90"/>
    </row>
    <row r="112" spans="1:9">
      <c r="A112">
        <v>2023</v>
      </c>
      <c r="B112">
        <v>1070</v>
      </c>
      <c r="C112" s="90">
        <v>1484.2311807999999</v>
      </c>
      <c r="D112" s="90">
        <v>-42</v>
      </c>
      <c r="E112" s="90">
        <v>255</v>
      </c>
      <c r="F112" s="90">
        <v>-170</v>
      </c>
      <c r="G112" s="90">
        <v>-198.23118079999699</v>
      </c>
      <c r="H112" s="90">
        <v>-259</v>
      </c>
      <c r="I112" s="90"/>
    </row>
    <row r="113" spans="1:9">
      <c r="A113">
        <v>2024</v>
      </c>
      <c r="B113">
        <v>1705</v>
      </c>
      <c r="C113" s="90">
        <v>1539.8072099999999</v>
      </c>
      <c r="D113" s="90">
        <v>175</v>
      </c>
      <c r="E113" s="90">
        <v>0</v>
      </c>
      <c r="F113" s="90">
        <v>12</v>
      </c>
      <c r="G113" s="90">
        <v>-21.807210000002598</v>
      </c>
      <c r="H113" s="90">
        <v>0</v>
      </c>
      <c r="I113" s="90"/>
    </row>
    <row r="114" spans="1:9">
      <c r="A114">
        <v>2025</v>
      </c>
      <c r="B114">
        <v>1425</v>
      </c>
      <c r="C114" s="90">
        <v>1437.2505146000001</v>
      </c>
      <c r="D114" s="90">
        <v>175</v>
      </c>
      <c r="E114" s="90">
        <v>0</v>
      </c>
      <c r="F114" s="90">
        <v>12</v>
      </c>
      <c r="G114" s="90">
        <v>58.749485399997013</v>
      </c>
      <c r="H114" s="90">
        <v>-258</v>
      </c>
      <c r="I114" s="90"/>
    </row>
    <row r="118" spans="1:9">
      <c r="A118" t="s">
        <v>103</v>
      </c>
    </row>
    <row r="119" spans="1:9">
      <c r="B119" t="s">
        <v>385</v>
      </c>
      <c r="C119" t="s">
        <v>386</v>
      </c>
      <c r="D119" t="s">
        <v>33</v>
      </c>
      <c r="E119" t="s">
        <v>387</v>
      </c>
      <c r="F119" t="s">
        <v>388</v>
      </c>
      <c r="G119" t="s">
        <v>389</v>
      </c>
    </row>
    <row r="120" spans="1:9">
      <c r="A120">
        <v>2021</v>
      </c>
      <c r="B120">
        <v>390</v>
      </c>
    </row>
    <row r="121" spans="1:9">
      <c r="A121">
        <v>2022</v>
      </c>
      <c r="B121">
        <v>-120</v>
      </c>
      <c r="C121" s="90">
        <v>267.59199999999998</v>
      </c>
      <c r="D121" s="90">
        <v>0</v>
      </c>
      <c r="E121" s="90">
        <v>0</v>
      </c>
      <c r="F121" s="90">
        <v>11</v>
      </c>
      <c r="G121" s="90">
        <v>-398.59199999999998</v>
      </c>
    </row>
    <row r="122" spans="1:9">
      <c r="A122">
        <v>2023</v>
      </c>
      <c r="B122">
        <v>555</v>
      </c>
      <c r="C122" s="90">
        <v>143.28</v>
      </c>
      <c r="D122" s="90">
        <v>380</v>
      </c>
      <c r="E122" s="90">
        <v>0</v>
      </c>
      <c r="F122" s="90">
        <v>95</v>
      </c>
      <c r="G122" s="90">
        <v>-63.279999999999802</v>
      </c>
    </row>
    <row r="123" spans="1:9">
      <c r="A123">
        <v>2024</v>
      </c>
      <c r="B123">
        <v>620</v>
      </c>
      <c r="C123" s="90">
        <v>411.85169999999999</v>
      </c>
      <c r="D123" s="90">
        <v>-30</v>
      </c>
      <c r="E123" s="90">
        <v>0</v>
      </c>
      <c r="F123" s="90">
        <v>220</v>
      </c>
      <c r="G123" s="90">
        <v>18.1482999999998</v>
      </c>
    </row>
    <row r="124" spans="1:9">
      <c r="A124">
        <v>2025</v>
      </c>
      <c r="B124">
        <v>480</v>
      </c>
      <c r="C124" s="90">
        <v>408.82100000000003</v>
      </c>
      <c r="D124" s="90">
        <v>-20</v>
      </c>
      <c r="E124" s="90">
        <v>0</v>
      </c>
      <c r="F124" s="90">
        <v>190</v>
      </c>
      <c r="G124" s="90">
        <v>-98.820999999999898</v>
      </c>
    </row>
    <row r="125" spans="1:9">
      <c r="C125" s="90"/>
      <c r="D125" s="90"/>
      <c r="E125" s="90"/>
      <c r="F125" s="90"/>
      <c r="G125" s="90"/>
    </row>
  </sheetData>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6EECE-EA78-4628-AC33-9790FD6DD961}">
  <dimension ref="A1:C11"/>
  <sheetViews>
    <sheetView showGridLines="0" workbookViewId="0">
      <selection activeCell="A13" sqref="A13"/>
    </sheetView>
  </sheetViews>
  <sheetFormatPr defaultRowHeight="14.5"/>
  <cols>
    <col min="1" max="1" width="37.54296875" customWidth="1"/>
  </cols>
  <sheetData>
    <row r="1" spans="1:3">
      <c r="A1" s="87" t="s">
        <v>547</v>
      </c>
    </row>
    <row r="2" spans="1:3" ht="15" thickBot="1">
      <c r="A2" s="88" t="s">
        <v>548</v>
      </c>
    </row>
    <row r="3" spans="1:3" ht="15" thickBot="1">
      <c r="A3" s="195"/>
      <c r="B3" s="196">
        <v>2024</v>
      </c>
      <c r="C3" s="196">
        <v>2025</v>
      </c>
    </row>
    <row r="4" spans="1:3">
      <c r="A4" s="197" t="s">
        <v>549</v>
      </c>
      <c r="B4" s="198">
        <v>4.2</v>
      </c>
      <c r="C4" s="198">
        <v>4.4000000000000004</v>
      </c>
    </row>
    <row r="5" spans="1:3">
      <c r="A5" s="199" t="s">
        <v>550</v>
      </c>
      <c r="B5" s="200">
        <v>0.9</v>
      </c>
      <c r="C5" s="200">
        <v>0.8</v>
      </c>
    </row>
    <row r="6" spans="1:3">
      <c r="A6" s="199" t="s">
        <v>551</v>
      </c>
      <c r="B6" s="200">
        <v>3.2</v>
      </c>
      <c r="C6" s="200">
        <v>3.5</v>
      </c>
    </row>
    <row r="7" spans="1:3">
      <c r="A7" s="197" t="s">
        <v>552</v>
      </c>
      <c r="B7" s="198">
        <v>3.3</v>
      </c>
      <c r="C7" s="198">
        <v>3.7</v>
      </c>
    </row>
    <row r="8" spans="1:3" ht="15" thickBot="1">
      <c r="A8" s="201" t="s">
        <v>553</v>
      </c>
      <c r="B8" s="202">
        <v>0.9</v>
      </c>
      <c r="C8" s="202">
        <v>0.7</v>
      </c>
    </row>
    <row r="9" spans="1:3">
      <c r="A9" s="89" t="s">
        <v>554</v>
      </c>
    </row>
    <row r="10" spans="1:3">
      <c r="A10" s="89" t="s">
        <v>555</v>
      </c>
    </row>
    <row r="11" spans="1:3">
      <c r="A11" s="89" t="s">
        <v>556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73EC-7B1F-4FCD-AE4F-579FCD021EDC}">
  <dimension ref="A1:F48"/>
  <sheetViews>
    <sheetView showGridLines="0" workbookViewId="0">
      <selection activeCell="I17" sqref="I17"/>
    </sheetView>
  </sheetViews>
  <sheetFormatPr defaultRowHeight="14.5"/>
  <cols>
    <col min="1" max="1" width="39" customWidth="1"/>
  </cols>
  <sheetData>
    <row r="1" spans="1:6">
      <c r="A1" s="87" t="s">
        <v>557</v>
      </c>
    </row>
    <row r="2" spans="1:6" ht="15" thickBot="1">
      <c r="A2" s="88" t="s">
        <v>558</v>
      </c>
    </row>
    <row r="3" spans="1:6" ht="15" thickBot="1">
      <c r="A3" s="203"/>
      <c r="B3" s="204">
        <v>2021</v>
      </c>
      <c r="C3" s="204">
        <v>2022</v>
      </c>
      <c r="D3" s="204">
        <v>2023</v>
      </c>
      <c r="E3" s="204">
        <v>2024</v>
      </c>
      <c r="F3" s="204">
        <v>2025</v>
      </c>
    </row>
    <row r="4" spans="1:6">
      <c r="A4" s="205" t="s">
        <v>559</v>
      </c>
      <c r="B4" s="206"/>
      <c r="C4" s="206"/>
      <c r="D4" s="206"/>
      <c r="E4" s="206"/>
      <c r="F4" s="206"/>
    </row>
    <row r="5" spans="1:6">
      <c r="A5" s="207" t="s">
        <v>560</v>
      </c>
      <c r="B5" s="208">
        <v>-3</v>
      </c>
      <c r="C5" s="208">
        <v>0.4</v>
      </c>
      <c r="D5" s="208">
        <v>2.2000000000000002</v>
      </c>
      <c r="E5" s="208">
        <v>3.7</v>
      </c>
      <c r="F5" s="208">
        <v>4.5</v>
      </c>
    </row>
    <row r="6" spans="1:6">
      <c r="A6" s="207" t="s">
        <v>561</v>
      </c>
      <c r="B6" s="208">
        <v>-1.7</v>
      </c>
      <c r="C6" s="208">
        <v>0.2</v>
      </c>
      <c r="D6" s="208">
        <v>1.1000000000000001</v>
      </c>
      <c r="E6" s="208">
        <v>1.9</v>
      </c>
      <c r="F6" s="208">
        <v>2.2000000000000002</v>
      </c>
    </row>
    <row r="7" spans="1:6">
      <c r="A7" s="207" t="s">
        <v>562</v>
      </c>
      <c r="B7" s="209">
        <v>-3</v>
      </c>
      <c r="C7" s="209">
        <v>-3</v>
      </c>
      <c r="D7" s="209">
        <v>-3</v>
      </c>
      <c r="E7" s="209">
        <v>-3</v>
      </c>
      <c r="F7" s="209">
        <v>-3</v>
      </c>
    </row>
    <row r="8" spans="1:6">
      <c r="A8" s="207" t="s">
        <v>563</v>
      </c>
      <c r="B8" s="208">
        <v>100.9</v>
      </c>
      <c r="C8" s="208">
        <v>86.3</v>
      </c>
      <c r="D8" s="208">
        <v>81.5</v>
      </c>
      <c r="E8" s="208">
        <v>78.3</v>
      </c>
      <c r="F8" s="208">
        <v>73.2</v>
      </c>
    </row>
    <row r="9" spans="1:6">
      <c r="A9" s="207" t="s">
        <v>564</v>
      </c>
      <c r="B9" s="208">
        <v>55.4</v>
      </c>
      <c r="C9" s="208">
        <v>45.1</v>
      </c>
      <c r="D9" s="208">
        <v>41.1</v>
      </c>
      <c r="E9" s="208">
        <v>39.4</v>
      </c>
      <c r="F9" s="208">
        <v>36.799999999999997</v>
      </c>
    </row>
    <row r="10" spans="1:6">
      <c r="A10" s="207" t="s">
        <v>565</v>
      </c>
      <c r="B10" s="209">
        <v>60</v>
      </c>
      <c r="C10" s="209">
        <v>60</v>
      </c>
      <c r="D10" s="209">
        <v>60</v>
      </c>
      <c r="E10" s="209">
        <v>60</v>
      </c>
      <c r="F10" s="209">
        <v>60</v>
      </c>
    </row>
    <row r="11" spans="1:6">
      <c r="A11" s="207" t="s">
        <v>566</v>
      </c>
      <c r="B11" s="208" t="s">
        <v>567</v>
      </c>
      <c r="C11" s="208" t="s">
        <v>567</v>
      </c>
      <c r="D11" s="208" t="s">
        <v>567</v>
      </c>
      <c r="E11" s="208" t="s">
        <v>567</v>
      </c>
      <c r="F11" s="208" t="s">
        <v>567</v>
      </c>
    </row>
    <row r="12" spans="1:6">
      <c r="A12" s="210" t="s">
        <v>568</v>
      </c>
      <c r="B12" s="211"/>
      <c r="C12" s="211"/>
      <c r="D12" s="211"/>
      <c r="E12" s="211"/>
      <c r="F12" s="211"/>
    </row>
    <row r="13" spans="1:6">
      <c r="A13" s="251" t="s">
        <v>569</v>
      </c>
      <c r="B13" s="251"/>
      <c r="C13" s="251"/>
      <c r="D13" s="251"/>
      <c r="E13" s="251"/>
      <c r="F13" s="251"/>
    </row>
    <row r="14" spans="1:6">
      <c r="A14" s="212" t="s">
        <v>570</v>
      </c>
      <c r="B14" s="213">
        <v>-0.5</v>
      </c>
      <c r="C14" s="213">
        <v>-0.5</v>
      </c>
      <c r="D14" s="213">
        <v>-0.5</v>
      </c>
      <c r="E14" s="213">
        <v>-0.5</v>
      </c>
      <c r="F14" s="213">
        <v>-0.5</v>
      </c>
    </row>
    <row r="15" spans="1:6">
      <c r="A15" s="207" t="s">
        <v>571</v>
      </c>
      <c r="B15" s="214">
        <v>1.3</v>
      </c>
      <c r="C15" s="214">
        <v>2.6</v>
      </c>
      <c r="D15" s="214">
        <v>2.5</v>
      </c>
      <c r="E15" s="214">
        <v>2</v>
      </c>
      <c r="F15" s="214">
        <v>2.2999999999999998</v>
      </c>
    </row>
    <row r="16" spans="1:6">
      <c r="A16" s="207" t="s">
        <v>572</v>
      </c>
      <c r="B16" s="215" t="s">
        <v>567</v>
      </c>
      <c r="C16" s="215" t="s">
        <v>567</v>
      </c>
      <c r="D16" s="215" t="s">
        <v>567</v>
      </c>
      <c r="E16" s="215" t="s">
        <v>567</v>
      </c>
      <c r="F16" s="215" t="s">
        <v>567</v>
      </c>
    </row>
    <row r="17" spans="1:6">
      <c r="A17" s="212" t="s">
        <v>573</v>
      </c>
      <c r="B17" s="213">
        <v>0</v>
      </c>
      <c r="C17" s="213">
        <v>0</v>
      </c>
      <c r="D17" s="213">
        <v>0</v>
      </c>
      <c r="E17" s="213">
        <v>0</v>
      </c>
      <c r="F17" s="213">
        <v>0</v>
      </c>
    </row>
    <row r="18" spans="1:6">
      <c r="A18" s="207" t="s">
        <v>574</v>
      </c>
      <c r="B18" s="214">
        <v>2.2000000000000002</v>
      </c>
      <c r="C18" s="214">
        <v>1.3</v>
      </c>
      <c r="D18" s="214">
        <v>-0.1</v>
      </c>
      <c r="E18" s="214">
        <v>-0.4</v>
      </c>
      <c r="F18" s="214">
        <v>0.2</v>
      </c>
    </row>
    <row r="19" spans="1:6">
      <c r="A19" s="207" t="s">
        <v>575</v>
      </c>
      <c r="B19" s="214">
        <v>7.7</v>
      </c>
      <c r="C19" s="214">
        <v>15.5</v>
      </c>
      <c r="D19" s="214">
        <v>16.399999999999999</v>
      </c>
      <c r="E19" s="214">
        <v>14.7</v>
      </c>
      <c r="F19" s="214">
        <v>16.899999999999999</v>
      </c>
    </row>
    <row r="20" spans="1:6">
      <c r="A20" s="207" t="s">
        <v>576</v>
      </c>
      <c r="B20" s="214">
        <v>1.8</v>
      </c>
      <c r="C20" s="214">
        <v>3.1</v>
      </c>
      <c r="D20" s="214">
        <v>3</v>
      </c>
      <c r="E20" s="214">
        <v>2.5</v>
      </c>
      <c r="F20" s="214">
        <v>2.8</v>
      </c>
    </row>
    <row r="21" spans="1:6">
      <c r="A21" s="207" t="s">
        <v>577</v>
      </c>
      <c r="B21" s="214">
        <v>3.1</v>
      </c>
      <c r="C21" s="214">
        <v>11.6</v>
      </c>
      <c r="D21" s="214">
        <v>16</v>
      </c>
      <c r="E21" s="214">
        <v>15.5</v>
      </c>
      <c r="F21" s="214">
        <v>15.8</v>
      </c>
    </row>
    <row r="22" spans="1:6">
      <c r="A22" s="216" t="s">
        <v>578</v>
      </c>
      <c r="B22" s="214">
        <v>0.7</v>
      </c>
      <c r="C22" s="214">
        <v>2.4</v>
      </c>
      <c r="D22" s="214">
        <v>3.1</v>
      </c>
      <c r="E22" s="214">
        <v>2.8</v>
      </c>
      <c r="F22" s="214">
        <v>2.7</v>
      </c>
    </row>
    <row r="23" spans="1:6">
      <c r="A23" s="217" t="s">
        <v>579</v>
      </c>
      <c r="B23" s="217"/>
      <c r="C23" s="217"/>
      <c r="D23" s="217"/>
      <c r="E23" s="217"/>
      <c r="F23" s="217"/>
    </row>
    <row r="24" spans="1:6">
      <c r="A24" s="207" t="s">
        <v>580</v>
      </c>
      <c r="B24" s="214">
        <v>2.2999999999999998</v>
      </c>
      <c r="C24" s="214">
        <v>2.2999999999999998</v>
      </c>
      <c r="D24" s="214">
        <v>2.2999999999999998</v>
      </c>
      <c r="E24" s="214">
        <v>2.2000000000000002</v>
      </c>
      <c r="F24" s="214">
        <v>2</v>
      </c>
    </row>
    <row r="25" spans="1:6">
      <c r="A25" s="207" t="s">
        <v>581</v>
      </c>
      <c r="B25" s="214">
        <v>0</v>
      </c>
      <c r="C25" s="214">
        <v>0</v>
      </c>
      <c r="D25" s="214">
        <v>0</v>
      </c>
      <c r="E25" s="214">
        <v>0</v>
      </c>
      <c r="F25" s="214">
        <v>0</v>
      </c>
    </row>
    <row r="26" spans="1:6">
      <c r="A26" s="207" t="s">
        <v>582</v>
      </c>
      <c r="B26" s="214">
        <v>2.2999999999999998</v>
      </c>
      <c r="C26" s="214">
        <v>2.2999999999999998</v>
      </c>
      <c r="D26" s="214">
        <v>2.2999999999999998</v>
      </c>
      <c r="E26" s="214">
        <v>2.2000000000000002</v>
      </c>
      <c r="F26" s="214">
        <v>2</v>
      </c>
    </row>
    <row r="27" spans="1:6">
      <c r="A27" s="207" t="s">
        <v>583</v>
      </c>
      <c r="B27" s="214">
        <v>14.3</v>
      </c>
      <c r="C27" s="214">
        <v>6.5</v>
      </c>
      <c r="D27" s="214">
        <v>4.4000000000000004</v>
      </c>
      <c r="E27" s="214">
        <v>2.1</v>
      </c>
      <c r="F27" s="214">
        <v>1.9</v>
      </c>
    </row>
    <row r="28" spans="1:6">
      <c r="A28" s="212" t="s">
        <v>584</v>
      </c>
      <c r="B28" s="213">
        <v>17</v>
      </c>
      <c r="C28" s="213">
        <v>8.9</v>
      </c>
      <c r="D28" s="213">
        <v>6.8</v>
      </c>
      <c r="E28" s="213">
        <v>4.3</v>
      </c>
      <c r="F28" s="213">
        <v>4</v>
      </c>
    </row>
    <row r="29" spans="1:6">
      <c r="A29" s="207" t="s">
        <v>585</v>
      </c>
      <c r="B29" s="214">
        <v>6.1</v>
      </c>
      <c r="C29" s="214">
        <v>10.199999999999999</v>
      </c>
      <c r="D29" s="214">
        <v>0.8</v>
      </c>
      <c r="E29" s="214">
        <v>-0.7</v>
      </c>
      <c r="F29" s="214">
        <v>3.5</v>
      </c>
    </row>
    <row r="30" spans="1:6">
      <c r="A30" s="207" t="s">
        <v>586</v>
      </c>
      <c r="B30" s="214">
        <v>7.7</v>
      </c>
      <c r="C30" s="214">
        <v>7.8</v>
      </c>
      <c r="D30" s="214">
        <v>7.1</v>
      </c>
      <c r="E30" s="214">
        <v>4.4000000000000004</v>
      </c>
      <c r="F30" s="214">
        <v>3.8</v>
      </c>
    </row>
    <row r="31" spans="1:6">
      <c r="A31" s="207" t="s">
        <v>587</v>
      </c>
      <c r="B31" s="214">
        <v>7.5</v>
      </c>
      <c r="C31" s="214">
        <v>0.9</v>
      </c>
      <c r="D31" s="214">
        <v>-0.3</v>
      </c>
      <c r="E31" s="214">
        <v>-0.1</v>
      </c>
      <c r="F31" s="214">
        <v>0.2</v>
      </c>
    </row>
    <row r="32" spans="1:6">
      <c r="A32" s="207" t="s">
        <v>588</v>
      </c>
      <c r="B32" s="214">
        <v>3.2</v>
      </c>
      <c r="C32" s="214">
        <v>0.4</v>
      </c>
      <c r="D32" s="214">
        <v>-0.1</v>
      </c>
      <c r="E32" s="214">
        <v>0</v>
      </c>
      <c r="F32" s="214">
        <v>0.1</v>
      </c>
    </row>
    <row r="33" spans="1:6">
      <c r="A33" s="207" t="s">
        <v>589</v>
      </c>
      <c r="B33" s="214">
        <v>4.0999999999999996</v>
      </c>
      <c r="C33" s="214">
        <v>4.2</v>
      </c>
      <c r="D33" s="214">
        <v>0.3</v>
      </c>
      <c r="E33" s="214">
        <v>-0.2</v>
      </c>
      <c r="F33" s="214">
        <v>0.1</v>
      </c>
    </row>
    <row r="34" spans="1:6">
      <c r="A34" s="207" t="s">
        <v>590</v>
      </c>
      <c r="B34" s="214">
        <v>1.8</v>
      </c>
      <c r="C34" s="214">
        <v>1.8</v>
      </c>
      <c r="D34" s="214">
        <v>0.1</v>
      </c>
      <c r="E34" s="214">
        <v>-0.1</v>
      </c>
      <c r="F34" s="214">
        <v>0</v>
      </c>
    </row>
    <row r="35" spans="1:6">
      <c r="A35" s="212" t="s">
        <v>591</v>
      </c>
      <c r="B35" s="213">
        <v>13.7</v>
      </c>
      <c r="C35" s="213">
        <v>7.8</v>
      </c>
      <c r="D35" s="213">
        <v>6.4</v>
      </c>
      <c r="E35" s="213">
        <v>4.4000000000000004</v>
      </c>
      <c r="F35" s="213">
        <v>4.2</v>
      </c>
    </row>
    <row r="36" spans="1:6">
      <c r="A36" s="207" t="s">
        <v>592</v>
      </c>
      <c r="B36" s="214">
        <v>5.5</v>
      </c>
      <c r="C36" s="214">
        <v>9.8000000000000007</v>
      </c>
      <c r="D36" s="214">
        <v>0.8</v>
      </c>
      <c r="E36" s="214">
        <v>-0.8</v>
      </c>
      <c r="F36" s="214">
        <v>3.7</v>
      </c>
    </row>
    <row r="37" spans="1:6">
      <c r="A37" s="207" t="s">
        <v>593</v>
      </c>
      <c r="B37" s="214">
        <v>6.2</v>
      </c>
      <c r="C37" s="214">
        <v>6.8</v>
      </c>
      <c r="D37" s="214">
        <v>6.7</v>
      </c>
      <c r="E37" s="214">
        <v>4.4000000000000004</v>
      </c>
      <c r="F37" s="214">
        <v>4</v>
      </c>
    </row>
    <row r="38" spans="1:6">
      <c r="A38" s="210" t="s">
        <v>594</v>
      </c>
      <c r="B38" s="211"/>
      <c r="C38" s="211"/>
      <c r="D38" s="211"/>
      <c r="E38" s="211"/>
      <c r="F38" s="211"/>
    </row>
    <row r="39" spans="1:6">
      <c r="A39" s="207" t="s">
        <v>595</v>
      </c>
      <c r="B39" s="214">
        <v>0</v>
      </c>
      <c r="C39" s="214">
        <v>10</v>
      </c>
      <c r="D39" s="214">
        <v>4.7</v>
      </c>
      <c r="E39" s="214">
        <v>3.3</v>
      </c>
      <c r="F39" s="214">
        <v>3.8</v>
      </c>
    </row>
    <row r="40" spans="1:6">
      <c r="A40" s="207" t="s">
        <v>596</v>
      </c>
      <c r="B40" s="214">
        <v>4.5999999999999996</v>
      </c>
      <c r="C40" s="214">
        <v>2.9</v>
      </c>
      <c r="D40" s="214">
        <v>1</v>
      </c>
      <c r="E40" s="214">
        <v>2</v>
      </c>
      <c r="F40" s="214">
        <v>2.2000000000000002</v>
      </c>
    </row>
    <row r="41" spans="1:6">
      <c r="A41" s="207" t="s">
        <v>597</v>
      </c>
      <c r="B41" s="214">
        <v>-1.6</v>
      </c>
      <c r="C41" s="214">
        <v>0.3</v>
      </c>
      <c r="D41" s="214">
        <v>-0.4</v>
      </c>
      <c r="E41" s="214">
        <v>-0.1</v>
      </c>
      <c r="F41" s="214">
        <v>0.1</v>
      </c>
    </row>
    <row r="42" spans="1:6" ht="15" thickBot="1">
      <c r="A42" s="218" t="s">
        <v>598</v>
      </c>
      <c r="B42" s="219">
        <v>14.3</v>
      </c>
      <c r="C42" s="219">
        <v>6.5</v>
      </c>
      <c r="D42" s="219">
        <v>4.4000000000000004</v>
      </c>
      <c r="E42" s="219">
        <v>2.1</v>
      </c>
      <c r="F42" s="219">
        <v>1.9</v>
      </c>
    </row>
    <row r="43" spans="1:6">
      <c r="A43" s="89" t="s">
        <v>254</v>
      </c>
    </row>
    <row r="44" spans="1:6">
      <c r="A44" s="89" t="s">
        <v>599</v>
      </c>
    </row>
    <row r="45" spans="1:6">
      <c r="A45" s="89" t="s">
        <v>600</v>
      </c>
    </row>
    <row r="46" spans="1:6">
      <c r="A46" s="89" t="s">
        <v>601</v>
      </c>
    </row>
    <row r="47" spans="1:6">
      <c r="A47" s="89" t="s">
        <v>602</v>
      </c>
    </row>
    <row r="48" spans="1:6">
      <c r="A48" s="89" t="s">
        <v>603</v>
      </c>
    </row>
  </sheetData>
  <mergeCells count="1">
    <mergeCell ref="A13:F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EA07-2BCA-4667-95E3-6A63432B24C9}">
  <dimension ref="A1:BE25"/>
  <sheetViews>
    <sheetView showGridLines="0" workbookViewId="0"/>
  </sheetViews>
  <sheetFormatPr defaultColWidth="9.1796875" defaultRowHeight="14.5"/>
  <cols>
    <col min="1" max="16384" width="9.1796875" style="247"/>
  </cols>
  <sheetData>
    <row r="1" spans="1:1">
      <c r="A1" s="87" t="s">
        <v>695</v>
      </c>
    </row>
    <row r="2" spans="1:1">
      <c r="A2" s="91" t="s">
        <v>691</v>
      </c>
    </row>
    <row r="17" spans="1:57">
      <c r="A17" s="248" t="s">
        <v>694</v>
      </c>
    </row>
    <row r="18" spans="1:57">
      <c r="A18" s="248" t="s">
        <v>692</v>
      </c>
    </row>
    <row r="20" spans="1:57">
      <c r="B20" s="247">
        <v>2014</v>
      </c>
      <c r="C20" s="247" t="s">
        <v>72</v>
      </c>
      <c r="D20" s="247" t="s">
        <v>72</v>
      </c>
      <c r="E20" s="247" t="s">
        <v>72</v>
      </c>
      <c r="F20" s="247">
        <v>2015</v>
      </c>
      <c r="G20" s="247" t="s">
        <v>72</v>
      </c>
      <c r="H20" s="247" t="s">
        <v>72</v>
      </c>
      <c r="I20" s="247" t="s">
        <v>72</v>
      </c>
      <c r="J20" s="247">
        <v>2016</v>
      </c>
      <c r="K20" s="247" t="s">
        <v>72</v>
      </c>
      <c r="L20" s="247" t="s">
        <v>72</v>
      </c>
      <c r="M20" s="247" t="s">
        <v>72</v>
      </c>
      <c r="N20" s="247">
        <v>2017</v>
      </c>
      <c r="O20" s="247" t="s">
        <v>72</v>
      </c>
      <c r="P20" s="247" t="s">
        <v>72</v>
      </c>
      <c r="Q20" s="247" t="s">
        <v>72</v>
      </c>
      <c r="R20" s="247">
        <v>2018</v>
      </c>
      <c r="S20" s="247" t="s">
        <v>72</v>
      </c>
      <c r="T20" s="247" t="s">
        <v>72</v>
      </c>
      <c r="U20" s="247" t="s">
        <v>72</v>
      </c>
      <c r="V20" s="247">
        <v>2019</v>
      </c>
      <c r="W20" s="247" t="s">
        <v>72</v>
      </c>
      <c r="X20" s="247" t="s">
        <v>72</v>
      </c>
      <c r="Y20" s="247" t="s">
        <v>72</v>
      </c>
      <c r="Z20" s="247">
        <v>2020</v>
      </c>
      <c r="AA20" s="247" t="s">
        <v>72</v>
      </c>
      <c r="AB20" s="247" t="s">
        <v>72</v>
      </c>
      <c r="AC20" s="247" t="s">
        <v>72</v>
      </c>
      <c r="AD20" s="247">
        <v>2021</v>
      </c>
      <c r="AE20" s="247" t="s">
        <v>72</v>
      </c>
      <c r="AF20" s="247" t="s">
        <v>72</v>
      </c>
      <c r="AG20" s="247" t="s">
        <v>72</v>
      </c>
      <c r="AH20" s="247">
        <v>2022</v>
      </c>
      <c r="AI20" s="247" t="s">
        <v>72</v>
      </c>
      <c r="AJ20" s="247" t="s">
        <v>72</v>
      </c>
      <c r="AK20" s="247" t="s">
        <v>72</v>
      </c>
      <c r="AL20" s="247">
        <v>2023</v>
      </c>
      <c r="AM20" s="247" t="s">
        <v>72</v>
      </c>
      <c r="AN20" s="247" t="s">
        <v>72</v>
      </c>
      <c r="AO20" s="247" t="s">
        <v>72</v>
      </c>
      <c r="AP20" s="247">
        <v>2024</v>
      </c>
      <c r="AQ20" s="247" t="s">
        <v>72</v>
      </c>
      <c r="AR20" s="247" t="s">
        <v>72</v>
      </c>
      <c r="AS20" s="247" t="s">
        <v>72</v>
      </c>
      <c r="AT20" s="247">
        <v>2025</v>
      </c>
      <c r="AU20" s="247" t="s">
        <v>72</v>
      </c>
      <c r="AV20" s="247" t="s">
        <v>72</v>
      </c>
      <c r="AW20" s="247" t="s">
        <v>72</v>
      </c>
      <c r="AX20" s="247">
        <v>2026</v>
      </c>
      <c r="AY20" s="247" t="s">
        <v>72</v>
      </c>
      <c r="AZ20" s="247" t="s">
        <v>72</v>
      </c>
      <c r="BA20" s="247" t="s">
        <v>72</v>
      </c>
      <c r="BB20" s="247">
        <v>2027</v>
      </c>
      <c r="BC20" s="247" t="s">
        <v>72</v>
      </c>
      <c r="BD20" s="247" t="s">
        <v>72</v>
      </c>
      <c r="BE20" s="247" t="s">
        <v>72</v>
      </c>
    </row>
    <row r="21" spans="1:57">
      <c r="B21" s="247" t="str">
        <f t="shared" ref="B21:BE21" si="0">" "</f>
        <v xml:space="preserve"> </v>
      </c>
      <c r="C21" s="247" t="str">
        <f t="shared" si="0"/>
        <v xml:space="preserve"> </v>
      </c>
      <c r="D21" s="247" t="str">
        <f t="shared" si="0"/>
        <v xml:space="preserve"> </v>
      </c>
      <c r="E21" s="247" t="str">
        <f t="shared" si="0"/>
        <v xml:space="preserve"> </v>
      </c>
      <c r="F21" s="247" t="str">
        <f t="shared" si="0"/>
        <v xml:space="preserve"> </v>
      </c>
      <c r="G21" s="247" t="str">
        <f t="shared" si="0"/>
        <v xml:space="preserve"> </v>
      </c>
      <c r="H21" s="247" t="str">
        <f t="shared" si="0"/>
        <v xml:space="preserve"> </v>
      </c>
      <c r="I21" s="247" t="str">
        <f t="shared" si="0"/>
        <v xml:space="preserve"> </v>
      </c>
      <c r="J21" s="247" t="str">
        <f t="shared" si="0"/>
        <v xml:space="preserve"> </v>
      </c>
      <c r="K21" s="247" t="str">
        <f t="shared" si="0"/>
        <v xml:space="preserve"> </v>
      </c>
      <c r="L21" s="247" t="str">
        <f t="shared" si="0"/>
        <v xml:space="preserve"> </v>
      </c>
      <c r="M21" s="247" t="str">
        <f t="shared" si="0"/>
        <v xml:space="preserve"> </v>
      </c>
      <c r="N21" s="247" t="str">
        <f t="shared" si="0"/>
        <v xml:space="preserve"> </v>
      </c>
      <c r="O21" s="247" t="str">
        <f t="shared" si="0"/>
        <v xml:space="preserve"> </v>
      </c>
      <c r="P21" s="247" t="str">
        <f t="shared" si="0"/>
        <v xml:space="preserve"> </v>
      </c>
      <c r="Q21" s="247" t="str">
        <f t="shared" si="0"/>
        <v xml:space="preserve"> </v>
      </c>
      <c r="R21" s="247" t="str">
        <f t="shared" si="0"/>
        <v xml:space="preserve"> </v>
      </c>
      <c r="S21" s="247" t="str">
        <f t="shared" si="0"/>
        <v xml:space="preserve"> </v>
      </c>
      <c r="T21" s="247" t="str">
        <f t="shared" si="0"/>
        <v xml:space="preserve"> </v>
      </c>
      <c r="U21" s="247" t="str">
        <f t="shared" si="0"/>
        <v xml:space="preserve"> </v>
      </c>
      <c r="V21" s="247" t="str">
        <f t="shared" si="0"/>
        <v xml:space="preserve"> </v>
      </c>
      <c r="W21" s="247" t="str">
        <f t="shared" si="0"/>
        <v xml:space="preserve"> </v>
      </c>
      <c r="X21" s="247" t="str">
        <f t="shared" si="0"/>
        <v xml:space="preserve"> </v>
      </c>
      <c r="Y21" s="247" t="str">
        <f t="shared" si="0"/>
        <v xml:space="preserve"> </v>
      </c>
      <c r="Z21" s="247" t="str">
        <f t="shared" si="0"/>
        <v xml:space="preserve"> </v>
      </c>
      <c r="AA21" s="247" t="str">
        <f t="shared" si="0"/>
        <v xml:space="preserve"> </v>
      </c>
      <c r="AB21" s="247" t="str">
        <f t="shared" si="0"/>
        <v xml:space="preserve"> </v>
      </c>
      <c r="AC21" s="247" t="str">
        <f t="shared" si="0"/>
        <v xml:space="preserve"> </v>
      </c>
      <c r="AD21" s="247" t="str">
        <f t="shared" si="0"/>
        <v xml:space="preserve"> </v>
      </c>
      <c r="AE21" s="247" t="str">
        <f t="shared" si="0"/>
        <v xml:space="preserve"> </v>
      </c>
      <c r="AF21" s="247" t="str">
        <f t="shared" si="0"/>
        <v xml:space="preserve"> </v>
      </c>
      <c r="AG21" s="247" t="str">
        <f t="shared" si="0"/>
        <v xml:space="preserve"> </v>
      </c>
      <c r="AH21" s="247" t="str">
        <f t="shared" si="0"/>
        <v xml:space="preserve"> </v>
      </c>
      <c r="AI21" s="247" t="str">
        <f t="shared" si="0"/>
        <v xml:space="preserve"> </v>
      </c>
      <c r="AJ21" s="247" t="str">
        <f t="shared" si="0"/>
        <v xml:space="preserve"> </v>
      </c>
      <c r="AK21" s="247" t="str">
        <f t="shared" si="0"/>
        <v xml:space="preserve"> </v>
      </c>
      <c r="AL21" s="247" t="str">
        <f t="shared" si="0"/>
        <v xml:space="preserve"> </v>
      </c>
      <c r="AM21" s="247" t="str">
        <f t="shared" si="0"/>
        <v xml:space="preserve"> </v>
      </c>
      <c r="AN21" s="247" t="str">
        <f t="shared" si="0"/>
        <v xml:space="preserve"> </v>
      </c>
      <c r="AO21" s="247" t="str">
        <f t="shared" si="0"/>
        <v xml:space="preserve"> </v>
      </c>
      <c r="AP21" s="247" t="str">
        <f t="shared" si="0"/>
        <v xml:space="preserve"> </v>
      </c>
      <c r="AQ21" s="247" t="str">
        <f t="shared" si="0"/>
        <v xml:space="preserve"> </v>
      </c>
      <c r="AR21" s="247" t="str">
        <f t="shared" si="0"/>
        <v xml:space="preserve"> </v>
      </c>
      <c r="AS21" s="247" t="str">
        <f t="shared" si="0"/>
        <v xml:space="preserve"> </v>
      </c>
      <c r="AT21" s="247" t="str">
        <f t="shared" si="0"/>
        <v xml:space="preserve"> </v>
      </c>
      <c r="AU21" s="247" t="str">
        <f t="shared" si="0"/>
        <v xml:space="preserve"> </v>
      </c>
      <c r="AV21" s="247" t="str">
        <f t="shared" si="0"/>
        <v xml:space="preserve"> </v>
      </c>
      <c r="AW21" s="247" t="str">
        <f t="shared" si="0"/>
        <v xml:space="preserve"> </v>
      </c>
      <c r="AX21" s="247" t="str">
        <f t="shared" si="0"/>
        <v xml:space="preserve"> </v>
      </c>
      <c r="AY21" s="247" t="str">
        <f t="shared" si="0"/>
        <v xml:space="preserve"> </v>
      </c>
      <c r="AZ21" s="247" t="str">
        <f t="shared" si="0"/>
        <v xml:space="preserve"> </v>
      </c>
      <c r="BA21" s="247" t="str">
        <f t="shared" si="0"/>
        <v xml:space="preserve"> </v>
      </c>
      <c r="BB21" s="247" t="str">
        <f t="shared" si="0"/>
        <v xml:space="preserve"> </v>
      </c>
      <c r="BC21" s="247" t="str">
        <f t="shared" si="0"/>
        <v xml:space="preserve"> </v>
      </c>
      <c r="BD21" s="247" t="str">
        <f t="shared" si="0"/>
        <v xml:space="preserve"> </v>
      </c>
      <c r="BE21" s="247" t="str">
        <f t="shared" si="0"/>
        <v xml:space="preserve"> </v>
      </c>
    </row>
    <row r="22" spans="1:57">
      <c r="A22" s="247" t="s">
        <v>286</v>
      </c>
      <c r="B22" s="247">
        <v>23232.099610942121</v>
      </c>
      <c r="C22" s="247">
        <v>23542.376808147568</v>
      </c>
      <c r="D22" s="247">
        <v>23681.949704857405</v>
      </c>
      <c r="E22" s="247">
        <v>23964.561977508678</v>
      </c>
      <c r="F22" s="247">
        <v>23927.003279919067</v>
      </c>
      <c r="G22" s="247">
        <v>24151.369300479393</v>
      </c>
      <c r="H22" s="247">
        <v>24404.077549430927</v>
      </c>
      <c r="I22" s="247">
        <v>24566.974589288224</v>
      </c>
      <c r="J22" s="247">
        <v>25550.437856593751</v>
      </c>
      <c r="K22" s="247">
        <v>25284.465295187194</v>
      </c>
      <c r="L22" s="247">
        <v>25288.336670555076</v>
      </c>
      <c r="M22" s="247">
        <v>25703.629710482637</v>
      </c>
      <c r="N22" s="247">
        <v>25945.103249100324</v>
      </c>
      <c r="O22" s="247">
        <v>25788.694386597901</v>
      </c>
      <c r="P22" s="247">
        <v>26097.777762798363</v>
      </c>
      <c r="Q22" s="247">
        <v>26254.053321187293</v>
      </c>
      <c r="R22" s="247">
        <v>26918.959742751595</v>
      </c>
      <c r="S22" s="247">
        <v>27132.962037829759</v>
      </c>
      <c r="T22" s="247">
        <v>27116.847822153773</v>
      </c>
      <c r="U22" s="247">
        <v>27017.788955404634</v>
      </c>
      <c r="V22" s="247">
        <v>28136.136997854792</v>
      </c>
      <c r="W22" s="247">
        <v>28058.037764838362</v>
      </c>
      <c r="X22" s="247">
        <v>27883.56181607012</v>
      </c>
      <c r="Y22" s="247">
        <v>27705.892703728528</v>
      </c>
      <c r="Z22" s="247">
        <v>26799.58622331691</v>
      </c>
      <c r="AA22" s="247">
        <v>22480.036578288251</v>
      </c>
      <c r="AB22" s="247">
        <v>25661.325580334273</v>
      </c>
      <c r="AC22" s="247">
        <v>25216.791608860593</v>
      </c>
      <c r="AD22" s="247">
        <v>23760.243162041832</v>
      </c>
      <c r="AE22" s="247">
        <v>26743.65260198147</v>
      </c>
      <c r="AF22" s="247">
        <v>27865.802909225582</v>
      </c>
      <c r="AG22" s="247">
        <v>28644.578072995286</v>
      </c>
      <c r="AH22" s="247">
        <v>28925.197058911894</v>
      </c>
      <c r="AI22" s="247">
        <v>29199.538967192915</v>
      </c>
      <c r="AJ22" s="247">
        <v>29473.57187985093</v>
      </c>
      <c r="AK22" s="247">
        <v>29738.410113716138</v>
      </c>
      <c r="AL22" s="247">
        <v>29994.715811698105</v>
      </c>
      <c r="AM22" s="247">
        <v>30259.809390891383</v>
      </c>
      <c r="AN22" s="247">
        <v>30527.249048260524</v>
      </c>
      <c r="AO22" s="247">
        <v>30797.055546597388</v>
      </c>
      <c r="AP22" s="247">
        <v>31053.510807581784</v>
      </c>
      <c r="AQ22" s="247">
        <v>31310.907873896278</v>
      </c>
      <c r="AR22" s="247">
        <v>31570.441335861175</v>
      </c>
      <c r="AS22" s="247">
        <v>31832.128925560395</v>
      </c>
      <c r="AT22" s="247">
        <v>32085.462644279345</v>
      </c>
      <c r="AU22" s="247">
        <v>32335.361207179805</v>
      </c>
      <c r="AV22" s="247">
        <v>32587.208978870891</v>
      </c>
      <c r="AW22" s="247">
        <v>32841.021163181162</v>
      </c>
    </row>
    <row r="23" spans="1:57">
      <c r="A23" s="247" t="s">
        <v>143</v>
      </c>
      <c r="B23" s="247">
        <v>23089.498409606145</v>
      </c>
      <c r="C23" s="247">
        <v>23400.403826519698</v>
      </c>
      <c r="D23" s="247">
        <v>23545.762203258502</v>
      </c>
      <c r="E23" s="247">
        <v>23824.365758674539</v>
      </c>
      <c r="F23" s="247">
        <v>23876.087604144028</v>
      </c>
      <c r="G23" s="247">
        <v>24100.181768283019</v>
      </c>
      <c r="H23" s="247">
        <v>24362.634392950302</v>
      </c>
      <c r="I23" s="247">
        <v>24511.021069204497</v>
      </c>
      <c r="J23" s="247">
        <v>25534.56667310985</v>
      </c>
      <c r="K23" s="247">
        <v>25270.095182098972</v>
      </c>
      <c r="L23" s="247">
        <v>25285.236679675931</v>
      </c>
      <c r="M23" s="247">
        <v>25667.811851787086</v>
      </c>
      <c r="N23" s="247">
        <v>25945.642620327475</v>
      </c>
      <c r="O23" s="247">
        <v>25802.303109932269</v>
      </c>
      <c r="P23" s="247">
        <v>26111.189660502227</v>
      </c>
      <c r="Q23" s="247">
        <v>26225.255608915319</v>
      </c>
      <c r="R23" s="247">
        <v>26887.89897863027</v>
      </c>
      <c r="S23" s="247">
        <v>27225.049658010546</v>
      </c>
      <c r="T23" s="247">
        <v>27111.993142769257</v>
      </c>
      <c r="U23" s="247">
        <v>26961.587600171468</v>
      </c>
      <c r="V23" s="247">
        <v>28053.411953397102</v>
      </c>
      <c r="W23" s="247">
        <v>28303.751380002821</v>
      </c>
      <c r="X23" s="247">
        <v>27817.204591196547</v>
      </c>
      <c r="Y23" s="247">
        <v>27609.261357806314</v>
      </c>
      <c r="Z23" s="247">
        <v>26661.517760676717</v>
      </c>
      <c r="AA23" s="247">
        <v>22873.806040489697</v>
      </c>
      <c r="AB23" s="247">
        <v>25527.116721970695</v>
      </c>
      <c r="AC23" s="247">
        <v>25095.299467662899</v>
      </c>
      <c r="AD23" s="247">
        <v>23691.163484675395</v>
      </c>
      <c r="AE23" s="247">
        <v>27362.558863512142</v>
      </c>
      <c r="AF23" s="247">
        <v>27456.412566159703</v>
      </c>
      <c r="AG23" s="247">
        <v>27377.696557487558</v>
      </c>
      <c r="AH23" s="247">
        <v>27786.320655688531</v>
      </c>
      <c r="AI23" s="247">
        <v>27925.666055100741</v>
      </c>
      <c r="AJ23" s="247">
        <v>28121.725032073726</v>
      </c>
      <c r="AK23" s="247">
        <v>28358.642699847875</v>
      </c>
      <c r="AL23" s="247">
        <v>28625.37443134846</v>
      </c>
      <c r="AM23" s="247">
        <v>28912.632590807134</v>
      </c>
      <c r="AN23" s="247">
        <v>29185.355487397221</v>
      </c>
      <c r="AO23" s="247">
        <v>29460.641979215237</v>
      </c>
      <c r="AP23" s="247">
        <v>29709.159214449803</v>
      </c>
      <c r="AQ23" s="247">
        <v>29956.587020468702</v>
      </c>
      <c r="AR23" s="247">
        <v>30197.05107522423</v>
      </c>
      <c r="AS23" s="247">
        <v>30439.4388424178</v>
      </c>
      <c r="AT23" s="247">
        <v>30691.554298957246</v>
      </c>
      <c r="AU23" s="247">
        <v>30951.494681411477</v>
      </c>
      <c r="AV23" s="247">
        <v>31213.628960693619</v>
      </c>
      <c r="AW23" s="247">
        <v>31476.722825365894</v>
      </c>
    </row>
    <row r="24" spans="1:57">
      <c r="A24" s="247" t="s">
        <v>144</v>
      </c>
      <c r="B24" s="247">
        <v>23238.459983125002</v>
      </c>
      <c r="C24" s="247">
        <v>23581.459983125002</v>
      </c>
      <c r="D24" s="247">
        <v>23725.459983125002</v>
      </c>
      <c r="E24" s="247">
        <v>24010.459983125002</v>
      </c>
      <c r="F24" s="247">
        <v>24041.598667374998</v>
      </c>
      <c r="G24" s="247">
        <v>24312.598667374998</v>
      </c>
      <c r="H24" s="247">
        <v>24574.598667374998</v>
      </c>
      <c r="I24" s="247">
        <v>24721.598667374998</v>
      </c>
      <c r="J24" s="247">
        <v>25596.70904075</v>
      </c>
      <c r="K24" s="247">
        <v>25382.70904075</v>
      </c>
      <c r="L24" s="247">
        <v>25385.70904075</v>
      </c>
      <c r="M24" s="247">
        <v>25796.70904075</v>
      </c>
      <c r="N24" s="247">
        <v>26069.352799274999</v>
      </c>
      <c r="O24" s="247">
        <v>25979.352799274999</v>
      </c>
      <c r="P24" s="247">
        <v>26296.352799274999</v>
      </c>
      <c r="Q24" s="247">
        <v>26467.352799274999</v>
      </c>
      <c r="R24" s="247">
        <v>27091.117756399999</v>
      </c>
      <c r="S24" s="247">
        <v>27409.117756399999</v>
      </c>
      <c r="T24" s="247">
        <v>27396.117756399999</v>
      </c>
      <c r="U24" s="247">
        <v>27281.117756399999</v>
      </c>
      <c r="V24" s="247">
        <v>28140.625947700002</v>
      </c>
      <c r="W24" s="247">
        <v>28199.625947700002</v>
      </c>
      <c r="X24" s="247">
        <v>27945.625947700002</v>
      </c>
      <c r="Y24" s="247">
        <v>27798.625947700002</v>
      </c>
      <c r="Z24" s="247">
        <v>26641.781100150001</v>
      </c>
      <c r="AA24" s="247">
        <v>22566.781100150001</v>
      </c>
      <c r="AB24" s="247">
        <v>25711.781100150001</v>
      </c>
      <c r="AC24" s="247">
        <v>24954.781100150001</v>
      </c>
      <c r="AD24" s="247">
        <v>23435.3977615</v>
      </c>
      <c r="AE24" s="247">
        <v>26400.3977615</v>
      </c>
      <c r="AF24" s="247">
        <v>27338.3977615</v>
      </c>
      <c r="AG24" s="247">
        <v>27304.3977615</v>
      </c>
      <c r="AH24" s="247">
        <v>27198</v>
      </c>
      <c r="AI24" s="247">
        <v>27695</v>
      </c>
      <c r="AJ24" s="247">
        <v>27749.447469087598</v>
      </c>
      <c r="AK24" s="247">
        <v>27617.064382579607</v>
      </c>
      <c r="AL24" s="247">
        <v>27560.99441563556</v>
      </c>
      <c r="AM24" s="247">
        <v>27956.810460981276</v>
      </c>
      <c r="AN24" s="247">
        <v>28235.640875147037</v>
      </c>
      <c r="AO24" s="247">
        <v>28483.465347257563</v>
      </c>
      <c r="AP24" s="247">
        <v>28757.42530124859</v>
      </c>
      <c r="AQ24" s="247">
        <v>29187.832200236797</v>
      </c>
      <c r="AR24" s="247">
        <v>29566.446802380095</v>
      </c>
      <c r="AS24" s="247">
        <v>29890.977764817231</v>
      </c>
      <c r="AT24" s="247">
        <v>30173.548116234058</v>
      </c>
      <c r="AU24" s="247">
        <v>30444.678688914752</v>
      </c>
      <c r="AV24" s="247">
        <v>30718.249436749571</v>
      </c>
      <c r="AW24" s="247">
        <v>30978.947161061275</v>
      </c>
    </row>
    <row r="25" spans="1:57">
      <c r="A25" s="247" t="s">
        <v>693</v>
      </c>
      <c r="B25" s="247">
        <v>23323.501564559505</v>
      </c>
      <c r="C25" s="247">
        <v>23543.350909592376</v>
      </c>
      <c r="D25" s="247">
        <v>23763.200254625244</v>
      </c>
      <c r="E25" s="247">
        <v>23983.049599658116</v>
      </c>
      <c r="F25" s="247">
        <v>24202.898944690984</v>
      </c>
      <c r="G25" s="247">
        <v>24422.748289723851</v>
      </c>
      <c r="H25" s="247">
        <v>24642.597634756723</v>
      </c>
      <c r="I25" s="247">
        <v>24862.446979789594</v>
      </c>
      <c r="J25" s="247">
        <v>25082.296324822462</v>
      </c>
      <c r="K25" s="247">
        <v>25302.14566985533</v>
      </c>
      <c r="L25" s="247">
        <v>25521.995014888202</v>
      </c>
      <c r="M25" s="247">
        <v>25741.84435992107</v>
      </c>
      <c r="N25" s="247">
        <v>25961.693704953941</v>
      </c>
      <c r="O25" s="247">
        <v>26181.543049986809</v>
      </c>
      <c r="P25" s="247">
        <v>26401.39239501968</v>
      </c>
      <c r="Q25" s="247">
        <v>26621.241740052548</v>
      </c>
      <c r="R25" s="247">
        <v>26841.09108508542</v>
      </c>
      <c r="S25" s="247">
        <v>27060.940430118288</v>
      </c>
      <c r="T25" s="247">
        <v>27280.789775151159</v>
      </c>
      <c r="U25" s="247">
        <v>27500.639120184027</v>
      </c>
      <c r="V25" s="247">
        <v>27720.488465216898</v>
      </c>
      <c r="W25" s="247">
        <v>27940.337810249766</v>
      </c>
      <c r="X25" s="247">
        <v>28160.187155282634</v>
      </c>
      <c r="Y25" s="247">
        <v>28380.036500315506</v>
      </c>
      <c r="Z25" s="247">
        <v>28599.885845348377</v>
      </c>
      <c r="AA25" s="247">
        <v>28819.735190381245</v>
      </c>
      <c r="AB25" s="247">
        <v>29039.584535414113</v>
      </c>
      <c r="AC25" s="247">
        <v>29259.433880446984</v>
      </c>
      <c r="AD25" s="247">
        <v>29479.283225479856</v>
      </c>
      <c r="AE25" s="247">
        <v>29699.132570512724</v>
      </c>
      <c r="AF25" s="247">
        <v>29918.981915545592</v>
      </c>
      <c r="AG25" s="247">
        <v>30138.831260578463</v>
      </c>
      <c r="AH25" s="247">
        <v>30358.680605611335</v>
      </c>
      <c r="AI25" s="247">
        <v>30578.529950644202</v>
      </c>
      <c r="AJ25" s="247">
        <v>30798.37929567707</v>
      </c>
      <c r="AK25" s="247">
        <v>31018.228640709942</v>
      </c>
      <c r="AL25" s="247">
        <v>31238.077985742813</v>
      </c>
      <c r="AM25" s="247">
        <v>31457.927330775681</v>
      </c>
      <c r="AN25" s="247">
        <v>31677.776675808549</v>
      </c>
      <c r="AO25" s="247">
        <v>31897.626020841417</v>
      </c>
      <c r="AP25" s="247">
        <v>32117.475365874288</v>
      </c>
      <c r="AQ25" s="247">
        <v>32337.32471090716</v>
      </c>
      <c r="AR25" s="247">
        <v>32557.174055940028</v>
      </c>
      <c r="AS25" s="247">
        <v>32777.023400972896</v>
      </c>
      <c r="AT25" s="247">
        <v>32996.872746005771</v>
      </c>
      <c r="AU25" s="247">
        <v>33216.722091038639</v>
      </c>
      <c r="AV25" s="247">
        <v>33436.571436071506</v>
      </c>
      <c r="AW25" s="247">
        <v>33656.420781104374</v>
      </c>
      <c r="AX25" s="247">
        <v>33876.270126137242</v>
      </c>
      <c r="AY25" s="247">
        <v>34096.119471170117</v>
      </c>
      <c r="AZ25" s="247">
        <v>34315.968816202985</v>
      </c>
      <c r="BA25" s="247">
        <v>34535.818161235853</v>
      </c>
      <c r="BB25" s="247">
        <v>34755.667506268728</v>
      </c>
      <c r="BC25" s="247">
        <v>34975.516851301596</v>
      </c>
      <c r="BD25" s="247">
        <v>35195.366196334464</v>
      </c>
      <c r="BE25" s="247">
        <v>35415.215541367332</v>
      </c>
    </row>
  </sheetData>
  <hyperlinks>
    <hyperlink ref="A17" r:id="rId1" display="https://www.fiscalcouncil.ie/wp-content/uploads/2022/05/Data-Pack-May-2022-FAR.xlsx" xr:uid="{EDD7153B-60C2-4362-B861-638FDB9C71A6}"/>
  </hyperlinks>
  <pageMargins left="0.7" right="0.7" top="0.75" bottom="0.75" header="0.3" footer="0.3"/>
  <pageSetup paperSize="9"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0C81D-69EC-4BFD-A4A4-428FC3A00415}">
  <dimension ref="A1:N27"/>
  <sheetViews>
    <sheetView workbookViewId="0">
      <selection activeCell="K12" sqref="K12"/>
    </sheetView>
  </sheetViews>
  <sheetFormatPr defaultColWidth="9.08984375" defaultRowHeight="14.5"/>
  <cols>
    <col min="1" max="1" width="41.54296875" style="19" bestFit="1" customWidth="1"/>
    <col min="2" max="16384" width="9.08984375" style="19"/>
  </cols>
  <sheetData>
    <row r="1" spans="1:14">
      <c r="A1" s="20" t="s">
        <v>650</v>
      </c>
    </row>
    <row r="2" spans="1:14">
      <c r="A2" s="22" t="s">
        <v>651</v>
      </c>
    </row>
    <row r="4" spans="1:14">
      <c r="A4" s="244"/>
      <c r="B4" s="244"/>
      <c r="C4" s="244"/>
      <c r="D4" s="244"/>
      <c r="E4" s="244"/>
      <c r="F4" s="244"/>
      <c r="G4" s="244"/>
      <c r="H4" s="244"/>
      <c r="I4" s="244"/>
      <c r="J4" s="244"/>
      <c r="K4" s="244"/>
      <c r="L4" s="244"/>
      <c r="M4" s="244"/>
      <c r="N4" s="244"/>
    </row>
    <row r="5" spans="1:14">
      <c r="A5" s="244"/>
      <c r="B5" s="244"/>
      <c r="C5" s="244"/>
      <c r="D5" s="244"/>
      <c r="E5" s="244"/>
      <c r="F5" s="244"/>
      <c r="G5" s="244"/>
      <c r="H5" s="244"/>
      <c r="I5" s="244"/>
      <c r="J5" s="244"/>
      <c r="K5" s="244"/>
      <c r="L5" s="244"/>
      <c r="M5" s="244"/>
      <c r="N5" s="244"/>
    </row>
    <row r="6" spans="1:14">
      <c r="A6" s="244"/>
      <c r="B6" s="244"/>
      <c r="C6" s="244"/>
      <c r="D6" s="244"/>
      <c r="E6" s="244"/>
      <c r="F6" s="244"/>
      <c r="G6" s="244"/>
      <c r="H6" s="244"/>
      <c r="I6" s="244"/>
      <c r="J6" s="244"/>
      <c r="K6" s="244"/>
      <c r="L6" s="244"/>
      <c r="M6" s="244"/>
      <c r="N6" s="244"/>
    </row>
    <row r="7" spans="1:14">
      <c r="A7" s="244"/>
      <c r="B7" s="244"/>
      <c r="C7" s="244"/>
      <c r="D7" s="244"/>
      <c r="E7" s="244"/>
      <c r="F7" s="244"/>
      <c r="G7" s="244"/>
      <c r="H7" s="244"/>
      <c r="I7" s="244"/>
      <c r="J7" s="244"/>
      <c r="K7" s="244"/>
      <c r="L7" s="244"/>
      <c r="M7" s="244"/>
      <c r="N7" s="244"/>
    </row>
    <row r="8" spans="1:14">
      <c r="A8" s="244"/>
      <c r="B8" s="244"/>
      <c r="C8" s="244"/>
      <c r="D8" s="244"/>
      <c r="E8" s="244"/>
      <c r="F8" s="244"/>
      <c r="G8" s="244"/>
      <c r="H8" s="244"/>
      <c r="I8" s="244"/>
      <c r="J8" s="244"/>
      <c r="K8" s="244"/>
      <c r="L8" s="244"/>
      <c r="M8" s="244"/>
      <c r="N8" s="244"/>
    </row>
    <row r="9" spans="1:14">
      <c r="A9" s="244"/>
      <c r="B9" s="244"/>
      <c r="C9" s="244"/>
      <c r="D9" s="244"/>
      <c r="E9" s="244"/>
      <c r="F9" s="244"/>
      <c r="G9" s="244"/>
      <c r="H9" s="244"/>
      <c r="I9" s="244"/>
      <c r="J9" s="244"/>
      <c r="K9" s="244"/>
      <c r="L9" s="244"/>
      <c r="M9" s="244"/>
      <c r="N9" s="244"/>
    </row>
    <row r="10" spans="1:14">
      <c r="A10" s="244"/>
      <c r="B10" s="244"/>
      <c r="C10" s="244"/>
      <c r="D10" s="244"/>
      <c r="E10" s="244"/>
      <c r="F10" s="244"/>
      <c r="G10" s="244"/>
      <c r="H10" s="244"/>
      <c r="I10" s="244"/>
      <c r="J10" s="244"/>
      <c r="K10" s="244"/>
      <c r="L10" s="244"/>
      <c r="M10" s="244"/>
      <c r="N10" s="244"/>
    </row>
    <row r="11" spans="1:14">
      <c r="A11" s="244"/>
      <c r="B11" s="244"/>
      <c r="C11" s="244"/>
      <c r="D11" s="244"/>
      <c r="E11" s="244"/>
      <c r="F11" s="244"/>
      <c r="G11" s="244"/>
      <c r="H11" s="244"/>
      <c r="I11" s="244"/>
      <c r="J11" s="244"/>
      <c r="K11" s="244"/>
      <c r="L11" s="244"/>
      <c r="M11" s="244"/>
      <c r="N11" s="244"/>
    </row>
    <row r="12" spans="1:14">
      <c r="A12" s="244"/>
      <c r="B12" s="244"/>
      <c r="C12" s="244"/>
      <c r="D12" s="244"/>
      <c r="E12" s="244"/>
      <c r="F12" s="244"/>
      <c r="G12" s="244"/>
      <c r="H12" s="244"/>
      <c r="I12" s="244"/>
      <c r="J12" s="244"/>
      <c r="K12" s="244"/>
      <c r="L12" s="244"/>
      <c r="M12" s="244"/>
      <c r="N12" s="244"/>
    </row>
    <row r="13" spans="1:14">
      <c r="A13" s="244"/>
      <c r="B13" s="244"/>
      <c r="C13" s="244"/>
      <c r="D13" s="244"/>
      <c r="E13" s="244"/>
      <c r="F13" s="244"/>
      <c r="G13" s="244"/>
      <c r="H13" s="244"/>
      <c r="I13" s="244"/>
      <c r="J13" s="244"/>
      <c r="K13" s="244"/>
      <c r="L13" s="244"/>
      <c r="M13" s="244"/>
      <c r="N13" s="244"/>
    </row>
    <row r="14" spans="1:14">
      <c r="A14" s="244"/>
      <c r="B14" s="244"/>
      <c r="C14" s="244"/>
      <c r="D14" s="244"/>
      <c r="E14" s="244"/>
      <c r="F14" s="244"/>
      <c r="G14" s="244"/>
      <c r="H14" s="244"/>
      <c r="I14" s="244"/>
      <c r="J14" s="244"/>
      <c r="K14" s="244"/>
      <c r="L14" s="244"/>
      <c r="M14" s="244"/>
      <c r="N14" s="244"/>
    </row>
    <row r="15" spans="1:14">
      <c r="A15" s="244"/>
      <c r="B15" s="244"/>
      <c r="C15" s="244"/>
      <c r="D15" s="244"/>
      <c r="E15" s="244"/>
      <c r="F15" s="244"/>
      <c r="G15" s="244"/>
      <c r="H15" s="244"/>
      <c r="I15" s="244"/>
      <c r="J15" s="244"/>
      <c r="K15" s="244"/>
      <c r="L15" s="244"/>
      <c r="M15" s="244"/>
      <c r="N15" s="244"/>
    </row>
    <row r="16" spans="1:14">
      <c r="A16" s="244"/>
      <c r="B16" s="244"/>
      <c r="C16" s="244"/>
      <c r="D16" s="244"/>
      <c r="E16" s="244"/>
      <c r="F16" s="244"/>
      <c r="G16" s="244"/>
      <c r="H16" s="244"/>
      <c r="I16" s="244"/>
      <c r="J16" s="244"/>
      <c r="K16" s="244"/>
      <c r="L16" s="244"/>
      <c r="M16" s="244"/>
      <c r="N16" s="244"/>
    </row>
    <row r="17" spans="1:14">
      <c r="A17" s="244"/>
      <c r="B17" s="244"/>
      <c r="C17" s="244"/>
      <c r="D17" s="244"/>
      <c r="E17" s="244"/>
      <c r="F17" s="244"/>
      <c r="G17" s="244"/>
      <c r="H17" s="244"/>
      <c r="I17" s="244"/>
      <c r="J17" s="244"/>
      <c r="K17" s="244"/>
      <c r="L17" s="244"/>
      <c r="M17" s="244"/>
      <c r="N17" s="244"/>
    </row>
    <row r="18" spans="1:14">
      <c r="A18" s="244"/>
      <c r="B18" s="244"/>
      <c r="C18" s="244"/>
      <c r="D18" s="244"/>
      <c r="E18" s="244"/>
      <c r="F18" s="244"/>
      <c r="G18" s="244"/>
      <c r="H18" s="244"/>
      <c r="I18" s="244"/>
      <c r="J18" s="244"/>
      <c r="K18" s="244"/>
      <c r="L18" s="244"/>
      <c r="M18" s="244"/>
      <c r="N18" s="244"/>
    </row>
    <row r="19" spans="1:14">
      <c r="A19" s="244"/>
      <c r="B19" s="244"/>
      <c r="C19" s="244"/>
      <c r="D19" s="244"/>
      <c r="E19" s="244"/>
      <c r="F19" s="244"/>
      <c r="G19" s="244"/>
      <c r="H19" s="244"/>
      <c r="I19" s="244"/>
      <c r="J19" s="244"/>
      <c r="K19" s="244"/>
      <c r="L19" s="244"/>
      <c r="M19" s="244"/>
      <c r="N19" s="244"/>
    </row>
    <row r="20" spans="1:14">
      <c r="A20" s="244"/>
      <c r="B20" s="244">
        <v>2017</v>
      </c>
      <c r="C20" s="244">
        <v>2018</v>
      </c>
      <c r="D20" s="244">
        <v>2019</v>
      </c>
      <c r="E20" s="244">
        <v>2020</v>
      </c>
      <c r="F20" s="244">
        <v>2021</v>
      </c>
      <c r="G20" s="244">
        <v>2022</v>
      </c>
      <c r="H20" s="244">
        <v>2023</v>
      </c>
      <c r="I20" s="244">
        <v>2024</v>
      </c>
      <c r="J20" s="244">
        <v>2025</v>
      </c>
      <c r="N20" s="244"/>
    </row>
    <row r="21" spans="1:14">
      <c r="A21" s="244"/>
      <c r="B21" s="244"/>
      <c r="C21" s="244"/>
      <c r="D21" s="244"/>
      <c r="E21" s="244"/>
      <c r="F21" s="244"/>
      <c r="G21" s="244"/>
      <c r="H21" s="244"/>
      <c r="I21" s="244"/>
      <c r="J21" s="244"/>
      <c r="N21" s="244"/>
    </row>
    <row r="22" spans="1:14">
      <c r="A22" s="244" t="s">
        <v>33</v>
      </c>
      <c r="B22" s="244">
        <v>-5.9779086051658534E-2</v>
      </c>
      <c r="C22" s="244">
        <v>2.6635561229644462E-2</v>
      </c>
      <c r="D22" s="244">
        <v>0</v>
      </c>
      <c r="E22" s="244">
        <v>-2.7129890890364665</v>
      </c>
      <c r="F22" s="244">
        <v>-2.0964945822376215</v>
      </c>
      <c r="G22" s="244">
        <v>-2.5665017834211592</v>
      </c>
      <c r="H22" s="244">
        <v>-1.1644185176718185</v>
      </c>
      <c r="I22" s="244">
        <v>-0.1221137665855693</v>
      </c>
      <c r="J22" s="244">
        <v>-6.7515549995360274E-2</v>
      </c>
      <c r="N22" s="244"/>
    </row>
    <row r="23" spans="1:14">
      <c r="A23" s="244" t="s">
        <v>647</v>
      </c>
      <c r="B23" s="244">
        <v>-0.58830252000000005</v>
      </c>
      <c r="C23" s="244">
        <v>0.96595615999999995</v>
      </c>
      <c r="D23" s="244">
        <v>1.7234604400000002</v>
      </c>
      <c r="E23" s="244">
        <v>-1.42209392</v>
      </c>
      <c r="F23" s="244">
        <v>-0.84192420000000012</v>
      </c>
      <c r="G23" s="244">
        <v>0.14009268</v>
      </c>
      <c r="H23" s="244">
        <v>-0.1980654</v>
      </c>
      <c r="I23" s="244">
        <v>-6.3957920000000001E-2</v>
      </c>
      <c r="J23" s="244">
        <v>2.7196520000000002E-2</v>
      </c>
      <c r="N23" s="244"/>
    </row>
    <row r="24" spans="1:14">
      <c r="A24" s="244" t="s">
        <v>648</v>
      </c>
      <c r="B24" s="244">
        <v>2.3467479950926071</v>
      </c>
      <c r="C24" s="244">
        <v>0.77055996982233776</v>
      </c>
      <c r="D24" s="244">
        <v>4.7190377902748493E-2</v>
      </c>
      <c r="E24" s="244">
        <v>0.12930030564945483</v>
      </c>
      <c r="F24" s="244">
        <v>2.0500418120089239</v>
      </c>
      <c r="G24" s="244">
        <v>3.2788378824748659</v>
      </c>
      <c r="H24" s="244">
        <v>3.1810289669075065</v>
      </c>
      <c r="I24" s="244">
        <v>2.6795896372766754</v>
      </c>
      <c r="J24" s="244">
        <v>2.8255408065679473</v>
      </c>
      <c r="N24" s="244"/>
    </row>
    <row r="25" spans="1:14">
      <c r="A25" s="244" t="s">
        <v>234</v>
      </c>
      <c r="B25" s="244">
        <v>-1.9834566416915465</v>
      </c>
      <c r="C25" s="244">
        <v>-1.626606170265529</v>
      </c>
      <c r="D25" s="244">
        <v>-1.2954682440672265</v>
      </c>
      <c r="E25" s="244">
        <v>-1.0267248870817196</v>
      </c>
      <c r="F25" s="244">
        <v>-0.77225692790939349</v>
      </c>
      <c r="G25" s="244">
        <v>-0.65910474338112679</v>
      </c>
      <c r="H25" s="244">
        <v>-0.68710770122255216</v>
      </c>
      <c r="I25" s="244">
        <v>-0.63401884500331152</v>
      </c>
      <c r="J25" s="244">
        <v>-0.54209565689705319</v>
      </c>
      <c r="N25" s="244"/>
    </row>
    <row r="26" spans="1:14">
      <c r="A26" s="244" t="s">
        <v>257</v>
      </c>
      <c r="B26" s="244">
        <v>-0.28479025265059787</v>
      </c>
      <c r="C26" s="244">
        <v>0.13654552078645321</v>
      </c>
      <c r="D26" s="244">
        <v>0.4751825738355222</v>
      </c>
      <c r="E26" s="244">
        <v>-5.0325075904687315</v>
      </c>
      <c r="F26" s="244">
        <v>-1.6606338981380913</v>
      </c>
      <c r="G26" s="244">
        <v>0.19332403567257983</v>
      </c>
      <c r="H26" s="244">
        <v>1.1314373480131359</v>
      </c>
      <c r="I26" s="244">
        <v>1.8594991056877945</v>
      </c>
      <c r="J26" s="244">
        <v>2.2431261196755337</v>
      </c>
      <c r="N26" s="244"/>
    </row>
    <row r="27" spans="1:14">
      <c r="A27" s="244" t="s">
        <v>649</v>
      </c>
      <c r="B27" s="244">
        <v>-0.28479025265059799</v>
      </c>
      <c r="C27" s="244">
        <v>0.13654552078645321</v>
      </c>
      <c r="D27" s="244">
        <v>0.47518257383552237</v>
      </c>
      <c r="E27" s="244">
        <v>-5.0325075904687315</v>
      </c>
      <c r="F27" s="244">
        <v>-1.6606338981380913</v>
      </c>
      <c r="G27" s="244">
        <v>0.19332403567257972</v>
      </c>
      <c r="H27" s="244">
        <v>1.1314373480131359</v>
      </c>
      <c r="I27" s="244">
        <v>1.8594991056877945</v>
      </c>
      <c r="J27" s="244">
        <v>2.2431261196755337</v>
      </c>
      <c r="N27" s="244"/>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DB19C-0C9B-4718-8405-52FCEF055B9B}">
  <dimension ref="A1:C21"/>
  <sheetViews>
    <sheetView workbookViewId="0">
      <selection activeCell="G18" sqref="G18"/>
    </sheetView>
  </sheetViews>
  <sheetFormatPr defaultColWidth="9.08984375" defaultRowHeight="14.5"/>
  <cols>
    <col min="1" max="1" width="9.08984375" style="19"/>
    <col min="2" max="3" width="15.1796875" style="19" customWidth="1"/>
    <col min="4" max="16384" width="9.08984375" style="19"/>
  </cols>
  <sheetData>
    <row r="1" spans="1:3">
      <c r="A1" s="20" t="s">
        <v>654</v>
      </c>
    </row>
    <row r="2" spans="1:3">
      <c r="A2" s="22" t="s">
        <v>261</v>
      </c>
    </row>
    <row r="14" spans="1:3">
      <c r="A14" s="23" t="s">
        <v>655</v>
      </c>
    </row>
    <row r="15" spans="1:3">
      <c r="A15" s="23" t="s">
        <v>656</v>
      </c>
    </row>
    <row r="16" spans="1:3" ht="72.5">
      <c r="B16" s="152" t="s">
        <v>652</v>
      </c>
      <c r="C16" s="152" t="s">
        <v>653</v>
      </c>
    </row>
    <row r="17" spans="1:3">
      <c r="A17" s="19">
        <v>2021</v>
      </c>
      <c r="B17" s="19">
        <v>-0.5</v>
      </c>
      <c r="C17" s="19">
        <v>1.6</v>
      </c>
    </row>
    <row r="18" spans="1:3">
      <c r="A18" s="19">
        <v>2022</v>
      </c>
      <c r="B18" s="19">
        <v>0.2</v>
      </c>
      <c r="C18" s="19">
        <v>3.6</v>
      </c>
    </row>
    <row r="19" spans="1:3">
      <c r="A19" s="19">
        <v>2023</v>
      </c>
      <c r="B19" s="19">
        <v>0.9</v>
      </c>
      <c r="C19" s="19">
        <v>4.5</v>
      </c>
    </row>
    <row r="20" spans="1:3">
      <c r="A20" s="19">
        <v>2024</v>
      </c>
      <c r="B20" s="19">
        <v>0.8</v>
      </c>
      <c r="C20" s="19">
        <v>3.9</v>
      </c>
    </row>
    <row r="21" spans="1:3">
      <c r="A21" s="19">
        <v>2025</v>
      </c>
      <c r="B21" s="19">
        <v>1.4</v>
      </c>
      <c r="C21" s="19">
        <v>4.5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DD08A-1E1D-4EE1-B689-AB798F5C703E}">
  <dimension ref="A1:APE60"/>
  <sheetViews>
    <sheetView showGridLines="0" workbookViewId="0"/>
  </sheetViews>
  <sheetFormatPr defaultRowHeight="14.5"/>
  <sheetData>
    <row r="1" spans="1:1">
      <c r="A1" s="87" t="s">
        <v>721</v>
      </c>
    </row>
    <row r="2" spans="1:1">
      <c r="A2" s="95"/>
    </row>
    <row r="3" spans="1:1">
      <c r="A3" s="95"/>
    </row>
    <row r="36" spans="1:61">
      <c r="A36" s="89" t="s">
        <v>722</v>
      </c>
    </row>
    <row r="37" spans="1:61">
      <c r="A37" s="89" t="s">
        <v>723</v>
      </c>
    </row>
    <row r="40" spans="1:61">
      <c r="B40" t="s">
        <v>706</v>
      </c>
      <c r="C40" t="s">
        <v>72</v>
      </c>
      <c r="D40" t="s">
        <v>72</v>
      </c>
      <c r="E40" t="s">
        <v>72</v>
      </c>
      <c r="F40" t="s">
        <v>707</v>
      </c>
      <c r="G40" t="s">
        <v>72</v>
      </c>
      <c r="H40" t="s">
        <v>72</v>
      </c>
      <c r="I40" t="s">
        <v>72</v>
      </c>
      <c r="J40" t="s">
        <v>708</v>
      </c>
      <c r="K40" t="s">
        <v>72</v>
      </c>
      <c r="L40" t="s">
        <v>72</v>
      </c>
      <c r="M40" t="s">
        <v>72</v>
      </c>
      <c r="N40" t="s">
        <v>709</v>
      </c>
      <c r="O40" t="s">
        <v>72</v>
      </c>
      <c r="P40" t="s">
        <v>72</v>
      </c>
      <c r="Q40" t="s">
        <v>72</v>
      </c>
      <c r="R40" t="s">
        <v>710</v>
      </c>
      <c r="S40" t="s">
        <v>72</v>
      </c>
      <c r="T40" t="s">
        <v>72</v>
      </c>
      <c r="U40" t="s">
        <v>72</v>
      </c>
      <c r="V40" t="s">
        <v>711</v>
      </c>
      <c r="W40" t="s">
        <v>72</v>
      </c>
      <c r="X40" t="s">
        <v>72</v>
      </c>
      <c r="Y40" t="s">
        <v>72</v>
      </c>
      <c r="Z40" t="s">
        <v>712</v>
      </c>
      <c r="AA40" t="s">
        <v>72</v>
      </c>
      <c r="AB40" t="s">
        <v>72</v>
      </c>
      <c r="AC40" t="s">
        <v>72</v>
      </c>
      <c r="AD40" t="s">
        <v>713</v>
      </c>
      <c r="AE40" t="s">
        <v>72</v>
      </c>
      <c r="AF40" t="s">
        <v>72</v>
      </c>
      <c r="AG40" t="s">
        <v>72</v>
      </c>
      <c r="AH40" t="s">
        <v>714</v>
      </c>
      <c r="AI40" t="s">
        <v>72</v>
      </c>
      <c r="AJ40" t="s">
        <v>72</v>
      </c>
      <c r="AK40" t="s">
        <v>72</v>
      </c>
      <c r="AL40" t="s">
        <v>715</v>
      </c>
      <c r="AM40" t="s">
        <v>72</v>
      </c>
      <c r="AN40" t="s">
        <v>72</v>
      </c>
      <c r="AO40" t="s">
        <v>72</v>
      </c>
      <c r="AP40" t="s">
        <v>716</v>
      </c>
      <c r="AQ40" t="s">
        <v>72</v>
      </c>
      <c r="AR40" t="s">
        <v>72</v>
      </c>
      <c r="AS40" t="s">
        <v>72</v>
      </c>
      <c r="AT40" t="s">
        <v>717</v>
      </c>
      <c r="AU40" t="s">
        <v>72</v>
      </c>
      <c r="AV40" t="s">
        <v>72</v>
      </c>
      <c r="AW40" t="s">
        <v>72</v>
      </c>
      <c r="AX40" t="s">
        <v>718</v>
      </c>
      <c r="AY40" t="s">
        <v>72</v>
      </c>
      <c r="AZ40" t="s">
        <v>72</v>
      </c>
      <c r="BA40" t="s">
        <v>72</v>
      </c>
      <c r="BB40" t="s">
        <v>719</v>
      </c>
      <c r="BC40" t="s">
        <v>72</v>
      </c>
      <c r="BD40" t="s">
        <v>72</v>
      </c>
      <c r="BE40" t="s">
        <v>72</v>
      </c>
      <c r="BF40" t="s">
        <v>720</v>
      </c>
      <c r="BG40" t="s">
        <v>72</v>
      </c>
      <c r="BH40" t="s">
        <v>72</v>
      </c>
      <c r="BI40" t="s">
        <v>72</v>
      </c>
    </row>
    <row r="41" spans="1:61">
      <c r="B41" t="s">
        <v>48</v>
      </c>
      <c r="C41" t="s">
        <v>48</v>
      </c>
      <c r="D41" t="s">
        <v>48</v>
      </c>
      <c r="E41" t="s">
        <v>48</v>
      </c>
      <c r="F41" t="s">
        <v>48</v>
      </c>
      <c r="G41" t="s">
        <v>48</v>
      </c>
      <c r="H41" t="s">
        <v>48</v>
      </c>
      <c r="I41" t="s">
        <v>48</v>
      </c>
      <c r="J41" t="s">
        <v>48</v>
      </c>
      <c r="K41" t="s">
        <v>48</v>
      </c>
      <c r="L41" t="s">
        <v>48</v>
      </c>
      <c r="M41" t="s">
        <v>48</v>
      </c>
      <c r="N41" t="s">
        <v>48</v>
      </c>
      <c r="O41" t="s">
        <v>48</v>
      </c>
      <c r="P41" t="s">
        <v>48</v>
      </c>
      <c r="Q41" t="s">
        <v>48</v>
      </c>
      <c r="R41" t="s">
        <v>48</v>
      </c>
      <c r="S41" t="s">
        <v>48</v>
      </c>
      <c r="T41" t="s">
        <v>48</v>
      </c>
      <c r="U41" t="s">
        <v>48</v>
      </c>
      <c r="V41" t="s">
        <v>48</v>
      </c>
      <c r="W41" t="s">
        <v>48</v>
      </c>
      <c r="X41" t="s">
        <v>48</v>
      </c>
      <c r="Y41" t="s">
        <v>48</v>
      </c>
      <c r="Z41" t="s">
        <v>48</v>
      </c>
      <c r="AA41" t="s">
        <v>48</v>
      </c>
      <c r="AB41" t="s">
        <v>48</v>
      </c>
      <c r="AC41" t="s">
        <v>48</v>
      </c>
      <c r="AD41" t="s">
        <v>48</v>
      </c>
      <c r="AE41" t="s">
        <v>48</v>
      </c>
      <c r="AF41" t="s">
        <v>48</v>
      </c>
      <c r="AG41" t="s">
        <v>48</v>
      </c>
      <c r="AH41" t="s">
        <v>48</v>
      </c>
      <c r="AI41" t="s">
        <v>48</v>
      </c>
      <c r="AJ41" t="s">
        <v>48</v>
      </c>
      <c r="AK41" t="s">
        <v>48</v>
      </c>
      <c r="AL41" t="s">
        <v>48</v>
      </c>
      <c r="AM41" t="s">
        <v>48</v>
      </c>
      <c r="AN41" t="s">
        <v>48</v>
      </c>
      <c r="AO41" t="s">
        <v>48</v>
      </c>
      <c r="AP41" t="s">
        <v>48</v>
      </c>
      <c r="AQ41" t="s">
        <v>48</v>
      </c>
      <c r="AR41" t="s">
        <v>48</v>
      </c>
      <c r="AS41" t="s">
        <v>48</v>
      </c>
      <c r="AT41" t="s">
        <v>48</v>
      </c>
      <c r="AU41" t="s">
        <v>48</v>
      </c>
      <c r="AV41" t="s">
        <v>48</v>
      </c>
      <c r="AW41" t="s">
        <v>48</v>
      </c>
      <c r="AX41" t="s">
        <v>48</v>
      </c>
      <c r="AY41" t="s">
        <v>48</v>
      </c>
      <c r="AZ41" t="s">
        <v>48</v>
      </c>
      <c r="BA41" t="s">
        <v>48</v>
      </c>
      <c r="BB41" t="s">
        <v>48</v>
      </c>
      <c r="BC41" t="s">
        <v>48</v>
      </c>
      <c r="BD41" t="s">
        <v>48</v>
      </c>
      <c r="BE41" t="s">
        <v>48</v>
      </c>
      <c r="BF41" t="s">
        <v>48</v>
      </c>
      <c r="BG41" t="s">
        <v>48</v>
      </c>
      <c r="BH41" t="s">
        <v>48</v>
      </c>
      <c r="BI41" t="s">
        <v>48</v>
      </c>
    </row>
    <row r="42" spans="1:61">
      <c r="A42" t="s">
        <v>696</v>
      </c>
      <c r="B42">
        <v>7.0726256983240221</v>
      </c>
      <c r="C42">
        <v>9.0322580645161299</v>
      </c>
      <c r="D42">
        <v>13.888</v>
      </c>
      <c r="E42">
        <v>25.935064935064936</v>
      </c>
      <c r="F42">
        <v>35.885714285714286</v>
      </c>
      <c r="G42">
        <v>51.122807017543863</v>
      </c>
      <c r="H42">
        <v>56.481481481481481</v>
      </c>
      <c r="I42">
        <v>62.9</v>
      </c>
      <c r="J42">
        <v>46.432835820895519</v>
      </c>
      <c r="K42">
        <v>42.012987012987011</v>
      </c>
      <c r="L42">
        <v>43.6</v>
      </c>
      <c r="M42">
        <v>47.189189189189186</v>
      </c>
      <c r="N42">
        <v>42.1</v>
      </c>
      <c r="O42">
        <v>38.52873563218391</v>
      </c>
      <c r="P42">
        <v>43.174999999999997</v>
      </c>
      <c r="Q42">
        <v>47.756756756756758</v>
      </c>
      <c r="R42">
        <v>38.934065934065934</v>
      </c>
      <c r="S42">
        <v>42.987499999999997</v>
      </c>
      <c r="T42">
        <v>38.954545454545453</v>
      </c>
      <c r="U42">
        <v>34.635416666666664</v>
      </c>
      <c r="V42">
        <v>33.978947368421053</v>
      </c>
      <c r="W42">
        <v>30.62857142857143</v>
      </c>
      <c r="X42">
        <v>26.008695652173913</v>
      </c>
      <c r="Y42">
        <v>27.235849056603772</v>
      </c>
      <c r="Z42">
        <v>25.263157894736842</v>
      </c>
      <c r="AA42">
        <v>24.513513513513512</v>
      </c>
      <c r="AB42">
        <v>20.984000000000002</v>
      </c>
      <c r="AC42">
        <v>22.117117117117118</v>
      </c>
      <c r="AD42">
        <v>15.00625</v>
      </c>
      <c r="AE42">
        <v>15.2</v>
      </c>
      <c r="AF42">
        <v>12.928571428571429</v>
      </c>
      <c r="AG42">
        <v>15.097902097902098</v>
      </c>
      <c r="AH42">
        <v>12.641975308641975</v>
      </c>
      <c r="AI42">
        <v>12.968354430379748</v>
      </c>
      <c r="AJ42">
        <v>10.521978021978022</v>
      </c>
      <c r="AK42">
        <v>10.701219512195122</v>
      </c>
      <c r="AL42">
        <v>9.7241379310344822</v>
      </c>
      <c r="AM42">
        <v>7.9435897435897438</v>
      </c>
      <c r="AN42">
        <v>8.2328042328042326</v>
      </c>
      <c r="AO42">
        <v>8.5536723163841799</v>
      </c>
      <c r="AP42">
        <v>7.8314606741573032</v>
      </c>
      <c r="AQ42">
        <v>6.35</v>
      </c>
      <c r="AR42">
        <v>7.072916666666667</v>
      </c>
      <c r="AS42">
        <v>7.8160919540229887</v>
      </c>
      <c r="AT42">
        <v>6.5879120879120876</v>
      </c>
      <c r="AU42">
        <v>5.8372093023255811</v>
      </c>
      <c r="AV42">
        <v>6.7653631284916198</v>
      </c>
      <c r="AW42">
        <v>6.4530386740331496</v>
      </c>
      <c r="AX42">
        <v>8.6825971742543402</v>
      </c>
      <c r="AY42">
        <v>46.498389668725395</v>
      </c>
      <c r="AZ42">
        <v>24.689253244147142</v>
      </c>
      <c r="BA42">
        <v>24.571317193223454</v>
      </c>
      <c r="BB42">
        <v>30.704171996542758</v>
      </c>
      <c r="BC42">
        <v>19.731275530058191</v>
      </c>
      <c r="BD42">
        <v>8.2866250210240189</v>
      </c>
      <c r="BE42">
        <v>6.2636074843014145</v>
      </c>
      <c r="BF42">
        <v>5.0606779286376229</v>
      </c>
      <c r="BG42" s="78">
        <v>3.4482758620689653</v>
      </c>
    </row>
    <row r="44" spans="1:61">
      <c r="B44">
        <v>2017</v>
      </c>
      <c r="C44" t="s">
        <v>72</v>
      </c>
      <c r="D44" t="s">
        <v>72</v>
      </c>
      <c r="E44" t="s">
        <v>72</v>
      </c>
      <c r="F44">
        <v>2018</v>
      </c>
      <c r="G44" t="s">
        <v>72</v>
      </c>
      <c r="H44" t="s">
        <v>72</v>
      </c>
      <c r="I44" t="s">
        <v>72</v>
      </c>
      <c r="J44">
        <v>2019</v>
      </c>
      <c r="K44" t="s">
        <v>72</v>
      </c>
      <c r="L44" t="s">
        <v>72</v>
      </c>
      <c r="M44" t="s">
        <v>72</v>
      </c>
      <c r="N44">
        <v>2020</v>
      </c>
      <c r="O44" t="s">
        <v>72</v>
      </c>
      <c r="P44" t="s">
        <v>72</v>
      </c>
      <c r="Q44" t="s">
        <v>72</v>
      </c>
      <c r="R44">
        <v>2021</v>
      </c>
      <c r="S44" t="s">
        <v>72</v>
      </c>
      <c r="T44" t="s">
        <v>72</v>
      </c>
      <c r="U44" t="s">
        <v>72</v>
      </c>
      <c r="V44">
        <v>2022</v>
      </c>
      <c r="W44" t="s">
        <v>72</v>
      </c>
      <c r="X44" t="s">
        <v>72</v>
      </c>
      <c r="Y44" t="s">
        <v>72</v>
      </c>
      <c r="Z44">
        <v>2023</v>
      </c>
      <c r="AA44" t="s">
        <v>72</v>
      </c>
      <c r="AB44" t="s">
        <v>72</v>
      </c>
      <c r="AC44" t="s">
        <v>72</v>
      </c>
    </row>
    <row r="45" spans="1:61">
      <c r="B45" t="s">
        <v>48</v>
      </c>
      <c r="C45" t="s">
        <v>48</v>
      </c>
      <c r="D45" t="s">
        <v>48</v>
      </c>
      <c r="E45" t="s">
        <v>48</v>
      </c>
      <c r="F45" t="s">
        <v>48</v>
      </c>
      <c r="G45" t="s">
        <v>48</v>
      </c>
      <c r="H45" t="s">
        <v>48</v>
      </c>
      <c r="I45" t="s">
        <v>48</v>
      </c>
      <c r="J45" t="s">
        <v>48</v>
      </c>
      <c r="K45" t="s">
        <v>48</v>
      </c>
      <c r="L45" t="s">
        <v>48</v>
      </c>
      <c r="M45" t="s">
        <v>48</v>
      </c>
      <c r="N45" t="s">
        <v>48</v>
      </c>
      <c r="O45" t="s">
        <v>48</v>
      </c>
      <c r="P45" t="s">
        <v>48</v>
      </c>
      <c r="Q45" t="s">
        <v>48</v>
      </c>
      <c r="R45" t="s">
        <v>48</v>
      </c>
      <c r="S45" t="s">
        <v>48</v>
      </c>
      <c r="T45" t="s">
        <v>48</v>
      </c>
      <c r="U45" t="s">
        <v>48</v>
      </c>
      <c r="V45" t="s">
        <v>48</v>
      </c>
      <c r="W45" t="s">
        <v>48</v>
      </c>
      <c r="X45" t="s">
        <v>48</v>
      </c>
      <c r="Y45" t="s">
        <v>48</v>
      </c>
      <c r="Z45" t="s">
        <v>48</v>
      </c>
      <c r="AA45" t="s">
        <v>48</v>
      </c>
      <c r="AB45" t="s">
        <v>48</v>
      </c>
      <c r="AC45" t="s">
        <v>48</v>
      </c>
    </row>
    <row r="46" spans="1:61">
      <c r="A46" t="s">
        <v>697</v>
      </c>
      <c r="B46">
        <v>21.464546339033241</v>
      </c>
      <c r="C46">
        <v>21.359477431852628</v>
      </c>
      <c r="D46">
        <v>21.075718912970817</v>
      </c>
      <c r="E46">
        <v>21.187097641805558</v>
      </c>
      <c r="F46">
        <v>21.70905636009163</v>
      </c>
      <c r="G46">
        <v>21.708533421847246</v>
      </c>
      <c r="H46">
        <v>21.623948513061279</v>
      </c>
      <c r="I46">
        <v>21.735223515109155</v>
      </c>
      <c r="J46">
        <v>22.63042030831398</v>
      </c>
      <c r="K46">
        <v>22.463136004367428</v>
      </c>
      <c r="L46">
        <v>22.087217503442659</v>
      </c>
      <c r="M46">
        <v>22.726409497873281</v>
      </c>
      <c r="N46">
        <v>24.318296464601005</v>
      </c>
      <c r="O46">
        <v>26.72901004635677</v>
      </c>
      <c r="P46">
        <v>23.53461952234618</v>
      </c>
      <c r="Q46">
        <v>25.558386404054477</v>
      </c>
      <c r="R46">
        <v>26.666402221672929</v>
      </c>
      <c r="S46">
        <v>24.996219329592432</v>
      </c>
      <c r="T46">
        <v>24.711802937946988</v>
      </c>
      <c r="U46">
        <v>24.459866958836354</v>
      </c>
      <c r="V46">
        <v>24.882341760681562</v>
      </c>
      <c r="W46">
        <v>23.748612487326582</v>
      </c>
    </row>
    <row r="47" spans="1:61">
      <c r="A47" t="s">
        <v>698</v>
      </c>
      <c r="B47">
        <v>21.055154304908132</v>
      </c>
      <c r="C47">
        <v>21.18755808930441</v>
      </c>
      <c r="D47">
        <v>21.319961873700688</v>
      </c>
      <c r="E47">
        <v>21.452365658096966</v>
      </c>
      <c r="F47">
        <v>21.584769442493247</v>
      </c>
      <c r="G47">
        <v>21.717173226889525</v>
      </c>
      <c r="H47">
        <v>21.849577011285803</v>
      </c>
      <c r="I47">
        <v>21.981980795682084</v>
      </c>
      <c r="J47">
        <v>22.114384580078362</v>
      </c>
      <c r="K47">
        <v>22.246788364474639</v>
      </c>
      <c r="L47">
        <v>22.379192148870917</v>
      </c>
      <c r="M47">
        <v>22.511595933267198</v>
      </c>
      <c r="N47">
        <v>22.643999717663476</v>
      </c>
      <c r="O47">
        <v>22.776403502059754</v>
      </c>
      <c r="P47">
        <v>22.908807286456032</v>
      </c>
      <c r="Q47">
        <v>23.041211070852313</v>
      </c>
      <c r="R47">
        <v>23.173614855248591</v>
      </c>
      <c r="S47">
        <v>23.306018639644869</v>
      </c>
      <c r="T47">
        <v>23.43842242404115</v>
      </c>
      <c r="U47">
        <v>23.570826208437428</v>
      </c>
      <c r="V47">
        <v>23.703229992833705</v>
      </c>
      <c r="W47">
        <v>23.835633777229983</v>
      </c>
      <c r="X47">
        <v>23.968037561626261</v>
      </c>
      <c r="Y47">
        <v>24.100441346022542</v>
      </c>
      <c r="Z47">
        <v>24.23284513041882</v>
      </c>
      <c r="AA47">
        <v>24.365248914815098</v>
      </c>
      <c r="AB47">
        <v>24.497652699211379</v>
      </c>
      <c r="AC47">
        <v>24.630056483607657</v>
      </c>
    </row>
    <row r="48" spans="1:61">
      <c r="A48" t="s">
        <v>699</v>
      </c>
      <c r="V48">
        <v>24.882341760681562</v>
      </c>
      <c r="W48">
        <v>23.748612487326582</v>
      </c>
      <c r="X48">
        <v>22.834311174042757</v>
      </c>
      <c r="Y48">
        <v>22.213909721822432</v>
      </c>
      <c r="Z48">
        <v>22.915824905103218</v>
      </c>
      <c r="AA48">
        <v>22.872237595809885</v>
      </c>
      <c r="AB48">
        <v>22.831907850616972</v>
      </c>
      <c r="AC48">
        <v>23.04258400164429</v>
      </c>
    </row>
    <row r="50" spans="1:1097">
      <c r="B50">
        <v>2020</v>
      </c>
      <c r="AH50" t="s">
        <v>72</v>
      </c>
      <c r="AI50" t="s">
        <v>72</v>
      </c>
      <c r="AJ50" t="s">
        <v>72</v>
      </c>
      <c r="AK50" t="s">
        <v>72</v>
      </c>
      <c r="AL50" t="s">
        <v>72</v>
      </c>
      <c r="AM50" t="s">
        <v>72</v>
      </c>
      <c r="AN50" t="s">
        <v>72</v>
      </c>
      <c r="AO50" t="s">
        <v>72</v>
      </c>
      <c r="AP50" t="s">
        <v>72</v>
      </c>
      <c r="AQ50" t="s">
        <v>72</v>
      </c>
      <c r="AR50" t="s">
        <v>72</v>
      </c>
      <c r="AS50" t="s">
        <v>72</v>
      </c>
      <c r="AT50" t="s">
        <v>72</v>
      </c>
      <c r="AU50" t="s">
        <v>72</v>
      </c>
      <c r="AV50" t="s">
        <v>72</v>
      </c>
      <c r="AW50" t="s">
        <v>72</v>
      </c>
      <c r="AX50" t="s">
        <v>72</v>
      </c>
      <c r="AY50" t="s">
        <v>72</v>
      </c>
      <c r="AZ50" t="s">
        <v>72</v>
      </c>
      <c r="BA50" t="s">
        <v>72</v>
      </c>
      <c r="BB50" t="s">
        <v>72</v>
      </c>
      <c r="BC50" t="s">
        <v>72</v>
      </c>
      <c r="BD50" t="s">
        <v>72</v>
      </c>
      <c r="BE50" t="s">
        <v>72</v>
      </c>
      <c r="BF50" t="s">
        <v>72</v>
      </c>
      <c r="BG50" t="s">
        <v>72</v>
      </c>
      <c r="BH50" t="s">
        <v>72</v>
      </c>
      <c r="BI50" t="s">
        <v>72</v>
      </c>
      <c r="BJ50" t="s">
        <v>72</v>
      </c>
      <c r="BK50" t="s">
        <v>72</v>
      </c>
      <c r="BL50" t="s">
        <v>72</v>
      </c>
      <c r="BM50" t="s">
        <v>72</v>
      </c>
      <c r="BN50" t="s">
        <v>72</v>
      </c>
      <c r="BO50" t="s">
        <v>72</v>
      </c>
      <c r="BP50" t="s">
        <v>72</v>
      </c>
      <c r="BQ50" t="s">
        <v>72</v>
      </c>
      <c r="BR50" t="s">
        <v>72</v>
      </c>
      <c r="BS50" t="s">
        <v>72</v>
      </c>
      <c r="BT50" t="s">
        <v>72</v>
      </c>
      <c r="BU50" t="s">
        <v>72</v>
      </c>
      <c r="BV50" t="s">
        <v>72</v>
      </c>
      <c r="BW50" t="s">
        <v>72</v>
      </c>
      <c r="BX50" t="s">
        <v>72</v>
      </c>
      <c r="BY50" t="s">
        <v>72</v>
      </c>
      <c r="BZ50" t="s">
        <v>72</v>
      </c>
      <c r="CA50" t="s">
        <v>72</v>
      </c>
      <c r="CB50" t="s">
        <v>72</v>
      </c>
      <c r="CC50" t="s">
        <v>72</v>
      </c>
      <c r="CD50" t="s">
        <v>72</v>
      </c>
      <c r="CE50" t="s">
        <v>72</v>
      </c>
      <c r="CF50" t="s">
        <v>72</v>
      </c>
      <c r="CG50" t="s">
        <v>72</v>
      </c>
      <c r="CH50" t="s">
        <v>72</v>
      </c>
      <c r="CI50" t="s">
        <v>72</v>
      </c>
      <c r="CJ50" t="s">
        <v>72</v>
      </c>
      <c r="CK50" t="s">
        <v>72</v>
      </c>
      <c r="CL50" t="s">
        <v>72</v>
      </c>
      <c r="CM50" t="s">
        <v>72</v>
      </c>
      <c r="CN50" t="s">
        <v>72</v>
      </c>
      <c r="CO50" t="s">
        <v>72</v>
      </c>
      <c r="CP50" t="s">
        <v>72</v>
      </c>
      <c r="CQ50" t="s">
        <v>72</v>
      </c>
      <c r="CR50" t="s">
        <v>72</v>
      </c>
      <c r="CS50" t="s">
        <v>72</v>
      </c>
      <c r="CT50" t="s">
        <v>72</v>
      </c>
      <c r="CU50" t="s">
        <v>72</v>
      </c>
      <c r="CV50" t="s">
        <v>72</v>
      </c>
      <c r="CW50" t="s">
        <v>72</v>
      </c>
      <c r="CX50" t="s">
        <v>72</v>
      </c>
      <c r="CY50" t="s">
        <v>72</v>
      </c>
      <c r="CZ50" t="s">
        <v>72</v>
      </c>
      <c r="DA50" t="s">
        <v>72</v>
      </c>
      <c r="DB50" t="s">
        <v>72</v>
      </c>
      <c r="DC50" t="s">
        <v>72</v>
      </c>
      <c r="DD50" t="s">
        <v>72</v>
      </c>
      <c r="DE50" t="s">
        <v>72</v>
      </c>
      <c r="DF50" t="s">
        <v>72</v>
      </c>
      <c r="DG50" t="s">
        <v>72</v>
      </c>
      <c r="DH50" t="s">
        <v>72</v>
      </c>
      <c r="DI50" t="s">
        <v>72</v>
      </c>
      <c r="DJ50" t="s">
        <v>72</v>
      </c>
      <c r="DK50" t="s">
        <v>72</v>
      </c>
      <c r="DL50" t="s">
        <v>72</v>
      </c>
      <c r="DM50" t="s">
        <v>72</v>
      </c>
      <c r="DN50" t="s">
        <v>72</v>
      </c>
      <c r="DO50" t="s">
        <v>72</v>
      </c>
      <c r="DP50" t="s">
        <v>72</v>
      </c>
      <c r="DQ50" t="s">
        <v>72</v>
      </c>
      <c r="DR50" t="s">
        <v>72</v>
      </c>
      <c r="DS50" t="s">
        <v>72</v>
      </c>
      <c r="DT50" t="s">
        <v>72</v>
      </c>
      <c r="DU50" t="s">
        <v>72</v>
      </c>
      <c r="DV50" t="s">
        <v>72</v>
      </c>
      <c r="DW50" t="s">
        <v>72</v>
      </c>
      <c r="DX50" t="s">
        <v>72</v>
      </c>
      <c r="DY50" t="s">
        <v>72</v>
      </c>
      <c r="DZ50" t="s">
        <v>72</v>
      </c>
      <c r="EA50" t="s">
        <v>72</v>
      </c>
      <c r="EB50" t="s">
        <v>72</v>
      </c>
      <c r="EC50" t="s">
        <v>72</v>
      </c>
      <c r="ED50" t="s">
        <v>72</v>
      </c>
      <c r="EE50" t="s">
        <v>72</v>
      </c>
      <c r="EF50" t="s">
        <v>72</v>
      </c>
      <c r="EG50" t="s">
        <v>72</v>
      </c>
      <c r="EH50" t="s">
        <v>72</v>
      </c>
      <c r="EI50" t="s">
        <v>72</v>
      </c>
      <c r="EJ50" t="s">
        <v>72</v>
      </c>
      <c r="EK50" t="s">
        <v>72</v>
      </c>
      <c r="EL50" t="s">
        <v>72</v>
      </c>
      <c r="EM50" t="s">
        <v>72</v>
      </c>
      <c r="EN50" t="s">
        <v>72</v>
      </c>
      <c r="EO50" t="s">
        <v>72</v>
      </c>
      <c r="EP50" t="s">
        <v>72</v>
      </c>
      <c r="EQ50" t="s">
        <v>72</v>
      </c>
      <c r="ER50" t="s">
        <v>72</v>
      </c>
      <c r="ES50" t="s">
        <v>72</v>
      </c>
      <c r="ET50" t="s">
        <v>72</v>
      </c>
      <c r="EU50" t="s">
        <v>72</v>
      </c>
      <c r="EV50" t="s">
        <v>72</v>
      </c>
      <c r="EW50" t="s">
        <v>72</v>
      </c>
      <c r="EX50" t="s">
        <v>72</v>
      </c>
      <c r="EY50" t="s">
        <v>72</v>
      </c>
      <c r="EZ50" t="s">
        <v>72</v>
      </c>
      <c r="FA50" t="s">
        <v>72</v>
      </c>
      <c r="FB50" t="s">
        <v>72</v>
      </c>
      <c r="FC50" t="s">
        <v>72</v>
      </c>
      <c r="FD50" t="s">
        <v>72</v>
      </c>
      <c r="FE50" t="s">
        <v>72</v>
      </c>
      <c r="FF50" t="s">
        <v>72</v>
      </c>
      <c r="FG50" t="s">
        <v>72</v>
      </c>
      <c r="FH50" t="s">
        <v>72</v>
      </c>
      <c r="FI50" t="s">
        <v>72</v>
      </c>
      <c r="FJ50" t="s">
        <v>72</v>
      </c>
      <c r="FK50" t="s">
        <v>72</v>
      </c>
      <c r="FL50" t="s">
        <v>72</v>
      </c>
      <c r="FM50" t="s">
        <v>72</v>
      </c>
      <c r="FN50" t="s">
        <v>72</v>
      </c>
      <c r="FO50" t="s">
        <v>72</v>
      </c>
      <c r="FP50" t="s">
        <v>72</v>
      </c>
      <c r="FQ50" t="s">
        <v>72</v>
      </c>
      <c r="FR50" t="s">
        <v>72</v>
      </c>
      <c r="FS50" t="s">
        <v>72</v>
      </c>
      <c r="FT50" t="s">
        <v>72</v>
      </c>
      <c r="FU50" t="s">
        <v>72</v>
      </c>
      <c r="FV50" t="s">
        <v>72</v>
      </c>
      <c r="FW50" t="s">
        <v>72</v>
      </c>
      <c r="FX50" t="s">
        <v>72</v>
      </c>
      <c r="FY50" t="s">
        <v>72</v>
      </c>
      <c r="FZ50" t="s">
        <v>72</v>
      </c>
      <c r="GA50" t="s">
        <v>72</v>
      </c>
      <c r="GB50" t="s">
        <v>72</v>
      </c>
      <c r="GC50" t="s">
        <v>72</v>
      </c>
      <c r="GD50" t="s">
        <v>72</v>
      </c>
      <c r="GE50" t="s">
        <v>72</v>
      </c>
      <c r="GF50" t="s">
        <v>72</v>
      </c>
      <c r="GG50" t="s">
        <v>72</v>
      </c>
      <c r="GH50" t="s">
        <v>72</v>
      </c>
      <c r="GI50" t="s">
        <v>72</v>
      </c>
      <c r="GJ50" t="s">
        <v>72</v>
      </c>
      <c r="GK50" t="s">
        <v>72</v>
      </c>
      <c r="GL50" t="s">
        <v>72</v>
      </c>
      <c r="GM50" t="s">
        <v>72</v>
      </c>
      <c r="GN50" t="s">
        <v>72</v>
      </c>
      <c r="GO50" t="s">
        <v>72</v>
      </c>
      <c r="GP50" t="s">
        <v>72</v>
      </c>
      <c r="GQ50" t="s">
        <v>72</v>
      </c>
      <c r="GR50" t="s">
        <v>72</v>
      </c>
      <c r="GS50" t="s">
        <v>72</v>
      </c>
      <c r="GT50" t="s">
        <v>72</v>
      </c>
      <c r="GU50" t="s">
        <v>72</v>
      </c>
      <c r="GV50" t="s">
        <v>72</v>
      </c>
      <c r="GW50" t="s">
        <v>72</v>
      </c>
      <c r="GX50" t="s">
        <v>72</v>
      </c>
      <c r="GY50" t="s">
        <v>72</v>
      </c>
      <c r="GZ50" t="s">
        <v>72</v>
      </c>
      <c r="HA50" t="s">
        <v>72</v>
      </c>
      <c r="HB50" t="s">
        <v>72</v>
      </c>
      <c r="HC50" t="s">
        <v>72</v>
      </c>
      <c r="HD50" t="s">
        <v>72</v>
      </c>
      <c r="HE50" t="s">
        <v>72</v>
      </c>
      <c r="HF50" t="s">
        <v>72</v>
      </c>
      <c r="HG50" t="s">
        <v>72</v>
      </c>
      <c r="HH50" t="s">
        <v>72</v>
      </c>
      <c r="HI50" t="s">
        <v>72</v>
      </c>
      <c r="HJ50" t="s">
        <v>72</v>
      </c>
      <c r="HK50" t="s">
        <v>72</v>
      </c>
      <c r="HL50" t="s">
        <v>72</v>
      </c>
      <c r="HM50" t="s">
        <v>72</v>
      </c>
      <c r="HN50" t="s">
        <v>72</v>
      </c>
      <c r="HO50" t="s">
        <v>72</v>
      </c>
      <c r="HP50" t="s">
        <v>72</v>
      </c>
      <c r="HQ50" t="s">
        <v>72</v>
      </c>
      <c r="HR50" t="s">
        <v>72</v>
      </c>
      <c r="HS50" t="s">
        <v>72</v>
      </c>
      <c r="HT50" t="s">
        <v>72</v>
      </c>
      <c r="HU50" t="s">
        <v>72</v>
      </c>
      <c r="HV50" t="s">
        <v>72</v>
      </c>
      <c r="HW50" t="s">
        <v>72</v>
      </c>
      <c r="HX50" t="s">
        <v>72</v>
      </c>
      <c r="HY50" t="s">
        <v>72</v>
      </c>
      <c r="HZ50" t="s">
        <v>72</v>
      </c>
      <c r="IA50" t="s">
        <v>72</v>
      </c>
      <c r="IB50" t="s">
        <v>72</v>
      </c>
      <c r="IC50" t="s">
        <v>72</v>
      </c>
      <c r="ID50" t="s">
        <v>72</v>
      </c>
      <c r="IE50" t="s">
        <v>72</v>
      </c>
      <c r="IF50" t="s">
        <v>72</v>
      </c>
      <c r="IG50" t="s">
        <v>72</v>
      </c>
      <c r="IH50" t="s">
        <v>72</v>
      </c>
      <c r="II50" t="s">
        <v>72</v>
      </c>
      <c r="IJ50" t="s">
        <v>72</v>
      </c>
      <c r="IK50" t="s">
        <v>72</v>
      </c>
      <c r="IL50" t="s">
        <v>72</v>
      </c>
      <c r="IM50" t="s">
        <v>72</v>
      </c>
      <c r="IN50" t="s">
        <v>72</v>
      </c>
      <c r="IO50" t="s">
        <v>72</v>
      </c>
      <c r="IP50" t="s">
        <v>72</v>
      </c>
      <c r="IQ50" t="s">
        <v>72</v>
      </c>
      <c r="IR50" t="s">
        <v>72</v>
      </c>
      <c r="IS50" t="s">
        <v>72</v>
      </c>
      <c r="IT50" t="s">
        <v>72</v>
      </c>
      <c r="IU50" t="s">
        <v>72</v>
      </c>
      <c r="IV50" t="s">
        <v>72</v>
      </c>
      <c r="IW50" t="s">
        <v>72</v>
      </c>
      <c r="IX50" t="s">
        <v>72</v>
      </c>
      <c r="IY50" t="s">
        <v>72</v>
      </c>
      <c r="IZ50" t="s">
        <v>72</v>
      </c>
      <c r="JA50" t="s">
        <v>72</v>
      </c>
      <c r="JB50" t="s">
        <v>72</v>
      </c>
      <c r="JC50" t="s">
        <v>72</v>
      </c>
      <c r="JD50" t="s">
        <v>72</v>
      </c>
      <c r="JE50" t="s">
        <v>72</v>
      </c>
      <c r="JF50" t="s">
        <v>72</v>
      </c>
      <c r="JG50" t="s">
        <v>72</v>
      </c>
      <c r="JH50" t="s">
        <v>72</v>
      </c>
      <c r="JI50" t="s">
        <v>72</v>
      </c>
      <c r="JJ50" t="s">
        <v>72</v>
      </c>
      <c r="JK50" t="s">
        <v>72</v>
      </c>
      <c r="JL50" t="s">
        <v>72</v>
      </c>
      <c r="JM50" t="s">
        <v>72</v>
      </c>
      <c r="JN50" t="s">
        <v>72</v>
      </c>
      <c r="JO50" t="s">
        <v>72</v>
      </c>
      <c r="JP50" t="s">
        <v>72</v>
      </c>
      <c r="JQ50" t="s">
        <v>72</v>
      </c>
      <c r="JR50" t="s">
        <v>72</v>
      </c>
      <c r="JS50" t="s">
        <v>72</v>
      </c>
      <c r="JT50" t="s">
        <v>72</v>
      </c>
      <c r="JU50" t="s">
        <v>72</v>
      </c>
      <c r="JV50" t="s">
        <v>72</v>
      </c>
      <c r="JW50" t="s">
        <v>72</v>
      </c>
      <c r="JX50" t="s">
        <v>72</v>
      </c>
      <c r="JY50" t="s">
        <v>72</v>
      </c>
      <c r="JZ50" t="s">
        <v>72</v>
      </c>
      <c r="KA50" t="s">
        <v>72</v>
      </c>
      <c r="KB50" t="s">
        <v>72</v>
      </c>
      <c r="KC50" t="s">
        <v>72</v>
      </c>
      <c r="KD50" t="s">
        <v>72</v>
      </c>
      <c r="KE50" t="s">
        <v>72</v>
      </c>
      <c r="KF50" t="s">
        <v>72</v>
      </c>
      <c r="KG50" t="s">
        <v>72</v>
      </c>
      <c r="KH50" t="s">
        <v>72</v>
      </c>
      <c r="KI50" t="s">
        <v>72</v>
      </c>
      <c r="KJ50" t="s">
        <v>72</v>
      </c>
      <c r="KK50" t="s">
        <v>72</v>
      </c>
      <c r="KL50" t="s">
        <v>72</v>
      </c>
      <c r="KM50" t="s">
        <v>72</v>
      </c>
      <c r="KN50" t="s">
        <v>72</v>
      </c>
      <c r="KO50" t="s">
        <v>72</v>
      </c>
      <c r="KP50" t="s">
        <v>72</v>
      </c>
      <c r="KQ50" t="s">
        <v>72</v>
      </c>
      <c r="KR50" t="s">
        <v>72</v>
      </c>
      <c r="KS50" t="s">
        <v>72</v>
      </c>
      <c r="KT50" t="s">
        <v>72</v>
      </c>
      <c r="KU50" t="s">
        <v>72</v>
      </c>
      <c r="KV50" t="s">
        <v>72</v>
      </c>
      <c r="KW50" t="s">
        <v>72</v>
      </c>
      <c r="KX50" t="s">
        <v>72</v>
      </c>
      <c r="KY50" t="s">
        <v>72</v>
      </c>
      <c r="KZ50" t="s">
        <v>72</v>
      </c>
      <c r="LA50" t="s">
        <v>72</v>
      </c>
      <c r="LB50" t="s">
        <v>72</v>
      </c>
      <c r="LC50" t="s">
        <v>72</v>
      </c>
      <c r="LD50" t="s">
        <v>72</v>
      </c>
      <c r="LE50" t="s">
        <v>72</v>
      </c>
      <c r="LF50" t="s">
        <v>72</v>
      </c>
      <c r="LG50" t="s">
        <v>72</v>
      </c>
      <c r="LH50" t="s">
        <v>72</v>
      </c>
      <c r="LI50" t="s">
        <v>72</v>
      </c>
      <c r="LJ50" t="s">
        <v>72</v>
      </c>
      <c r="LK50" t="s">
        <v>72</v>
      </c>
      <c r="LL50" t="s">
        <v>72</v>
      </c>
      <c r="LM50" t="s">
        <v>72</v>
      </c>
      <c r="LN50" t="s">
        <v>72</v>
      </c>
      <c r="LO50" t="s">
        <v>72</v>
      </c>
      <c r="LP50" t="s">
        <v>72</v>
      </c>
      <c r="LQ50" t="s">
        <v>72</v>
      </c>
      <c r="LR50" t="s">
        <v>72</v>
      </c>
      <c r="LS50" t="s">
        <v>72</v>
      </c>
      <c r="LT50" t="s">
        <v>72</v>
      </c>
      <c r="LU50" t="s">
        <v>72</v>
      </c>
      <c r="LV50" t="s">
        <v>72</v>
      </c>
      <c r="LW50" t="s">
        <v>72</v>
      </c>
      <c r="LX50" t="s">
        <v>72</v>
      </c>
      <c r="LY50" t="s">
        <v>72</v>
      </c>
      <c r="LZ50" t="s">
        <v>72</v>
      </c>
      <c r="MA50" t="s">
        <v>72</v>
      </c>
      <c r="MB50" t="s">
        <v>72</v>
      </c>
      <c r="MC50" t="s">
        <v>72</v>
      </c>
      <c r="MD50" t="s">
        <v>72</v>
      </c>
      <c r="ME50" t="s">
        <v>72</v>
      </c>
      <c r="MF50" t="s">
        <v>72</v>
      </c>
      <c r="MG50" t="s">
        <v>72</v>
      </c>
      <c r="MH50" t="s">
        <v>72</v>
      </c>
      <c r="MI50" t="s">
        <v>72</v>
      </c>
      <c r="MJ50" t="s">
        <v>72</v>
      </c>
      <c r="MK50" t="s">
        <v>72</v>
      </c>
      <c r="ML50" t="s">
        <v>72</v>
      </c>
      <c r="MM50" t="s">
        <v>72</v>
      </c>
      <c r="MN50" t="s">
        <v>72</v>
      </c>
      <c r="MO50" t="s">
        <v>72</v>
      </c>
      <c r="MP50" t="s">
        <v>72</v>
      </c>
      <c r="MQ50" t="s">
        <v>72</v>
      </c>
      <c r="MR50" t="s">
        <v>72</v>
      </c>
      <c r="MS50" t="s">
        <v>72</v>
      </c>
      <c r="MT50" t="s">
        <v>72</v>
      </c>
      <c r="MU50" t="s">
        <v>72</v>
      </c>
      <c r="MV50" t="s">
        <v>72</v>
      </c>
      <c r="MW50" t="s">
        <v>72</v>
      </c>
      <c r="MX50" t="s">
        <v>72</v>
      </c>
      <c r="MY50" t="s">
        <v>72</v>
      </c>
      <c r="MZ50" t="s">
        <v>72</v>
      </c>
      <c r="NA50" t="s">
        <v>72</v>
      </c>
      <c r="NB50" t="s">
        <v>72</v>
      </c>
      <c r="NC50" t="s">
        <v>72</v>
      </c>
      <c r="ND50">
        <v>2021</v>
      </c>
      <c r="NE50" t="s">
        <v>72</v>
      </c>
      <c r="NF50" t="s">
        <v>72</v>
      </c>
      <c r="NG50" t="s">
        <v>72</v>
      </c>
      <c r="NH50" t="s">
        <v>72</v>
      </c>
      <c r="NI50" t="s">
        <v>72</v>
      </c>
      <c r="NJ50" t="s">
        <v>72</v>
      </c>
      <c r="NK50" t="s">
        <v>72</v>
      </c>
      <c r="NL50" t="s">
        <v>72</v>
      </c>
      <c r="NM50" t="s">
        <v>72</v>
      </c>
      <c r="NN50" t="s">
        <v>72</v>
      </c>
      <c r="NO50" t="s">
        <v>72</v>
      </c>
      <c r="NP50" t="s">
        <v>72</v>
      </c>
      <c r="NQ50" t="s">
        <v>72</v>
      </c>
      <c r="NR50" t="s">
        <v>72</v>
      </c>
      <c r="NS50" t="s">
        <v>72</v>
      </c>
      <c r="NT50" t="s">
        <v>72</v>
      </c>
      <c r="NU50" t="s">
        <v>72</v>
      </c>
      <c r="NV50" t="s">
        <v>72</v>
      </c>
      <c r="NW50" t="s">
        <v>72</v>
      </c>
      <c r="NX50" t="s">
        <v>72</v>
      </c>
      <c r="NY50" t="s">
        <v>72</v>
      </c>
      <c r="NZ50" t="s">
        <v>72</v>
      </c>
      <c r="OA50" t="s">
        <v>72</v>
      </c>
      <c r="OB50" t="s">
        <v>72</v>
      </c>
      <c r="OC50" t="s">
        <v>72</v>
      </c>
      <c r="OD50" t="s">
        <v>72</v>
      </c>
      <c r="OE50" t="s">
        <v>72</v>
      </c>
      <c r="OF50" t="s">
        <v>72</v>
      </c>
      <c r="OG50" t="s">
        <v>72</v>
      </c>
      <c r="OH50" t="s">
        <v>72</v>
      </c>
      <c r="OI50" t="s">
        <v>72</v>
      </c>
      <c r="OJ50" t="s">
        <v>72</v>
      </c>
      <c r="OK50" t="s">
        <v>72</v>
      </c>
      <c r="OL50" t="s">
        <v>72</v>
      </c>
      <c r="OM50" t="s">
        <v>72</v>
      </c>
      <c r="ON50" t="s">
        <v>72</v>
      </c>
      <c r="OO50" t="s">
        <v>72</v>
      </c>
      <c r="OP50" t="s">
        <v>72</v>
      </c>
      <c r="OQ50" t="s">
        <v>72</v>
      </c>
      <c r="OR50" t="s">
        <v>72</v>
      </c>
      <c r="OS50" t="s">
        <v>72</v>
      </c>
      <c r="OT50" t="s">
        <v>72</v>
      </c>
      <c r="OU50" t="s">
        <v>72</v>
      </c>
      <c r="OV50" t="s">
        <v>72</v>
      </c>
      <c r="OW50" t="s">
        <v>72</v>
      </c>
      <c r="OX50" t="s">
        <v>72</v>
      </c>
      <c r="OY50" t="s">
        <v>72</v>
      </c>
      <c r="OZ50" t="s">
        <v>72</v>
      </c>
      <c r="PA50" t="s">
        <v>72</v>
      </c>
      <c r="PB50" t="s">
        <v>72</v>
      </c>
      <c r="PC50" t="s">
        <v>72</v>
      </c>
      <c r="PD50" t="s">
        <v>72</v>
      </c>
      <c r="PE50" t="s">
        <v>72</v>
      </c>
      <c r="PF50" t="s">
        <v>72</v>
      </c>
      <c r="PG50" t="s">
        <v>72</v>
      </c>
      <c r="PH50" t="s">
        <v>72</v>
      </c>
      <c r="PI50" t="s">
        <v>72</v>
      </c>
      <c r="PJ50" t="s">
        <v>72</v>
      </c>
      <c r="PK50" t="s">
        <v>72</v>
      </c>
      <c r="PL50" t="s">
        <v>72</v>
      </c>
      <c r="PM50" t="s">
        <v>72</v>
      </c>
      <c r="PN50" t="s">
        <v>72</v>
      </c>
      <c r="PO50" t="s">
        <v>72</v>
      </c>
      <c r="PP50" t="s">
        <v>72</v>
      </c>
      <c r="PQ50" t="s">
        <v>72</v>
      </c>
      <c r="PR50" t="s">
        <v>72</v>
      </c>
      <c r="PS50" t="s">
        <v>72</v>
      </c>
      <c r="PT50" t="s">
        <v>72</v>
      </c>
      <c r="PU50" t="s">
        <v>72</v>
      </c>
      <c r="PV50" t="s">
        <v>72</v>
      </c>
      <c r="PW50" t="s">
        <v>72</v>
      </c>
      <c r="PX50" t="s">
        <v>72</v>
      </c>
      <c r="PY50" t="s">
        <v>72</v>
      </c>
      <c r="PZ50" t="s">
        <v>72</v>
      </c>
      <c r="QA50" t="s">
        <v>72</v>
      </c>
      <c r="QB50" t="s">
        <v>72</v>
      </c>
      <c r="QC50" t="s">
        <v>72</v>
      </c>
      <c r="QD50" t="s">
        <v>72</v>
      </c>
      <c r="QE50" t="s">
        <v>72</v>
      </c>
      <c r="QF50" t="s">
        <v>72</v>
      </c>
      <c r="QG50" t="s">
        <v>72</v>
      </c>
      <c r="QH50" t="s">
        <v>72</v>
      </c>
      <c r="QI50" t="s">
        <v>72</v>
      </c>
      <c r="QJ50" t="s">
        <v>72</v>
      </c>
      <c r="QK50" t="s">
        <v>72</v>
      </c>
      <c r="QL50" t="s">
        <v>72</v>
      </c>
      <c r="QM50" t="s">
        <v>72</v>
      </c>
      <c r="QN50" t="s">
        <v>72</v>
      </c>
      <c r="QO50" t="s">
        <v>72</v>
      </c>
      <c r="QP50" t="s">
        <v>72</v>
      </c>
      <c r="QQ50" t="s">
        <v>72</v>
      </c>
      <c r="QR50" t="s">
        <v>72</v>
      </c>
      <c r="QS50" t="s">
        <v>72</v>
      </c>
      <c r="QT50" t="s">
        <v>72</v>
      </c>
      <c r="QU50" t="s">
        <v>72</v>
      </c>
      <c r="QV50" t="s">
        <v>72</v>
      </c>
      <c r="QW50" t="s">
        <v>72</v>
      </c>
      <c r="QX50" t="s">
        <v>72</v>
      </c>
      <c r="QY50" t="s">
        <v>72</v>
      </c>
      <c r="QZ50" t="s">
        <v>72</v>
      </c>
      <c r="RA50" t="s">
        <v>72</v>
      </c>
      <c r="RB50" t="s">
        <v>72</v>
      </c>
      <c r="RC50" t="s">
        <v>72</v>
      </c>
      <c r="RD50" t="s">
        <v>72</v>
      </c>
      <c r="RE50" t="s">
        <v>72</v>
      </c>
      <c r="RF50" t="s">
        <v>72</v>
      </c>
      <c r="RG50" t="s">
        <v>72</v>
      </c>
      <c r="RH50" t="s">
        <v>72</v>
      </c>
      <c r="RI50" t="s">
        <v>72</v>
      </c>
      <c r="RJ50" t="s">
        <v>72</v>
      </c>
      <c r="RK50" t="s">
        <v>72</v>
      </c>
      <c r="RL50" t="s">
        <v>72</v>
      </c>
      <c r="RM50" t="s">
        <v>72</v>
      </c>
      <c r="RN50" t="s">
        <v>72</v>
      </c>
      <c r="RO50" t="s">
        <v>72</v>
      </c>
      <c r="RP50" t="s">
        <v>72</v>
      </c>
      <c r="RQ50" t="s">
        <v>72</v>
      </c>
      <c r="RR50" t="s">
        <v>72</v>
      </c>
      <c r="RS50" t="s">
        <v>72</v>
      </c>
      <c r="RT50" t="s">
        <v>72</v>
      </c>
      <c r="RU50" t="s">
        <v>72</v>
      </c>
      <c r="RV50" t="s">
        <v>72</v>
      </c>
      <c r="RW50" t="s">
        <v>72</v>
      </c>
      <c r="RX50" t="s">
        <v>72</v>
      </c>
      <c r="RY50" t="s">
        <v>72</v>
      </c>
      <c r="RZ50" t="s">
        <v>72</v>
      </c>
      <c r="SA50" t="s">
        <v>72</v>
      </c>
      <c r="SB50" t="s">
        <v>72</v>
      </c>
      <c r="SC50" t="s">
        <v>72</v>
      </c>
      <c r="SD50" t="s">
        <v>72</v>
      </c>
      <c r="SE50" t="s">
        <v>72</v>
      </c>
      <c r="SF50" t="s">
        <v>72</v>
      </c>
      <c r="SG50" t="s">
        <v>72</v>
      </c>
      <c r="SH50" t="s">
        <v>72</v>
      </c>
      <c r="SI50" t="s">
        <v>72</v>
      </c>
      <c r="SJ50" t="s">
        <v>72</v>
      </c>
      <c r="SK50" t="s">
        <v>72</v>
      </c>
      <c r="SL50" t="s">
        <v>72</v>
      </c>
      <c r="SM50" t="s">
        <v>72</v>
      </c>
      <c r="SN50" t="s">
        <v>72</v>
      </c>
      <c r="SO50" t="s">
        <v>72</v>
      </c>
      <c r="SP50" t="s">
        <v>72</v>
      </c>
      <c r="SQ50" t="s">
        <v>72</v>
      </c>
      <c r="SR50" t="s">
        <v>72</v>
      </c>
      <c r="SS50" t="s">
        <v>72</v>
      </c>
      <c r="ST50" t="s">
        <v>72</v>
      </c>
      <c r="SU50" t="s">
        <v>72</v>
      </c>
      <c r="SV50" t="s">
        <v>72</v>
      </c>
      <c r="SW50" t="s">
        <v>72</v>
      </c>
      <c r="SX50" t="s">
        <v>72</v>
      </c>
      <c r="SY50" t="s">
        <v>72</v>
      </c>
      <c r="SZ50" t="s">
        <v>72</v>
      </c>
      <c r="TA50" t="s">
        <v>72</v>
      </c>
      <c r="TB50" t="s">
        <v>72</v>
      </c>
      <c r="TC50" t="s">
        <v>72</v>
      </c>
      <c r="TD50" t="s">
        <v>72</v>
      </c>
      <c r="TE50" t="s">
        <v>72</v>
      </c>
      <c r="TF50" t="s">
        <v>72</v>
      </c>
      <c r="TG50" t="s">
        <v>72</v>
      </c>
      <c r="TH50" t="s">
        <v>72</v>
      </c>
      <c r="TI50" t="s">
        <v>72</v>
      </c>
      <c r="TJ50" t="s">
        <v>72</v>
      </c>
      <c r="TK50" t="s">
        <v>72</v>
      </c>
      <c r="TL50" t="s">
        <v>72</v>
      </c>
      <c r="TM50" t="s">
        <v>72</v>
      </c>
      <c r="TN50" t="s">
        <v>72</v>
      </c>
      <c r="TO50" t="s">
        <v>72</v>
      </c>
      <c r="TP50" t="s">
        <v>72</v>
      </c>
      <c r="TQ50" t="s">
        <v>72</v>
      </c>
      <c r="TR50" t="s">
        <v>72</v>
      </c>
      <c r="TS50" t="s">
        <v>72</v>
      </c>
      <c r="TT50" t="s">
        <v>72</v>
      </c>
      <c r="TU50" t="s">
        <v>72</v>
      </c>
      <c r="TV50" t="s">
        <v>72</v>
      </c>
      <c r="TW50" t="s">
        <v>72</v>
      </c>
      <c r="TX50" t="s">
        <v>72</v>
      </c>
      <c r="TY50" t="s">
        <v>72</v>
      </c>
      <c r="TZ50" t="s">
        <v>72</v>
      </c>
      <c r="UA50" t="s">
        <v>72</v>
      </c>
      <c r="UB50" t="s">
        <v>72</v>
      </c>
      <c r="UC50" t="s">
        <v>72</v>
      </c>
      <c r="UD50" t="s">
        <v>72</v>
      </c>
      <c r="UE50" t="s">
        <v>72</v>
      </c>
      <c r="UF50" t="s">
        <v>72</v>
      </c>
      <c r="UG50" t="s">
        <v>72</v>
      </c>
      <c r="UH50" t="s">
        <v>72</v>
      </c>
      <c r="UI50" t="s">
        <v>72</v>
      </c>
      <c r="UJ50" t="s">
        <v>72</v>
      </c>
      <c r="UK50" t="s">
        <v>72</v>
      </c>
      <c r="UL50" t="s">
        <v>72</v>
      </c>
      <c r="UM50" t="s">
        <v>72</v>
      </c>
      <c r="UN50" t="s">
        <v>72</v>
      </c>
      <c r="UO50" t="s">
        <v>72</v>
      </c>
      <c r="UP50" t="s">
        <v>72</v>
      </c>
      <c r="UQ50" t="s">
        <v>72</v>
      </c>
      <c r="UR50" t="s">
        <v>72</v>
      </c>
      <c r="US50" t="s">
        <v>72</v>
      </c>
      <c r="UT50" t="s">
        <v>72</v>
      </c>
      <c r="UU50" t="s">
        <v>72</v>
      </c>
      <c r="UV50" t="s">
        <v>72</v>
      </c>
      <c r="UW50" t="s">
        <v>72</v>
      </c>
      <c r="UX50" t="s">
        <v>72</v>
      </c>
      <c r="UY50" t="s">
        <v>72</v>
      </c>
      <c r="UZ50" t="s">
        <v>72</v>
      </c>
      <c r="VA50" t="s">
        <v>72</v>
      </c>
      <c r="VB50" t="s">
        <v>72</v>
      </c>
      <c r="VC50" t="s">
        <v>72</v>
      </c>
      <c r="VD50" t="s">
        <v>72</v>
      </c>
      <c r="VE50" t="s">
        <v>72</v>
      </c>
      <c r="VF50" t="s">
        <v>72</v>
      </c>
      <c r="VG50" t="s">
        <v>72</v>
      </c>
      <c r="VH50" t="s">
        <v>72</v>
      </c>
      <c r="VI50" t="s">
        <v>72</v>
      </c>
      <c r="VJ50" t="s">
        <v>72</v>
      </c>
      <c r="VK50" t="s">
        <v>72</v>
      </c>
      <c r="VL50" t="s">
        <v>72</v>
      </c>
      <c r="VM50" t="s">
        <v>72</v>
      </c>
      <c r="VN50" t="s">
        <v>72</v>
      </c>
      <c r="VO50" t="s">
        <v>72</v>
      </c>
      <c r="VP50" t="s">
        <v>72</v>
      </c>
      <c r="VQ50" t="s">
        <v>72</v>
      </c>
      <c r="VR50" t="s">
        <v>72</v>
      </c>
      <c r="VS50" t="s">
        <v>72</v>
      </c>
      <c r="VT50" t="s">
        <v>72</v>
      </c>
      <c r="VU50" t="s">
        <v>72</v>
      </c>
      <c r="VV50" t="s">
        <v>72</v>
      </c>
      <c r="VW50" t="s">
        <v>72</v>
      </c>
      <c r="VX50" t="s">
        <v>72</v>
      </c>
      <c r="VY50" t="s">
        <v>72</v>
      </c>
      <c r="VZ50" t="s">
        <v>72</v>
      </c>
      <c r="WA50" t="s">
        <v>72</v>
      </c>
      <c r="WB50" t="s">
        <v>72</v>
      </c>
      <c r="WC50" t="s">
        <v>72</v>
      </c>
      <c r="WD50" t="s">
        <v>72</v>
      </c>
      <c r="WE50" t="s">
        <v>72</v>
      </c>
      <c r="WF50" t="s">
        <v>72</v>
      </c>
      <c r="WG50" t="s">
        <v>72</v>
      </c>
      <c r="WH50" t="s">
        <v>72</v>
      </c>
      <c r="WI50" t="s">
        <v>72</v>
      </c>
      <c r="WJ50" t="s">
        <v>72</v>
      </c>
      <c r="WK50" t="s">
        <v>72</v>
      </c>
      <c r="WL50" t="s">
        <v>72</v>
      </c>
      <c r="WM50" t="s">
        <v>72</v>
      </c>
      <c r="WN50" t="s">
        <v>72</v>
      </c>
      <c r="WO50" t="s">
        <v>72</v>
      </c>
      <c r="WP50" t="s">
        <v>72</v>
      </c>
      <c r="WQ50" t="s">
        <v>72</v>
      </c>
      <c r="WR50" t="s">
        <v>72</v>
      </c>
      <c r="WS50" t="s">
        <v>72</v>
      </c>
      <c r="WT50" t="s">
        <v>72</v>
      </c>
      <c r="WU50" t="s">
        <v>72</v>
      </c>
      <c r="WV50" t="s">
        <v>72</v>
      </c>
      <c r="WW50" t="s">
        <v>72</v>
      </c>
      <c r="WX50" t="s">
        <v>72</v>
      </c>
      <c r="WY50" t="s">
        <v>72</v>
      </c>
      <c r="WZ50" t="s">
        <v>72</v>
      </c>
      <c r="XA50" t="s">
        <v>72</v>
      </c>
      <c r="XB50" t="s">
        <v>72</v>
      </c>
      <c r="XC50" t="s">
        <v>72</v>
      </c>
      <c r="XD50" t="s">
        <v>72</v>
      </c>
      <c r="XE50" t="s">
        <v>72</v>
      </c>
      <c r="XF50" t="s">
        <v>72</v>
      </c>
      <c r="XG50" t="s">
        <v>72</v>
      </c>
      <c r="XH50" t="s">
        <v>72</v>
      </c>
      <c r="XI50" t="s">
        <v>72</v>
      </c>
      <c r="XJ50" t="s">
        <v>72</v>
      </c>
      <c r="XK50" t="s">
        <v>72</v>
      </c>
      <c r="XL50" t="s">
        <v>72</v>
      </c>
      <c r="XM50" t="s">
        <v>72</v>
      </c>
      <c r="XN50" t="s">
        <v>72</v>
      </c>
      <c r="XO50" t="s">
        <v>72</v>
      </c>
      <c r="XP50" t="s">
        <v>72</v>
      </c>
      <c r="XQ50" t="s">
        <v>72</v>
      </c>
      <c r="XR50" t="s">
        <v>72</v>
      </c>
      <c r="XS50" t="s">
        <v>72</v>
      </c>
      <c r="XT50" t="s">
        <v>72</v>
      </c>
      <c r="XU50" t="s">
        <v>72</v>
      </c>
      <c r="XV50" t="s">
        <v>72</v>
      </c>
      <c r="XW50" t="s">
        <v>72</v>
      </c>
      <c r="XX50" t="s">
        <v>72</v>
      </c>
      <c r="XY50" t="s">
        <v>72</v>
      </c>
      <c r="XZ50" t="s">
        <v>72</v>
      </c>
      <c r="YA50" t="s">
        <v>72</v>
      </c>
      <c r="YB50" t="s">
        <v>72</v>
      </c>
      <c r="YC50" t="s">
        <v>72</v>
      </c>
      <c r="YD50" t="s">
        <v>72</v>
      </c>
      <c r="YE50" t="s">
        <v>72</v>
      </c>
      <c r="YF50" t="s">
        <v>72</v>
      </c>
      <c r="YG50" t="s">
        <v>72</v>
      </c>
      <c r="YH50" t="s">
        <v>72</v>
      </c>
      <c r="YI50" t="s">
        <v>72</v>
      </c>
      <c r="YJ50" t="s">
        <v>72</v>
      </c>
      <c r="YK50" t="s">
        <v>72</v>
      </c>
      <c r="YL50" t="s">
        <v>72</v>
      </c>
      <c r="YM50" t="s">
        <v>72</v>
      </c>
      <c r="YN50" t="s">
        <v>72</v>
      </c>
      <c r="YO50" t="s">
        <v>72</v>
      </c>
      <c r="YP50" t="s">
        <v>72</v>
      </c>
      <c r="YQ50" t="s">
        <v>72</v>
      </c>
      <c r="YR50" t="s">
        <v>72</v>
      </c>
      <c r="YS50" t="s">
        <v>72</v>
      </c>
      <c r="YT50" t="s">
        <v>72</v>
      </c>
      <c r="YU50" t="s">
        <v>72</v>
      </c>
      <c r="YV50" t="s">
        <v>72</v>
      </c>
      <c r="YW50" t="s">
        <v>72</v>
      </c>
      <c r="YX50" t="s">
        <v>72</v>
      </c>
      <c r="YY50" t="s">
        <v>72</v>
      </c>
      <c r="YZ50" t="s">
        <v>72</v>
      </c>
      <c r="ZA50" t="s">
        <v>72</v>
      </c>
      <c r="ZB50" t="s">
        <v>72</v>
      </c>
      <c r="ZC50" t="s">
        <v>72</v>
      </c>
      <c r="ZD50" t="s">
        <v>72</v>
      </c>
      <c r="ZE50" t="s">
        <v>72</v>
      </c>
      <c r="ZF50" t="s">
        <v>72</v>
      </c>
      <c r="ZG50" t="s">
        <v>72</v>
      </c>
      <c r="ZH50" t="s">
        <v>72</v>
      </c>
      <c r="ZI50" t="s">
        <v>72</v>
      </c>
      <c r="ZJ50" t="s">
        <v>72</v>
      </c>
      <c r="ZK50" t="s">
        <v>72</v>
      </c>
      <c r="ZL50" t="s">
        <v>72</v>
      </c>
      <c r="ZM50" t="s">
        <v>72</v>
      </c>
      <c r="ZN50" t="s">
        <v>72</v>
      </c>
      <c r="ZO50" t="s">
        <v>72</v>
      </c>
      <c r="ZP50" t="s">
        <v>72</v>
      </c>
      <c r="ZQ50" t="s">
        <v>72</v>
      </c>
      <c r="ZR50" t="s">
        <v>72</v>
      </c>
      <c r="ZS50" t="s">
        <v>72</v>
      </c>
      <c r="ZT50" t="s">
        <v>72</v>
      </c>
      <c r="ZU50" t="s">
        <v>72</v>
      </c>
      <c r="ZV50" t="s">
        <v>72</v>
      </c>
      <c r="ZW50" t="s">
        <v>72</v>
      </c>
      <c r="ZX50" t="s">
        <v>72</v>
      </c>
      <c r="ZY50" t="s">
        <v>72</v>
      </c>
      <c r="ZZ50" t="s">
        <v>72</v>
      </c>
      <c r="AAA50" t="s">
        <v>72</v>
      </c>
      <c r="AAB50" t="s">
        <v>72</v>
      </c>
      <c r="AAC50" t="s">
        <v>72</v>
      </c>
      <c r="AAD50" t="s">
        <v>72</v>
      </c>
      <c r="AAE50" t="s">
        <v>72</v>
      </c>
      <c r="AAF50" t="s">
        <v>72</v>
      </c>
      <c r="AAG50" t="s">
        <v>72</v>
      </c>
      <c r="AAH50" t="s">
        <v>72</v>
      </c>
      <c r="AAI50" t="s">
        <v>72</v>
      </c>
      <c r="AAJ50" t="s">
        <v>72</v>
      </c>
      <c r="AAK50" t="s">
        <v>72</v>
      </c>
      <c r="AAL50" t="s">
        <v>72</v>
      </c>
      <c r="AAM50" t="s">
        <v>72</v>
      </c>
      <c r="AAN50" t="s">
        <v>72</v>
      </c>
      <c r="AAO50" t="s">
        <v>72</v>
      </c>
      <c r="AAP50" t="s">
        <v>72</v>
      </c>
      <c r="AAQ50" t="s">
        <v>72</v>
      </c>
      <c r="AAR50" t="s">
        <v>72</v>
      </c>
      <c r="AAS50" t="s">
        <v>72</v>
      </c>
      <c r="AAT50" t="s">
        <v>72</v>
      </c>
      <c r="AAU50" t="s">
        <v>72</v>
      </c>
      <c r="AAV50" t="s">
        <v>72</v>
      </c>
      <c r="AAW50" t="s">
        <v>72</v>
      </c>
      <c r="AAX50" t="s">
        <v>72</v>
      </c>
      <c r="AAY50" t="s">
        <v>72</v>
      </c>
      <c r="AAZ50" t="s">
        <v>72</v>
      </c>
      <c r="ABA50" t="s">
        <v>72</v>
      </c>
      <c r="ABB50" t="s">
        <v>72</v>
      </c>
      <c r="ABC50" t="s">
        <v>72</v>
      </c>
      <c r="ABD50" t="s">
        <v>72</v>
      </c>
      <c r="ABE50">
        <v>2022</v>
      </c>
      <c r="ABF50" t="s">
        <v>72</v>
      </c>
      <c r="ABG50" t="s">
        <v>72</v>
      </c>
      <c r="ABH50" t="s">
        <v>72</v>
      </c>
      <c r="ABI50" t="s">
        <v>72</v>
      </c>
      <c r="ABJ50" t="s">
        <v>72</v>
      </c>
      <c r="ABK50" t="s">
        <v>72</v>
      </c>
      <c r="ABL50" t="s">
        <v>72</v>
      </c>
      <c r="ABM50" t="s">
        <v>72</v>
      </c>
      <c r="ABN50" t="s">
        <v>72</v>
      </c>
      <c r="ABO50" t="s">
        <v>72</v>
      </c>
      <c r="ABP50" t="s">
        <v>72</v>
      </c>
      <c r="ABQ50" t="s">
        <v>72</v>
      </c>
      <c r="ABR50" t="s">
        <v>72</v>
      </c>
      <c r="ABS50" t="s">
        <v>72</v>
      </c>
      <c r="ABT50" t="s">
        <v>72</v>
      </c>
      <c r="ABU50" t="s">
        <v>72</v>
      </c>
      <c r="ABV50" t="s">
        <v>72</v>
      </c>
      <c r="ABW50" t="s">
        <v>72</v>
      </c>
      <c r="ABX50" t="s">
        <v>72</v>
      </c>
      <c r="ABY50" t="s">
        <v>72</v>
      </c>
      <c r="ABZ50" t="s">
        <v>72</v>
      </c>
      <c r="ACA50" t="s">
        <v>72</v>
      </c>
      <c r="ACB50" t="s">
        <v>72</v>
      </c>
      <c r="ACC50" t="s">
        <v>72</v>
      </c>
      <c r="ACD50" t="s">
        <v>72</v>
      </c>
      <c r="ACE50" t="s">
        <v>72</v>
      </c>
      <c r="ACF50" t="s">
        <v>72</v>
      </c>
      <c r="ACG50" t="s">
        <v>72</v>
      </c>
      <c r="ACH50" t="s">
        <v>72</v>
      </c>
      <c r="ACI50" t="s">
        <v>72</v>
      </c>
      <c r="ACJ50" t="s">
        <v>72</v>
      </c>
      <c r="ACK50" t="s">
        <v>72</v>
      </c>
      <c r="ACL50" t="s">
        <v>72</v>
      </c>
      <c r="ACM50" t="s">
        <v>72</v>
      </c>
      <c r="ACN50" t="s">
        <v>72</v>
      </c>
      <c r="ACO50" t="s">
        <v>72</v>
      </c>
      <c r="ACP50" t="s">
        <v>72</v>
      </c>
      <c r="ACQ50" t="s">
        <v>72</v>
      </c>
      <c r="ACR50" t="s">
        <v>72</v>
      </c>
      <c r="ACS50" t="s">
        <v>72</v>
      </c>
      <c r="ACT50" t="s">
        <v>72</v>
      </c>
      <c r="ACU50" t="s">
        <v>72</v>
      </c>
      <c r="ACV50" t="s">
        <v>72</v>
      </c>
      <c r="ACW50" t="s">
        <v>72</v>
      </c>
      <c r="ACX50" t="s">
        <v>72</v>
      </c>
      <c r="ACY50" t="s">
        <v>72</v>
      </c>
      <c r="ACZ50" t="s">
        <v>72</v>
      </c>
      <c r="ADA50" t="s">
        <v>72</v>
      </c>
      <c r="ADB50" t="s">
        <v>72</v>
      </c>
      <c r="ADC50" t="s">
        <v>72</v>
      </c>
      <c r="ADD50" t="s">
        <v>72</v>
      </c>
      <c r="ADE50" t="s">
        <v>72</v>
      </c>
      <c r="ADF50" t="s">
        <v>72</v>
      </c>
      <c r="ADG50" t="s">
        <v>72</v>
      </c>
      <c r="ADH50" t="s">
        <v>72</v>
      </c>
      <c r="ADI50" t="s">
        <v>72</v>
      </c>
      <c r="ADJ50" t="s">
        <v>72</v>
      </c>
      <c r="ADK50" t="s">
        <v>72</v>
      </c>
      <c r="ADL50" t="s">
        <v>72</v>
      </c>
      <c r="ADM50" t="s">
        <v>72</v>
      </c>
      <c r="ADN50" t="s">
        <v>72</v>
      </c>
      <c r="ADO50" t="s">
        <v>72</v>
      </c>
      <c r="ADP50" t="s">
        <v>72</v>
      </c>
      <c r="ADQ50" t="s">
        <v>72</v>
      </c>
      <c r="ADR50" t="s">
        <v>72</v>
      </c>
      <c r="ADS50" t="s">
        <v>72</v>
      </c>
      <c r="ADT50" t="s">
        <v>72</v>
      </c>
      <c r="ADU50" t="s">
        <v>72</v>
      </c>
      <c r="ADV50" t="s">
        <v>72</v>
      </c>
      <c r="ADW50" t="s">
        <v>72</v>
      </c>
      <c r="ADX50" t="s">
        <v>72</v>
      </c>
      <c r="ADY50" t="s">
        <v>72</v>
      </c>
      <c r="ADZ50" t="s">
        <v>72</v>
      </c>
      <c r="AEA50" t="s">
        <v>72</v>
      </c>
      <c r="AEB50" t="s">
        <v>72</v>
      </c>
      <c r="AEC50" t="s">
        <v>72</v>
      </c>
      <c r="AED50" t="s">
        <v>72</v>
      </c>
      <c r="AEE50" t="s">
        <v>72</v>
      </c>
      <c r="AEF50" t="s">
        <v>72</v>
      </c>
      <c r="AEG50" t="s">
        <v>72</v>
      </c>
      <c r="AEH50" t="s">
        <v>72</v>
      </c>
      <c r="AEI50" t="s">
        <v>72</v>
      </c>
      <c r="AEJ50" t="s">
        <v>72</v>
      </c>
      <c r="AEK50" t="s">
        <v>72</v>
      </c>
      <c r="AEL50" t="s">
        <v>72</v>
      </c>
      <c r="AEM50" t="s">
        <v>72</v>
      </c>
      <c r="AEN50" t="s">
        <v>72</v>
      </c>
      <c r="AEO50" t="s">
        <v>72</v>
      </c>
      <c r="AEP50" t="s">
        <v>72</v>
      </c>
      <c r="AEQ50" t="s">
        <v>72</v>
      </c>
      <c r="AER50" t="s">
        <v>72</v>
      </c>
      <c r="AES50" t="s">
        <v>72</v>
      </c>
      <c r="AET50" t="s">
        <v>72</v>
      </c>
      <c r="AEU50" t="s">
        <v>72</v>
      </c>
      <c r="AEV50" t="s">
        <v>72</v>
      </c>
      <c r="AEW50" t="s">
        <v>72</v>
      </c>
      <c r="AEX50" t="s">
        <v>72</v>
      </c>
      <c r="AEY50" t="s">
        <v>72</v>
      </c>
      <c r="AEZ50" t="s">
        <v>72</v>
      </c>
      <c r="AFA50" t="s">
        <v>72</v>
      </c>
      <c r="AFB50" t="s">
        <v>72</v>
      </c>
      <c r="AFC50" t="s">
        <v>72</v>
      </c>
      <c r="AFD50" t="s">
        <v>72</v>
      </c>
      <c r="AFE50" t="s">
        <v>72</v>
      </c>
      <c r="AFF50" t="s">
        <v>72</v>
      </c>
      <c r="AFG50" t="s">
        <v>72</v>
      </c>
      <c r="AFH50" t="s">
        <v>72</v>
      </c>
      <c r="AFI50" t="s">
        <v>72</v>
      </c>
      <c r="AFJ50" t="s">
        <v>72</v>
      </c>
      <c r="AFK50" t="s">
        <v>72</v>
      </c>
      <c r="AFL50" t="s">
        <v>72</v>
      </c>
      <c r="AFM50" t="s">
        <v>72</v>
      </c>
      <c r="AFN50" t="s">
        <v>72</v>
      </c>
      <c r="AFO50" t="s">
        <v>72</v>
      </c>
      <c r="AFP50" t="s">
        <v>72</v>
      </c>
      <c r="AFQ50" t="s">
        <v>72</v>
      </c>
      <c r="AFR50" t="s">
        <v>72</v>
      </c>
      <c r="AFS50" t="s">
        <v>72</v>
      </c>
      <c r="AFT50" t="s">
        <v>72</v>
      </c>
      <c r="AFU50" t="s">
        <v>72</v>
      </c>
      <c r="AFV50" t="s">
        <v>72</v>
      </c>
      <c r="AFW50" t="s">
        <v>72</v>
      </c>
      <c r="AFX50" t="s">
        <v>72</v>
      </c>
      <c r="AFY50" t="s">
        <v>72</v>
      </c>
      <c r="AFZ50" t="s">
        <v>72</v>
      </c>
      <c r="AGA50" t="s">
        <v>72</v>
      </c>
      <c r="AGB50" t="s">
        <v>72</v>
      </c>
      <c r="AGC50" t="s">
        <v>72</v>
      </c>
      <c r="AGD50" t="s">
        <v>72</v>
      </c>
      <c r="AGE50" t="s">
        <v>72</v>
      </c>
      <c r="AGF50" t="s">
        <v>72</v>
      </c>
      <c r="AGG50" t="s">
        <v>72</v>
      </c>
      <c r="AGH50" t="s">
        <v>72</v>
      </c>
      <c r="AGI50" t="s">
        <v>72</v>
      </c>
      <c r="AGJ50" t="s">
        <v>72</v>
      </c>
      <c r="AGK50" t="s">
        <v>72</v>
      </c>
      <c r="AGL50" t="s">
        <v>72</v>
      </c>
      <c r="AGM50" t="s">
        <v>72</v>
      </c>
      <c r="AGN50" t="s">
        <v>72</v>
      </c>
      <c r="AGO50" t="s">
        <v>72</v>
      </c>
      <c r="AGP50" t="s">
        <v>72</v>
      </c>
      <c r="AGQ50" t="s">
        <v>72</v>
      </c>
      <c r="AGR50" t="s">
        <v>72</v>
      </c>
      <c r="AGS50" t="s">
        <v>72</v>
      </c>
      <c r="AGT50" t="s">
        <v>72</v>
      </c>
      <c r="AGU50" t="s">
        <v>72</v>
      </c>
      <c r="AGV50" t="s">
        <v>72</v>
      </c>
      <c r="AGW50" t="s">
        <v>72</v>
      </c>
      <c r="AGX50" t="s">
        <v>72</v>
      </c>
      <c r="AGY50" t="s">
        <v>72</v>
      </c>
      <c r="AGZ50" t="s">
        <v>72</v>
      </c>
      <c r="AHA50" t="s">
        <v>72</v>
      </c>
      <c r="AHB50" t="s">
        <v>72</v>
      </c>
      <c r="AHC50" t="s">
        <v>72</v>
      </c>
      <c r="AHD50" t="s">
        <v>72</v>
      </c>
      <c r="AHE50" t="s">
        <v>72</v>
      </c>
      <c r="AHF50" t="s">
        <v>72</v>
      </c>
      <c r="AHG50" t="s">
        <v>72</v>
      </c>
      <c r="AHH50" t="s">
        <v>72</v>
      </c>
      <c r="AHI50" t="s">
        <v>72</v>
      </c>
      <c r="AHJ50" t="s">
        <v>72</v>
      </c>
      <c r="AHK50" t="s">
        <v>72</v>
      </c>
      <c r="AHL50" t="s">
        <v>72</v>
      </c>
      <c r="AHM50" t="s">
        <v>72</v>
      </c>
      <c r="AHN50" t="s">
        <v>72</v>
      </c>
      <c r="AHO50" t="s">
        <v>72</v>
      </c>
      <c r="AHP50" t="s">
        <v>72</v>
      </c>
      <c r="AHQ50" t="s">
        <v>72</v>
      </c>
      <c r="AHR50" t="s">
        <v>72</v>
      </c>
      <c r="AHS50" t="s">
        <v>72</v>
      </c>
      <c r="AHT50" t="s">
        <v>72</v>
      </c>
      <c r="AHU50" t="s">
        <v>72</v>
      </c>
      <c r="AHV50" t="s">
        <v>72</v>
      </c>
      <c r="AHW50" t="s">
        <v>72</v>
      </c>
      <c r="AHX50" t="s">
        <v>72</v>
      </c>
      <c r="AHY50" t="s">
        <v>72</v>
      </c>
      <c r="AHZ50" t="s">
        <v>72</v>
      </c>
      <c r="AIA50" t="s">
        <v>72</v>
      </c>
      <c r="AIB50" t="s">
        <v>72</v>
      </c>
      <c r="AIC50" t="s">
        <v>72</v>
      </c>
      <c r="AID50" t="s">
        <v>72</v>
      </c>
      <c r="AIE50" t="s">
        <v>72</v>
      </c>
      <c r="AIF50" t="s">
        <v>72</v>
      </c>
      <c r="AIG50" t="s">
        <v>72</v>
      </c>
      <c r="AIH50" t="s">
        <v>72</v>
      </c>
      <c r="AII50" t="s">
        <v>72</v>
      </c>
      <c r="AIJ50" t="s">
        <v>72</v>
      </c>
      <c r="AIK50" t="s">
        <v>72</v>
      </c>
      <c r="AIL50" t="s">
        <v>72</v>
      </c>
      <c r="AIM50" t="s">
        <v>72</v>
      </c>
      <c r="AIN50" t="s">
        <v>72</v>
      </c>
      <c r="AIO50" t="s">
        <v>72</v>
      </c>
      <c r="AIP50" t="s">
        <v>72</v>
      </c>
      <c r="AIQ50" t="s">
        <v>72</v>
      </c>
      <c r="AIR50" t="s">
        <v>72</v>
      </c>
      <c r="AIS50" t="s">
        <v>72</v>
      </c>
      <c r="AIT50" t="s">
        <v>72</v>
      </c>
      <c r="AIU50" t="s">
        <v>72</v>
      </c>
      <c r="AIV50" t="s">
        <v>72</v>
      </c>
      <c r="AIW50" t="s">
        <v>72</v>
      </c>
      <c r="AIX50" t="s">
        <v>72</v>
      </c>
      <c r="AIY50" t="s">
        <v>72</v>
      </c>
      <c r="AIZ50" t="s">
        <v>72</v>
      </c>
      <c r="AJA50" t="s">
        <v>72</v>
      </c>
      <c r="AJB50" t="s">
        <v>72</v>
      </c>
      <c r="AJC50" t="s">
        <v>72</v>
      </c>
      <c r="AJD50" t="s">
        <v>72</v>
      </c>
      <c r="AJE50" t="s">
        <v>72</v>
      </c>
      <c r="AJF50" t="s">
        <v>72</v>
      </c>
      <c r="AJG50" t="s">
        <v>72</v>
      </c>
      <c r="AJH50" t="s">
        <v>72</v>
      </c>
      <c r="AJI50" t="s">
        <v>72</v>
      </c>
      <c r="AJJ50" t="s">
        <v>72</v>
      </c>
      <c r="AJK50" t="s">
        <v>72</v>
      </c>
      <c r="AJL50" t="s">
        <v>72</v>
      </c>
      <c r="AJM50" t="s">
        <v>72</v>
      </c>
      <c r="AJN50" t="s">
        <v>72</v>
      </c>
      <c r="AJO50" t="s">
        <v>72</v>
      </c>
      <c r="AJP50" t="s">
        <v>72</v>
      </c>
      <c r="AJQ50" t="s">
        <v>72</v>
      </c>
      <c r="AJR50" t="s">
        <v>72</v>
      </c>
      <c r="AJS50" t="s">
        <v>72</v>
      </c>
      <c r="AJT50" t="s">
        <v>72</v>
      </c>
      <c r="AJU50" t="s">
        <v>72</v>
      </c>
      <c r="AJV50" t="s">
        <v>72</v>
      </c>
      <c r="AJW50" t="s">
        <v>72</v>
      </c>
      <c r="AJX50" t="s">
        <v>72</v>
      </c>
      <c r="AJY50" t="s">
        <v>72</v>
      </c>
      <c r="AJZ50" t="s">
        <v>72</v>
      </c>
      <c r="AKA50" t="s">
        <v>72</v>
      </c>
      <c r="AKB50" t="s">
        <v>72</v>
      </c>
      <c r="AKC50" t="s">
        <v>72</v>
      </c>
      <c r="AKD50" t="s">
        <v>72</v>
      </c>
      <c r="AKE50" t="s">
        <v>72</v>
      </c>
      <c r="AKF50" t="s">
        <v>72</v>
      </c>
      <c r="AKG50" t="s">
        <v>72</v>
      </c>
      <c r="AKH50" t="s">
        <v>72</v>
      </c>
      <c r="AKI50" t="s">
        <v>72</v>
      </c>
      <c r="AKJ50" t="s">
        <v>72</v>
      </c>
      <c r="AKK50" t="s">
        <v>72</v>
      </c>
      <c r="AKL50" t="s">
        <v>72</v>
      </c>
      <c r="AKM50" t="s">
        <v>72</v>
      </c>
      <c r="AKN50" t="s">
        <v>72</v>
      </c>
      <c r="AKO50" t="s">
        <v>72</v>
      </c>
      <c r="AKP50" t="s">
        <v>72</v>
      </c>
      <c r="AKQ50" t="s">
        <v>72</v>
      </c>
      <c r="AKR50" t="s">
        <v>72</v>
      </c>
      <c r="AKS50" t="s">
        <v>72</v>
      </c>
      <c r="AKT50" t="s">
        <v>72</v>
      </c>
      <c r="AKU50" t="s">
        <v>72</v>
      </c>
      <c r="AKV50" t="s">
        <v>72</v>
      </c>
      <c r="AKW50" t="s">
        <v>72</v>
      </c>
      <c r="AKX50" t="s">
        <v>72</v>
      </c>
      <c r="AKY50" t="s">
        <v>72</v>
      </c>
      <c r="AKZ50" t="s">
        <v>72</v>
      </c>
      <c r="ALA50" t="s">
        <v>72</v>
      </c>
      <c r="ALB50" t="s">
        <v>72</v>
      </c>
      <c r="ALC50" t="s">
        <v>72</v>
      </c>
      <c r="ALD50" t="s">
        <v>72</v>
      </c>
      <c r="ALE50" t="s">
        <v>72</v>
      </c>
      <c r="ALF50" t="s">
        <v>72</v>
      </c>
      <c r="ALG50" t="s">
        <v>72</v>
      </c>
      <c r="ALH50" t="s">
        <v>72</v>
      </c>
      <c r="ALI50" t="s">
        <v>72</v>
      </c>
      <c r="ALJ50" t="s">
        <v>72</v>
      </c>
      <c r="ALK50" t="s">
        <v>72</v>
      </c>
      <c r="ALL50" t="s">
        <v>72</v>
      </c>
      <c r="ALM50" t="s">
        <v>72</v>
      </c>
      <c r="ALN50" t="s">
        <v>72</v>
      </c>
      <c r="ALO50" t="s">
        <v>72</v>
      </c>
      <c r="ALP50" t="s">
        <v>72</v>
      </c>
      <c r="ALQ50" t="s">
        <v>72</v>
      </c>
      <c r="ALR50" t="s">
        <v>72</v>
      </c>
      <c r="ALS50" t="s">
        <v>72</v>
      </c>
      <c r="ALT50" t="s">
        <v>72</v>
      </c>
      <c r="ALU50" t="s">
        <v>72</v>
      </c>
      <c r="ALV50" t="s">
        <v>72</v>
      </c>
      <c r="ALW50" t="s">
        <v>72</v>
      </c>
      <c r="ALX50" t="s">
        <v>72</v>
      </c>
      <c r="ALY50" t="s">
        <v>72</v>
      </c>
      <c r="ALZ50" t="s">
        <v>72</v>
      </c>
      <c r="AMA50" t="s">
        <v>72</v>
      </c>
      <c r="AMB50" t="s">
        <v>72</v>
      </c>
      <c r="AMC50" t="s">
        <v>72</v>
      </c>
      <c r="AMD50" t="s">
        <v>72</v>
      </c>
      <c r="AME50" t="s">
        <v>72</v>
      </c>
      <c r="AMF50" t="s">
        <v>72</v>
      </c>
      <c r="AMG50" t="s">
        <v>72</v>
      </c>
      <c r="AMH50" t="s">
        <v>72</v>
      </c>
      <c r="AMI50" t="s">
        <v>72</v>
      </c>
      <c r="AMJ50" t="s">
        <v>72</v>
      </c>
      <c r="AMK50" t="s">
        <v>72</v>
      </c>
      <c r="AML50" t="s">
        <v>72</v>
      </c>
      <c r="AMM50" t="s">
        <v>72</v>
      </c>
      <c r="AMN50" t="s">
        <v>72</v>
      </c>
      <c r="AMO50" t="s">
        <v>72</v>
      </c>
      <c r="AMP50" t="s">
        <v>72</v>
      </c>
      <c r="AMQ50" t="s">
        <v>72</v>
      </c>
      <c r="AMR50" t="s">
        <v>72</v>
      </c>
      <c r="AMS50" t="s">
        <v>72</v>
      </c>
      <c r="AMT50" t="s">
        <v>72</v>
      </c>
      <c r="AMU50" t="s">
        <v>72</v>
      </c>
      <c r="AMV50" t="s">
        <v>72</v>
      </c>
      <c r="AMW50" t="s">
        <v>72</v>
      </c>
      <c r="AMX50" t="s">
        <v>72</v>
      </c>
      <c r="AMY50" t="s">
        <v>72</v>
      </c>
      <c r="AMZ50" t="s">
        <v>72</v>
      </c>
      <c r="ANA50" t="s">
        <v>72</v>
      </c>
      <c r="ANB50" t="s">
        <v>72</v>
      </c>
      <c r="ANC50" t="s">
        <v>72</v>
      </c>
      <c r="AND50" t="s">
        <v>72</v>
      </c>
      <c r="ANE50" t="s">
        <v>72</v>
      </c>
      <c r="ANF50" t="s">
        <v>72</v>
      </c>
      <c r="ANG50" t="s">
        <v>72</v>
      </c>
      <c r="ANH50" t="s">
        <v>72</v>
      </c>
      <c r="ANI50" t="s">
        <v>72</v>
      </c>
      <c r="ANJ50" t="s">
        <v>72</v>
      </c>
      <c r="ANK50" t="s">
        <v>72</v>
      </c>
      <c r="ANL50" t="s">
        <v>72</v>
      </c>
      <c r="ANM50" t="s">
        <v>72</v>
      </c>
      <c r="ANN50" t="s">
        <v>72</v>
      </c>
      <c r="ANO50" t="s">
        <v>72</v>
      </c>
      <c r="ANP50" t="s">
        <v>72</v>
      </c>
      <c r="ANQ50" t="s">
        <v>72</v>
      </c>
      <c r="ANR50" t="s">
        <v>72</v>
      </c>
      <c r="ANS50" t="s">
        <v>72</v>
      </c>
      <c r="ANT50" t="s">
        <v>72</v>
      </c>
      <c r="ANU50" t="s">
        <v>72</v>
      </c>
      <c r="ANV50" t="s">
        <v>72</v>
      </c>
      <c r="ANW50" t="s">
        <v>72</v>
      </c>
      <c r="ANX50" t="s">
        <v>72</v>
      </c>
      <c r="ANY50" t="s">
        <v>72</v>
      </c>
      <c r="ANZ50" t="s">
        <v>72</v>
      </c>
      <c r="AOA50" t="s">
        <v>72</v>
      </c>
      <c r="AOB50" t="s">
        <v>72</v>
      </c>
      <c r="AOC50" t="s">
        <v>72</v>
      </c>
      <c r="AOD50" t="s">
        <v>72</v>
      </c>
      <c r="AOE50" t="s">
        <v>72</v>
      </c>
      <c r="AOF50" t="s">
        <v>72</v>
      </c>
      <c r="AOG50" t="s">
        <v>72</v>
      </c>
      <c r="AOH50" t="s">
        <v>72</v>
      </c>
      <c r="AOI50" t="s">
        <v>72</v>
      </c>
      <c r="AOJ50" t="s">
        <v>72</v>
      </c>
      <c r="AOK50" t="s">
        <v>72</v>
      </c>
      <c r="AOL50" t="s">
        <v>72</v>
      </c>
      <c r="AOM50" t="s">
        <v>72</v>
      </c>
      <c r="AON50" t="s">
        <v>72</v>
      </c>
      <c r="AOO50" t="s">
        <v>72</v>
      </c>
      <c r="AOP50" t="s">
        <v>72</v>
      </c>
      <c r="AOQ50" t="s">
        <v>72</v>
      </c>
      <c r="AOR50" t="s">
        <v>72</v>
      </c>
      <c r="AOS50" t="s">
        <v>72</v>
      </c>
      <c r="AOT50" t="s">
        <v>72</v>
      </c>
      <c r="AOU50" t="s">
        <v>72</v>
      </c>
      <c r="AOV50" t="s">
        <v>72</v>
      </c>
      <c r="AOW50" t="s">
        <v>72</v>
      </c>
      <c r="AOX50" t="s">
        <v>72</v>
      </c>
      <c r="AOY50" t="s">
        <v>72</v>
      </c>
      <c r="AOZ50" t="s">
        <v>72</v>
      </c>
      <c r="APA50" t="s">
        <v>72</v>
      </c>
      <c r="APB50" t="s">
        <v>72</v>
      </c>
      <c r="APC50" t="s">
        <v>72</v>
      </c>
      <c r="APD50" t="s">
        <v>72</v>
      </c>
      <c r="APE50" t="s">
        <v>72</v>
      </c>
    </row>
    <row r="51" spans="1:1097">
      <c r="B51" s="249">
        <v>43831</v>
      </c>
      <c r="C51" s="249">
        <v>43832</v>
      </c>
      <c r="D51" s="249">
        <v>43833</v>
      </c>
      <c r="E51" s="249">
        <v>43834</v>
      </c>
      <c r="F51" s="249">
        <v>43835</v>
      </c>
      <c r="G51" s="249">
        <v>43836</v>
      </c>
      <c r="H51" s="249">
        <v>43837</v>
      </c>
      <c r="I51" s="249">
        <v>43838</v>
      </c>
      <c r="J51" s="249">
        <v>43839</v>
      </c>
      <c r="K51" s="249">
        <v>43840</v>
      </c>
      <c r="L51" s="249">
        <v>43841</v>
      </c>
      <c r="M51" s="249">
        <v>43842</v>
      </c>
      <c r="N51" s="249">
        <v>43843</v>
      </c>
      <c r="O51" s="249">
        <v>43844</v>
      </c>
      <c r="P51" s="249">
        <v>43845</v>
      </c>
      <c r="Q51" s="249">
        <v>43846</v>
      </c>
      <c r="R51" s="249">
        <v>43847</v>
      </c>
      <c r="S51" s="249">
        <v>43848</v>
      </c>
      <c r="T51" s="249">
        <v>43849</v>
      </c>
      <c r="U51" s="249">
        <v>43850</v>
      </c>
      <c r="V51" s="249">
        <v>43851</v>
      </c>
      <c r="W51" s="249">
        <v>43852</v>
      </c>
      <c r="X51" s="249">
        <v>43853</v>
      </c>
      <c r="Y51" s="249">
        <v>43854</v>
      </c>
      <c r="Z51" s="249">
        <v>43855</v>
      </c>
      <c r="AA51" s="249">
        <v>43856</v>
      </c>
      <c r="AB51" s="249">
        <v>43857</v>
      </c>
      <c r="AC51" s="249">
        <v>43858</v>
      </c>
      <c r="AD51" s="249">
        <v>43859</v>
      </c>
      <c r="AE51" s="249">
        <v>43860</v>
      </c>
      <c r="AF51" s="249">
        <v>43861</v>
      </c>
      <c r="AG51" s="249">
        <v>43862</v>
      </c>
      <c r="AH51" s="249">
        <v>43863</v>
      </c>
      <c r="AI51" s="249">
        <v>43864</v>
      </c>
      <c r="AJ51" s="249">
        <v>43865</v>
      </c>
      <c r="AK51" s="249">
        <v>43866</v>
      </c>
      <c r="AL51" s="249">
        <v>43867</v>
      </c>
      <c r="AM51" s="249">
        <v>43868</v>
      </c>
      <c r="AN51" s="249">
        <v>43869</v>
      </c>
      <c r="AO51" s="249">
        <v>43870</v>
      </c>
      <c r="AP51" s="249">
        <v>43871</v>
      </c>
      <c r="AQ51" s="249">
        <v>43872</v>
      </c>
      <c r="AR51" s="249">
        <v>43873</v>
      </c>
      <c r="AS51" s="249">
        <v>43874</v>
      </c>
      <c r="AT51" s="249">
        <v>43875</v>
      </c>
      <c r="AU51" s="249">
        <v>43876</v>
      </c>
      <c r="AV51" s="249">
        <v>43877</v>
      </c>
      <c r="AW51" s="249">
        <v>43878</v>
      </c>
      <c r="AX51" s="249">
        <v>43879</v>
      </c>
      <c r="AY51" s="249">
        <v>43880</v>
      </c>
      <c r="AZ51" s="249">
        <v>43881</v>
      </c>
      <c r="BA51" s="249">
        <v>43882</v>
      </c>
      <c r="BB51" s="249">
        <v>43883</v>
      </c>
      <c r="BC51" s="249">
        <v>43884</v>
      </c>
      <c r="BD51" s="249">
        <v>43885</v>
      </c>
      <c r="BE51" s="249">
        <v>43886</v>
      </c>
      <c r="BF51" s="249">
        <v>43887</v>
      </c>
      <c r="BG51" s="249">
        <v>43888</v>
      </c>
      <c r="BH51" s="249">
        <v>43889</v>
      </c>
      <c r="BI51" s="249">
        <v>43890</v>
      </c>
      <c r="BJ51" s="249">
        <v>43891</v>
      </c>
      <c r="BK51" s="249">
        <v>43892</v>
      </c>
      <c r="BL51" s="249">
        <v>43893</v>
      </c>
      <c r="BM51" s="249">
        <v>43894</v>
      </c>
      <c r="BN51" s="249">
        <v>43895</v>
      </c>
      <c r="BO51" s="249">
        <v>43896</v>
      </c>
      <c r="BP51" s="249">
        <v>43897</v>
      </c>
      <c r="BQ51" s="249">
        <v>43898</v>
      </c>
      <c r="BR51" s="249">
        <v>43899</v>
      </c>
      <c r="BS51" s="249">
        <v>43900</v>
      </c>
      <c r="BT51" s="249">
        <v>43901</v>
      </c>
      <c r="BU51" s="249">
        <v>43902</v>
      </c>
      <c r="BV51" s="249">
        <v>43903</v>
      </c>
      <c r="BW51" s="249">
        <v>43904</v>
      </c>
      <c r="BX51" s="249">
        <v>43905</v>
      </c>
      <c r="BY51" s="249">
        <v>43906</v>
      </c>
      <c r="BZ51" s="249">
        <v>43907</v>
      </c>
      <c r="CA51" s="249">
        <v>43908</v>
      </c>
      <c r="CB51" s="249">
        <v>43909</v>
      </c>
      <c r="CC51" s="249">
        <v>43910</v>
      </c>
      <c r="CD51" s="249">
        <v>43911</v>
      </c>
      <c r="CE51" s="249">
        <v>43912</v>
      </c>
      <c r="CF51" s="249">
        <v>43913</v>
      </c>
      <c r="CG51" s="249">
        <v>43914</v>
      </c>
      <c r="CH51" s="249">
        <v>43915</v>
      </c>
      <c r="CI51" s="249">
        <v>43916</v>
      </c>
      <c r="CJ51" s="249">
        <v>43917</v>
      </c>
      <c r="CK51" s="249">
        <v>43918</v>
      </c>
      <c r="CL51" s="249">
        <v>43919</v>
      </c>
      <c r="CM51" s="249">
        <v>43920</v>
      </c>
      <c r="CN51" s="249">
        <v>43921</v>
      </c>
      <c r="CO51" s="249">
        <v>43922</v>
      </c>
      <c r="CP51" s="249">
        <v>43923</v>
      </c>
      <c r="CQ51" s="249">
        <v>43924</v>
      </c>
      <c r="CR51" s="249">
        <v>43925</v>
      </c>
      <c r="CS51" s="249">
        <v>43926</v>
      </c>
      <c r="CT51" s="249">
        <v>43927</v>
      </c>
      <c r="CU51" s="249">
        <v>43928</v>
      </c>
      <c r="CV51" s="249">
        <v>43929</v>
      </c>
      <c r="CW51" s="249">
        <v>43930</v>
      </c>
      <c r="CX51" s="249">
        <v>43931</v>
      </c>
      <c r="CY51" s="249">
        <v>43932</v>
      </c>
      <c r="CZ51" s="249">
        <v>43933</v>
      </c>
      <c r="DA51" s="249">
        <v>43934</v>
      </c>
      <c r="DB51" s="249">
        <v>43935</v>
      </c>
      <c r="DC51" s="249">
        <v>43936</v>
      </c>
      <c r="DD51" s="249">
        <v>43937</v>
      </c>
      <c r="DE51" s="249">
        <v>43938</v>
      </c>
      <c r="DF51" s="249">
        <v>43939</v>
      </c>
      <c r="DG51" s="249">
        <v>43940</v>
      </c>
      <c r="DH51" s="249">
        <v>43941</v>
      </c>
      <c r="DI51" s="249">
        <v>43942</v>
      </c>
      <c r="DJ51" s="249">
        <v>43943</v>
      </c>
      <c r="DK51" s="249">
        <v>43944</v>
      </c>
      <c r="DL51" s="249">
        <v>43945</v>
      </c>
      <c r="DM51" s="249">
        <v>43946</v>
      </c>
      <c r="DN51" s="249">
        <v>43947</v>
      </c>
      <c r="DO51" s="249">
        <v>43948</v>
      </c>
      <c r="DP51" s="249">
        <v>43949</v>
      </c>
      <c r="DQ51" s="249">
        <v>43950</v>
      </c>
      <c r="DR51" s="249">
        <v>43951</v>
      </c>
      <c r="DS51" s="249">
        <v>43952</v>
      </c>
      <c r="DT51" s="249">
        <v>43953</v>
      </c>
      <c r="DU51" s="249">
        <v>43954</v>
      </c>
      <c r="DV51" s="249">
        <v>43955</v>
      </c>
      <c r="DW51" s="249">
        <v>43956</v>
      </c>
      <c r="DX51" s="249">
        <v>43957</v>
      </c>
      <c r="DY51" s="249">
        <v>43958</v>
      </c>
      <c r="DZ51" s="249">
        <v>43959</v>
      </c>
      <c r="EA51" s="249">
        <v>43960</v>
      </c>
      <c r="EB51" s="249">
        <v>43961</v>
      </c>
      <c r="EC51" s="249">
        <v>43962</v>
      </c>
      <c r="ED51" s="249">
        <v>43963</v>
      </c>
      <c r="EE51" s="249">
        <v>43964</v>
      </c>
      <c r="EF51" s="249">
        <v>43965</v>
      </c>
      <c r="EG51" s="249">
        <v>43966</v>
      </c>
      <c r="EH51" s="249">
        <v>43967</v>
      </c>
      <c r="EI51" s="249">
        <v>43968</v>
      </c>
      <c r="EJ51" s="249">
        <v>43969</v>
      </c>
      <c r="EK51" s="249">
        <v>43970</v>
      </c>
      <c r="EL51" s="249">
        <v>43971</v>
      </c>
      <c r="EM51" s="249">
        <v>43972</v>
      </c>
      <c r="EN51" s="249">
        <v>43973</v>
      </c>
      <c r="EO51" s="249">
        <v>43974</v>
      </c>
      <c r="EP51" s="249">
        <v>43975</v>
      </c>
      <c r="EQ51" s="249">
        <v>43976</v>
      </c>
      <c r="ER51" s="249">
        <v>43977</v>
      </c>
      <c r="ES51" s="249">
        <v>43978</v>
      </c>
      <c r="ET51" s="249">
        <v>43979</v>
      </c>
      <c r="EU51" s="249">
        <v>43980</v>
      </c>
      <c r="EV51" s="249">
        <v>43981</v>
      </c>
      <c r="EW51" s="249">
        <v>43982</v>
      </c>
      <c r="EX51" s="249">
        <v>43983</v>
      </c>
      <c r="EY51" s="249">
        <v>43984</v>
      </c>
      <c r="EZ51" s="249">
        <v>43985</v>
      </c>
      <c r="FA51" s="249">
        <v>43986</v>
      </c>
      <c r="FB51" s="249">
        <v>43987</v>
      </c>
      <c r="FC51" s="249">
        <v>43988</v>
      </c>
      <c r="FD51" s="249">
        <v>43989</v>
      </c>
      <c r="FE51" s="249">
        <v>43990</v>
      </c>
      <c r="FF51" s="249">
        <v>43991</v>
      </c>
      <c r="FG51" s="249">
        <v>43992</v>
      </c>
      <c r="FH51" s="249">
        <v>43993</v>
      </c>
      <c r="FI51" s="249">
        <v>43994</v>
      </c>
      <c r="FJ51" s="249">
        <v>43995</v>
      </c>
      <c r="FK51" s="249">
        <v>43996</v>
      </c>
      <c r="FL51" s="249">
        <v>43997</v>
      </c>
      <c r="FM51" s="249">
        <v>43998</v>
      </c>
      <c r="FN51" s="249">
        <v>43999</v>
      </c>
      <c r="FO51" s="249">
        <v>44000</v>
      </c>
      <c r="FP51" s="249">
        <v>44001</v>
      </c>
      <c r="FQ51" s="249">
        <v>44002</v>
      </c>
      <c r="FR51" s="249">
        <v>44003</v>
      </c>
      <c r="FS51" s="249">
        <v>44004</v>
      </c>
      <c r="FT51" s="249">
        <v>44005</v>
      </c>
      <c r="FU51" s="249">
        <v>44006</v>
      </c>
      <c r="FV51" s="249">
        <v>44007</v>
      </c>
      <c r="FW51" s="249">
        <v>44008</v>
      </c>
      <c r="FX51" s="249">
        <v>44009</v>
      </c>
      <c r="FY51" s="249">
        <v>44010</v>
      </c>
      <c r="FZ51" s="249">
        <v>44011</v>
      </c>
      <c r="GA51" s="249">
        <v>44012</v>
      </c>
      <c r="GB51" s="249">
        <v>44013</v>
      </c>
      <c r="GC51" s="249">
        <v>44014</v>
      </c>
      <c r="GD51" s="249">
        <v>44015</v>
      </c>
      <c r="GE51" s="249">
        <v>44016</v>
      </c>
      <c r="GF51" s="249">
        <v>44017</v>
      </c>
      <c r="GG51" s="249">
        <v>44018</v>
      </c>
      <c r="GH51" s="249">
        <v>44019</v>
      </c>
      <c r="GI51" s="249">
        <v>44020</v>
      </c>
      <c r="GJ51" s="249">
        <v>44021</v>
      </c>
      <c r="GK51" s="249">
        <v>44022</v>
      </c>
      <c r="GL51" s="249">
        <v>44023</v>
      </c>
      <c r="GM51" s="249">
        <v>44024</v>
      </c>
      <c r="GN51" s="249">
        <v>44025</v>
      </c>
      <c r="GO51" s="249">
        <v>44026</v>
      </c>
      <c r="GP51" s="249">
        <v>44027</v>
      </c>
      <c r="GQ51" s="249">
        <v>44028</v>
      </c>
      <c r="GR51" s="249">
        <v>44029</v>
      </c>
      <c r="GS51" s="249">
        <v>44030</v>
      </c>
      <c r="GT51" s="249">
        <v>44031</v>
      </c>
      <c r="GU51" s="249">
        <v>44032</v>
      </c>
      <c r="GV51" s="249">
        <v>44033</v>
      </c>
      <c r="GW51" s="249">
        <v>44034</v>
      </c>
      <c r="GX51" s="249">
        <v>44035</v>
      </c>
      <c r="GY51" s="249">
        <v>44036</v>
      </c>
      <c r="GZ51" s="249">
        <v>44037</v>
      </c>
      <c r="HA51" s="249">
        <v>44038</v>
      </c>
      <c r="HB51" s="249">
        <v>44039</v>
      </c>
      <c r="HC51" s="249">
        <v>44040</v>
      </c>
      <c r="HD51" s="249">
        <v>44041</v>
      </c>
      <c r="HE51" s="249">
        <v>44042</v>
      </c>
      <c r="HF51" s="249">
        <v>44043</v>
      </c>
      <c r="HG51" s="249">
        <v>44044</v>
      </c>
      <c r="HH51" s="249">
        <v>44045</v>
      </c>
      <c r="HI51" s="249">
        <v>44046</v>
      </c>
      <c r="HJ51" s="249">
        <v>44047</v>
      </c>
      <c r="HK51" s="249">
        <v>44048</v>
      </c>
      <c r="HL51" s="249">
        <v>44049</v>
      </c>
      <c r="HM51" s="249">
        <v>44050</v>
      </c>
      <c r="HN51" s="249">
        <v>44051</v>
      </c>
      <c r="HO51" s="249">
        <v>44052</v>
      </c>
      <c r="HP51" s="249">
        <v>44053</v>
      </c>
      <c r="HQ51" s="249">
        <v>44054</v>
      </c>
      <c r="HR51" s="249">
        <v>44055</v>
      </c>
      <c r="HS51" s="249">
        <v>44056</v>
      </c>
      <c r="HT51" s="249">
        <v>44057</v>
      </c>
      <c r="HU51" s="249">
        <v>44058</v>
      </c>
      <c r="HV51" s="249">
        <v>44059</v>
      </c>
      <c r="HW51" s="249">
        <v>44060</v>
      </c>
      <c r="HX51" s="249">
        <v>44061</v>
      </c>
      <c r="HY51" s="249">
        <v>44062</v>
      </c>
      <c r="HZ51" s="249">
        <v>44063</v>
      </c>
      <c r="IA51" s="249">
        <v>44064</v>
      </c>
      <c r="IB51" s="249">
        <v>44065</v>
      </c>
      <c r="IC51" s="249">
        <v>44066</v>
      </c>
      <c r="ID51" s="249">
        <v>44067</v>
      </c>
      <c r="IE51" s="249">
        <v>44068</v>
      </c>
      <c r="IF51" s="249">
        <v>44069</v>
      </c>
      <c r="IG51" s="249">
        <v>44070</v>
      </c>
      <c r="IH51" s="249">
        <v>44071</v>
      </c>
      <c r="II51" s="249">
        <v>44072</v>
      </c>
      <c r="IJ51" s="249">
        <v>44073</v>
      </c>
      <c r="IK51" s="249">
        <v>44074</v>
      </c>
      <c r="IL51" s="249">
        <v>44075</v>
      </c>
      <c r="IM51" s="249">
        <v>44076</v>
      </c>
      <c r="IN51" s="249">
        <v>44077</v>
      </c>
      <c r="IO51" s="249">
        <v>44078</v>
      </c>
      <c r="IP51" s="249">
        <v>44079</v>
      </c>
      <c r="IQ51" s="249">
        <v>44080</v>
      </c>
      <c r="IR51" s="249">
        <v>44081</v>
      </c>
      <c r="IS51" s="249">
        <v>44082</v>
      </c>
      <c r="IT51" s="249">
        <v>44083</v>
      </c>
      <c r="IU51" s="249">
        <v>44084</v>
      </c>
      <c r="IV51" s="249">
        <v>44085</v>
      </c>
      <c r="IW51" s="249">
        <v>44086</v>
      </c>
      <c r="IX51" s="249">
        <v>44087</v>
      </c>
      <c r="IY51" s="249">
        <v>44088</v>
      </c>
      <c r="IZ51" s="249">
        <v>44089</v>
      </c>
      <c r="JA51" s="249">
        <v>44090</v>
      </c>
      <c r="JB51" s="249">
        <v>44091</v>
      </c>
      <c r="JC51" s="249">
        <v>44092</v>
      </c>
      <c r="JD51" s="249">
        <v>44093</v>
      </c>
      <c r="JE51" s="249">
        <v>44094</v>
      </c>
      <c r="JF51" s="249">
        <v>44095</v>
      </c>
      <c r="JG51" s="249">
        <v>44096</v>
      </c>
      <c r="JH51" s="249">
        <v>44097</v>
      </c>
      <c r="JI51" s="249">
        <v>44098</v>
      </c>
      <c r="JJ51" s="249">
        <v>44099</v>
      </c>
      <c r="JK51" s="249">
        <v>44100</v>
      </c>
      <c r="JL51" s="249">
        <v>44101</v>
      </c>
      <c r="JM51" s="249">
        <v>44102</v>
      </c>
      <c r="JN51" s="249">
        <v>44103</v>
      </c>
      <c r="JO51" s="249">
        <v>44104</v>
      </c>
      <c r="JP51" s="249">
        <v>44105</v>
      </c>
      <c r="JQ51" s="249">
        <v>44106</v>
      </c>
      <c r="JR51" s="249">
        <v>44107</v>
      </c>
      <c r="JS51" s="249">
        <v>44108</v>
      </c>
      <c r="JT51" s="249">
        <v>44109</v>
      </c>
      <c r="JU51" s="249">
        <v>44110</v>
      </c>
      <c r="JV51" s="249">
        <v>44111</v>
      </c>
      <c r="JW51" s="249">
        <v>44112</v>
      </c>
      <c r="JX51" s="249">
        <v>44113</v>
      </c>
      <c r="JY51" s="249">
        <v>44114</v>
      </c>
      <c r="JZ51" s="249">
        <v>44115</v>
      </c>
      <c r="KA51" s="249">
        <v>44116</v>
      </c>
      <c r="KB51" s="249">
        <v>44117</v>
      </c>
      <c r="KC51" s="249">
        <v>44118</v>
      </c>
      <c r="KD51" s="249">
        <v>44119</v>
      </c>
      <c r="KE51" s="249">
        <v>44120</v>
      </c>
      <c r="KF51" s="249">
        <v>44121</v>
      </c>
      <c r="KG51" s="249">
        <v>44122</v>
      </c>
      <c r="KH51" s="249">
        <v>44123</v>
      </c>
      <c r="KI51" s="249">
        <v>44124</v>
      </c>
      <c r="KJ51" s="249">
        <v>44125</v>
      </c>
      <c r="KK51" s="249">
        <v>44126</v>
      </c>
      <c r="KL51" s="249">
        <v>44127</v>
      </c>
      <c r="KM51" s="249">
        <v>44128</v>
      </c>
      <c r="KN51" s="249">
        <v>44129</v>
      </c>
      <c r="KO51" s="249">
        <v>44130</v>
      </c>
      <c r="KP51" s="249">
        <v>44131</v>
      </c>
      <c r="KQ51" s="249">
        <v>44132</v>
      </c>
      <c r="KR51" s="249">
        <v>44133</v>
      </c>
      <c r="KS51" s="249">
        <v>44134</v>
      </c>
      <c r="KT51" s="249">
        <v>44135</v>
      </c>
      <c r="KU51" s="249">
        <v>44136</v>
      </c>
      <c r="KV51" s="249">
        <v>44137</v>
      </c>
      <c r="KW51" s="249">
        <v>44138</v>
      </c>
      <c r="KX51" s="249">
        <v>44139</v>
      </c>
      <c r="KY51" s="249">
        <v>44140</v>
      </c>
      <c r="KZ51" s="249">
        <v>44141</v>
      </c>
      <c r="LA51" s="249">
        <v>44142</v>
      </c>
      <c r="LB51" s="249">
        <v>44143</v>
      </c>
      <c r="LC51" s="249">
        <v>44144</v>
      </c>
      <c r="LD51" s="249">
        <v>44145</v>
      </c>
      <c r="LE51" s="249">
        <v>44146</v>
      </c>
      <c r="LF51" s="249">
        <v>44147</v>
      </c>
      <c r="LG51" s="249">
        <v>44148</v>
      </c>
      <c r="LH51" s="249">
        <v>44149</v>
      </c>
      <c r="LI51" s="249">
        <v>44150</v>
      </c>
      <c r="LJ51" s="249">
        <v>44151</v>
      </c>
      <c r="LK51" s="249">
        <v>44152</v>
      </c>
      <c r="LL51" s="249">
        <v>44153</v>
      </c>
      <c r="LM51" s="249">
        <v>44154</v>
      </c>
      <c r="LN51" s="249">
        <v>44155</v>
      </c>
      <c r="LO51" s="249">
        <v>44156</v>
      </c>
      <c r="LP51" s="249">
        <v>44157</v>
      </c>
      <c r="LQ51" s="249">
        <v>44158</v>
      </c>
      <c r="LR51" s="249">
        <v>44159</v>
      </c>
      <c r="LS51" s="249">
        <v>44160</v>
      </c>
      <c r="LT51" s="249">
        <v>44161</v>
      </c>
      <c r="LU51" s="249">
        <v>44162</v>
      </c>
      <c r="LV51" s="249">
        <v>44163</v>
      </c>
      <c r="LW51" s="249">
        <v>44164</v>
      </c>
      <c r="LX51" s="249">
        <v>44165</v>
      </c>
      <c r="LY51" s="249">
        <v>44166</v>
      </c>
      <c r="LZ51" s="249">
        <v>44167</v>
      </c>
      <c r="MA51" s="249">
        <v>44168</v>
      </c>
      <c r="MB51" s="249">
        <v>44169</v>
      </c>
      <c r="MC51" s="249">
        <v>44170</v>
      </c>
      <c r="MD51" s="249">
        <v>44171</v>
      </c>
      <c r="ME51" s="249">
        <v>44172</v>
      </c>
      <c r="MF51" s="249">
        <v>44173</v>
      </c>
      <c r="MG51" s="249">
        <v>44174</v>
      </c>
      <c r="MH51" s="249">
        <v>44175</v>
      </c>
      <c r="MI51" s="249">
        <v>44176</v>
      </c>
      <c r="MJ51" s="249">
        <v>44177</v>
      </c>
      <c r="MK51" s="249">
        <v>44178</v>
      </c>
      <c r="ML51" s="249">
        <v>44179</v>
      </c>
      <c r="MM51" s="249">
        <v>44180</v>
      </c>
      <c r="MN51" s="249">
        <v>44181</v>
      </c>
      <c r="MO51" s="249">
        <v>44182</v>
      </c>
      <c r="MP51" s="249">
        <v>44183</v>
      </c>
      <c r="MQ51" s="249">
        <v>44184</v>
      </c>
      <c r="MR51" s="249">
        <v>44185</v>
      </c>
      <c r="MS51" s="249">
        <v>44186</v>
      </c>
      <c r="MT51" s="249">
        <v>44187</v>
      </c>
      <c r="MU51" s="249">
        <v>44188</v>
      </c>
      <c r="MV51" s="249">
        <v>44189</v>
      </c>
      <c r="MW51" s="249">
        <v>44190</v>
      </c>
      <c r="MX51" s="249">
        <v>44191</v>
      </c>
      <c r="MY51" s="249">
        <v>44192</v>
      </c>
      <c r="MZ51" s="249">
        <v>44193</v>
      </c>
      <c r="NA51" s="249">
        <v>44194</v>
      </c>
      <c r="NB51" s="249">
        <v>44195</v>
      </c>
      <c r="NC51" s="249">
        <v>44196</v>
      </c>
      <c r="ND51" s="249">
        <v>44197</v>
      </c>
      <c r="NE51" s="249">
        <v>44198</v>
      </c>
      <c r="NF51" s="249">
        <v>44199</v>
      </c>
      <c r="NG51" s="249">
        <v>44200</v>
      </c>
      <c r="NH51" s="249">
        <v>44201</v>
      </c>
      <c r="NI51" s="249">
        <v>44202</v>
      </c>
      <c r="NJ51" s="249">
        <v>44203</v>
      </c>
      <c r="NK51" s="249">
        <v>44204</v>
      </c>
      <c r="NL51" s="249">
        <v>44205</v>
      </c>
      <c r="NM51" s="249">
        <v>44206</v>
      </c>
      <c r="NN51" s="249">
        <v>44207</v>
      </c>
      <c r="NO51" s="249">
        <v>44208</v>
      </c>
      <c r="NP51" s="249">
        <v>44209</v>
      </c>
      <c r="NQ51" s="249">
        <v>44210</v>
      </c>
      <c r="NR51" s="249">
        <v>44211</v>
      </c>
      <c r="NS51" s="249">
        <v>44212</v>
      </c>
      <c r="NT51" s="249">
        <v>44213</v>
      </c>
      <c r="NU51" s="249">
        <v>44214</v>
      </c>
      <c r="NV51" s="249">
        <v>44215</v>
      </c>
      <c r="NW51" s="249">
        <v>44216</v>
      </c>
      <c r="NX51" s="249">
        <v>44217</v>
      </c>
      <c r="NY51" s="249">
        <v>44218</v>
      </c>
      <c r="NZ51" s="249">
        <v>44219</v>
      </c>
      <c r="OA51" s="249">
        <v>44220</v>
      </c>
      <c r="OB51" s="249">
        <v>44221</v>
      </c>
      <c r="OC51" s="249">
        <v>44222</v>
      </c>
      <c r="OD51" s="249">
        <v>44223</v>
      </c>
      <c r="OE51" s="249">
        <v>44224</v>
      </c>
      <c r="OF51" s="249">
        <v>44225</v>
      </c>
      <c r="OG51" s="249">
        <v>44226</v>
      </c>
      <c r="OH51" s="249">
        <v>44227</v>
      </c>
      <c r="OI51" s="249">
        <v>44228</v>
      </c>
      <c r="OJ51" s="249">
        <v>44229</v>
      </c>
      <c r="OK51" s="249">
        <v>44230</v>
      </c>
      <c r="OL51" s="249">
        <v>44231</v>
      </c>
      <c r="OM51" s="249">
        <v>44232</v>
      </c>
      <c r="ON51" s="249">
        <v>44233</v>
      </c>
      <c r="OO51" s="249">
        <v>44234</v>
      </c>
      <c r="OP51" s="249">
        <v>44235</v>
      </c>
      <c r="OQ51" s="249">
        <v>44236</v>
      </c>
      <c r="OR51" s="249">
        <v>44237</v>
      </c>
      <c r="OS51" s="249">
        <v>44238</v>
      </c>
      <c r="OT51" s="249">
        <v>44239</v>
      </c>
      <c r="OU51" s="249">
        <v>44240</v>
      </c>
      <c r="OV51" s="249">
        <v>44241</v>
      </c>
      <c r="OW51" s="249">
        <v>44242</v>
      </c>
      <c r="OX51" s="249">
        <v>44243</v>
      </c>
      <c r="OY51" s="249">
        <v>44244</v>
      </c>
      <c r="OZ51" s="249">
        <v>44245</v>
      </c>
      <c r="PA51" s="249">
        <v>44246</v>
      </c>
      <c r="PB51" s="249">
        <v>44247</v>
      </c>
      <c r="PC51" s="249">
        <v>44248</v>
      </c>
      <c r="PD51" s="249">
        <v>44249</v>
      </c>
      <c r="PE51" s="249">
        <v>44250</v>
      </c>
      <c r="PF51" s="249">
        <v>44251</v>
      </c>
      <c r="PG51" s="249">
        <v>44252</v>
      </c>
      <c r="PH51" s="249">
        <v>44253</v>
      </c>
      <c r="PI51" s="249">
        <v>44254</v>
      </c>
      <c r="PJ51" s="249">
        <v>44255</v>
      </c>
      <c r="PK51" s="249">
        <v>44256</v>
      </c>
      <c r="PL51" s="249">
        <v>44257</v>
      </c>
      <c r="PM51" s="249">
        <v>44258</v>
      </c>
      <c r="PN51" s="249">
        <v>44259</v>
      </c>
      <c r="PO51" s="249">
        <v>44260</v>
      </c>
      <c r="PP51" s="249">
        <v>44261</v>
      </c>
      <c r="PQ51" s="249">
        <v>44262</v>
      </c>
      <c r="PR51" s="249">
        <v>44263</v>
      </c>
      <c r="PS51" s="249">
        <v>44264</v>
      </c>
      <c r="PT51" s="249">
        <v>44265</v>
      </c>
      <c r="PU51" s="249">
        <v>44266</v>
      </c>
      <c r="PV51" s="249">
        <v>44267</v>
      </c>
      <c r="PW51" s="249">
        <v>44268</v>
      </c>
      <c r="PX51" s="249">
        <v>44269</v>
      </c>
      <c r="PY51" s="249">
        <v>44270</v>
      </c>
      <c r="PZ51" s="249">
        <v>44271</v>
      </c>
      <c r="QA51" s="249">
        <v>44272</v>
      </c>
      <c r="QB51" s="249">
        <v>44273</v>
      </c>
      <c r="QC51" s="249">
        <v>44274</v>
      </c>
      <c r="QD51" s="249">
        <v>44275</v>
      </c>
      <c r="QE51" s="249">
        <v>44276</v>
      </c>
      <c r="QF51" s="249">
        <v>44277</v>
      </c>
      <c r="QG51" s="249">
        <v>44278</v>
      </c>
      <c r="QH51" s="249">
        <v>44279</v>
      </c>
      <c r="QI51" s="249">
        <v>44280</v>
      </c>
      <c r="QJ51" s="249">
        <v>44281</v>
      </c>
      <c r="QK51" s="249">
        <v>44282</v>
      </c>
      <c r="QL51" s="249">
        <v>44283</v>
      </c>
      <c r="QM51" s="249">
        <v>44284</v>
      </c>
      <c r="QN51" s="249">
        <v>44285</v>
      </c>
      <c r="QO51" s="249">
        <v>44286</v>
      </c>
      <c r="QP51" s="249">
        <v>44287</v>
      </c>
      <c r="QQ51" s="249">
        <v>44288</v>
      </c>
      <c r="QR51" s="249">
        <v>44289</v>
      </c>
      <c r="QS51" s="249">
        <v>44290</v>
      </c>
      <c r="QT51" s="249">
        <v>44291</v>
      </c>
      <c r="QU51" s="249">
        <v>44292</v>
      </c>
      <c r="QV51" s="249">
        <v>44293</v>
      </c>
      <c r="QW51" s="249">
        <v>44294</v>
      </c>
      <c r="QX51" s="249">
        <v>44295</v>
      </c>
      <c r="QY51" s="249">
        <v>44296</v>
      </c>
      <c r="QZ51" s="249">
        <v>44297</v>
      </c>
      <c r="RA51" s="249">
        <v>44298</v>
      </c>
      <c r="RB51" s="249">
        <v>44299</v>
      </c>
      <c r="RC51" s="249">
        <v>44300</v>
      </c>
      <c r="RD51" s="249">
        <v>44301</v>
      </c>
      <c r="RE51" s="249">
        <v>44302</v>
      </c>
      <c r="RF51" s="249">
        <v>44303</v>
      </c>
      <c r="RG51" s="249">
        <v>44304</v>
      </c>
      <c r="RH51" s="249">
        <v>44305</v>
      </c>
      <c r="RI51" s="249">
        <v>44306</v>
      </c>
      <c r="RJ51" s="249">
        <v>44307</v>
      </c>
      <c r="RK51" s="249">
        <v>44308</v>
      </c>
      <c r="RL51" s="249">
        <v>44309</v>
      </c>
      <c r="RM51" s="249">
        <v>44310</v>
      </c>
      <c r="RN51" s="249">
        <v>44311</v>
      </c>
      <c r="RO51" s="249">
        <v>44312</v>
      </c>
      <c r="RP51" s="249">
        <v>44313</v>
      </c>
      <c r="RQ51" s="249">
        <v>44314</v>
      </c>
      <c r="RR51" s="249">
        <v>44315</v>
      </c>
      <c r="RS51" s="249">
        <v>44316</v>
      </c>
      <c r="RT51" s="249">
        <v>44317</v>
      </c>
      <c r="RU51" s="249">
        <v>44318</v>
      </c>
      <c r="RV51" s="249">
        <v>44319</v>
      </c>
      <c r="RW51" s="249">
        <v>44320</v>
      </c>
      <c r="RX51" s="249">
        <v>44321</v>
      </c>
      <c r="RY51" s="249">
        <v>44322</v>
      </c>
      <c r="RZ51" s="249">
        <v>44323</v>
      </c>
      <c r="SA51" s="249">
        <v>44324</v>
      </c>
      <c r="SB51" s="249">
        <v>44325</v>
      </c>
      <c r="SC51" s="249">
        <v>44326</v>
      </c>
      <c r="SD51" s="249">
        <v>44327</v>
      </c>
      <c r="SE51" s="249">
        <v>44328</v>
      </c>
      <c r="SF51" s="249">
        <v>44329</v>
      </c>
      <c r="SG51" s="249">
        <v>44330</v>
      </c>
      <c r="SH51" s="249">
        <v>44331</v>
      </c>
      <c r="SI51" s="249">
        <v>44332</v>
      </c>
      <c r="SJ51" s="249">
        <v>44333</v>
      </c>
      <c r="SK51" s="249">
        <v>44334</v>
      </c>
      <c r="SL51" s="249">
        <v>44335</v>
      </c>
      <c r="SM51" s="249">
        <v>44336</v>
      </c>
      <c r="SN51" s="249">
        <v>44337</v>
      </c>
      <c r="SO51" s="249">
        <v>44338</v>
      </c>
      <c r="SP51" s="249">
        <v>44339</v>
      </c>
      <c r="SQ51" s="249">
        <v>44340</v>
      </c>
      <c r="SR51" s="249">
        <v>44341</v>
      </c>
      <c r="SS51" s="249">
        <v>44342</v>
      </c>
      <c r="ST51" s="249">
        <v>44343</v>
      </c>
      <c r="SU51" s="249">
        <v>44344</v>
      </c>
      <c r="SV51" s="249">
        <v>44345</v>
      </c>
      <c r="SW51" s="249">
        <v>44346</v>
      </c>
      <c r="SX51" s="249">
        <v>44347</v>
      </c>
      <c r="SY51" s="249">
        <v>44348</v>
      </c>
      <c r="SZ51" s="249">
        <v>44349</v>
      </c>
      <c r="TA51" s="249">
        <v>44350</v>
      </c>
      <c r="TB51" s="249">
        <v>44351</v>
      </c>
      <c r="TC51" s="249">
        <v>44352</v>
      </c>
      <c r="TD51" s="249">
        <v>44353</v>
      </c>
      <c r="TE51" s="249">
        <v>44354</v>
      </c>
      <c r="TF51" s="249">
        <v>44355</v>
      </c>
      <c r="TG51" s="249">
        <v>44356</v>
      </c>
      <c r="TH51" s="249">
        <v>44357</v>
      </c>
      <c r="TI51" s="249">
        <v>44358</v>
      </c>
      <c r="TJ51" s="249">
        <v>44359</v>
      </c>
      <c r="TK51" s="249">
        <v>44360</v>
      </c>
      <c r="TL51" s="249">
        <v>44361</v>
      </c>
      <c r="TM51" s="249">
        <v>44362</v>
      </c>
      <c r="TN51" s="249">
        <v>44363</v>
      </c>
      <c r="TO51" s="249">
        <v>44364</v>
      </c>
      <c r="TP51" s="249">
        <v>44365</v>
      </c>
      <c r="TQ51" s="249">
        <v>44366</v>
      </c>
      <c r="TR51" s="249">
        <v>44367</v>
      </c>
      <c r="TS51" s="249">
        <v>44368</v>
      </c>
      <c r="TT51" s="249">
        <v>44369</v>
      </c>
      <c r="TU51" s="249">
        <v>44370</v>
      </c>
      <c r="TV51" s="249">
        <v>44371</v>
      </c>
      <c r="TW51" s="249">
        <v>44372</v>
      </c>
      <c r="TX51" s="249">
        <v>44373</v>
      </c>
      <c r="TY51" s="249">
        <v>44374</v>
      </c>
      <c r="TZ51" s="249">
        <v>44375</v>
      </c>
      <c r="UA51" s="249">
        <v>44376</v>
      </c>
      <c r="UB51" s="249">
        <v>44377</v>
      </c>
      <c r="UC51" s="249">
        <v>44378</v>
      </c>
      <c r="UD51" s="249">
        <v>44379</v>
      </c>
      <c r="UE51" s="249">
        <v>44380</v>
      </c>
      <c r="UF51" s="249">
        <v>44381</v>
      </c>
      <c r="UG51" s="249">
        <v>44382</v>
      </c>
      <c r="UH51" s="249">
        <v>44383</v>
      </c>
      <c r="UI51" s="249">
        <v>44384</v>
      </c>
      <c r="UJ51" s="249">
        <v>44385</v>
      </c>
      <c r="UK51" s="249">
        <v>44386</v>
      </c>
      <c r="UL51" s="249">
        <v>44387</v>
      </c>
      <c r="UM51" s="249">
        <v>44388</v>
      </c>
      <c r="UN51" s="249">
        <v>44389</v>
      </c>
      <c r="UO51" s="249">
        <v>44390</v>
      </c>
      <c r="UP51" s="249">
        <v>44391</v>
      </c>
      <c r="UQ51" s="249">
        <v>44392</v>
      </c>
      <c r="UR51" s="249">
        <v>44393</v>
      </c>
      <c r="US51" s="249">
        <v>44394</v>
      </c>
      <c r="UT51" s="249">
        <v>44395</v>
      </c>
      <c r="UU51" s="249">
        <v>44396</v>
      </c>
      <c r="UV51" s="249">
        <v>44397</v>
      </c>
      <c r="UW51" s="249">
        <v>44398</v>
      </c>
      <c r="UX51" s="249">
        <v>44399</v>
      </c>
      <c r="UY51" s="249">
        <v>44400</v>
      </c>
      <c r="UZ51" s="249">
        <v>44401</v>
      </c>
      <c r="VA51" s="249">
        <v>44402</v>
      </c>
      <c r="VB51" s="249">
        <v>44403</v>
      </c>
      <c r="VC51" s="249">
        <v>44404</v>
      </c>
      <c r="VD51" s="249">
        <v>44405</v>
      </c>
      <c r="VE51" s="249">
        <v>44406</v>
      </c>
      <c r="VF51" s="249">
        <v>44407</v>
      </c>
      <c r="VG51" s="249">
        <v>44408</v>
      </c>
      <c r="VH51" s="249">
        <v>44409</v>
      </c>
      <c r="VI51" s="249">
        <v>44410</v>
      </c>
      <c r="VJ51" s="249">
        <v>44411</v>
      </c>
      <c r="VK51" s="249">
        <v>44412</v>
      </c>
      <c r="VL51" s="249">
        <v>44413</v>
      </c>
      <c r="VM51" s="249">
        <v>44414</v>
      </c>
      <c r="VN51" s="249">
        <v>44415</v>
      </c>
      <c r="VO51" s="249">
        <v>44416</v>
      </c>
      <c r="VP51" s="249">
        <v>44417</v>
      </c>
      <c r="VQ51" s="249">
        <v>44418</v>
      </c>
      <c r="VR51" s="249">
        <v>44419</v>
      </c>
      <c r="VS51" s="249">
        <v>44420</v>
      </c>
      <c r="VT51" s="249">
        <v>44421</v>
      </c>
      <c r="VU51" s="249">
        <v>44422</v>
      </c>
      <c r="VV51" s="249">
        <v>44423</v>
      </c>
      <c r="VW51" s="249">
        <v>44424</v>
      </c>
      <c r="VX51" s="249">
        <v>44425</v>
      </c>
      <c r="VY51" s="249">
        <v>44426</v>
      </c>
      <c r="VZ51" s="249">
        <v>44427</v>
      </c>
      <c r="WA51" s="249">
        <v>44428</v>
      </c>
      <c r="WB51" s="249">
        <v>44429</v>
      </c>
      <c r="WC51" s="249">
        <v>44430</v>
      </c>
      <c r="WD51" s="249">
        <v>44431</v>
      </c>
      <c r="WE51" s="249">
        <v>44432</v>
      </c>
      <c r="WF51" s="249">
        <v>44433</v>
      </c>
      <c r="WG51" s="249">
        <v>44434</v>
      </c>
      <c r="WH51" s="249">
        <v>44435</v>
      </c>
      <c r="WI51" s="249">
        <v>44436</v>
      </c>
      <c r="WJ51" s="249">
        <v>44437</v>
      </c>
      <c r="WK51" s="249">
        <v>44438</v>
      </c>
      <c r="WL51" s="249">
        <v>44439</v>
      </c>
      <c r="WM51" s="249">
        <v>44440</v>
      </c>
      <c r="WN51" s="249">
        <v>44441</v>
      </c>
      <c r="WO51" s="249">
        <v>44442</v>
      </c>
      <c r="WP51" s="249">
        <v>44443</v>
      </c>
      <c r="WQ51" s="249">
        <v>44444</v>
      </c>
      <c r="WR51" s="249">
        <v>44445</v>
      </c>
      <c r="WS51" s="249">
        <v>44446</v>
      </c>
      <c r="WT51" s="249">
        <v>44447</v>
      </c>
      <c r="WU51" s="249">
        <v>44448</v>
      </c>
      <c r="WV51" s="249">
        <v>44449</v>
      </c>
      <c r="WW51" s="249">
        <v>44450</v>
      </c>
      <c r="WX51" s="249">
        <v>44451</v>
      </c>
      <c r="WY51" s="249">
        <v>44452</v>
      </c>
      <c r="WZ51" s="249">
        <v>44453</v>
      </c>
      <c r="XA51" s="249">
        <v>44454</v>
      </c>
      <c r="XB51" s="249">
        <v>44455</v>
      </c>
      <c r="XC51" s="249">
        <v>44456</v>
      </c>
      <c r="XD51" s="249">
        <v>44457</v>
      </c>
      <c r="XE51" s="249">
        <v>44458</v>
      </c>
      <c r="XF51" s="249">
        <v>44459</v>
      </c>
      <c r="XG51" s="249">
        <v>44460</v>
      </c>
      <c r="XH51" s="249">
        <v>44461</v>
      </c>
      <c r="XI51" s="249">
        <v>44462</v>
      </c>
      <c r="XJ51" s="249">
        <v>44463</v>
      </c>
      <c r="XK51" s="249">
        <v>44464</v>
      </c>
      <c r="XL51" s="249">
        <v>44465</v>
      </c>
      <c r="XM51" s="249">
        <v>44466</v>
      </c>
      <c r="XN51" s="249">
        <v>44467</v>
      </c>
      <c r="XO51" s="249">
        <v>44468</v>
      </c>
      <c r="XP51" s="249">
        <v>44469</v>
      </c>
      <c r="XQ51" s="249">
        <v>44470</v>
      </c>
      <c r="XR51" s="249">
        <v>44471</v>
      </c>
      <c r="XS51" s="249">
        <v>44472</v>
      </c>
      <c r="XT51" s="249">
        <v>44473</v>
      </c>
      <c r="XU51" s="249">
        <v>44474</v>
      </c>
      <c r="XV51" s="249">
        <v>44475</v>
      </c>
      <c r="XW51" s="249">
        <v>44476</v>
      </c>
      <c r="XX51" s="249">
        <v>44477</v>
      </c>
      <c r="XY51" s="249">
        <v>44478</v>
      </c>
      <c r="XZ51" s="249">
        <v>44479</v>
      </c>
      <c r="YA51" s="249">
        <v>44480</v>
      </c>
      <c r="YB51" s="249">
        <v>44481</v>
      </c>
      <c r="YC51" s="249">
        <v>44482</v>
      </c>
      <c r="YD51" s="249">
        <v>44483</v>
      </c>
      <c r="YE51" s="249">
        <v>44484</v>
      </c>
      <c r="YF51" s="249">
        <v>44485</v>
      </c>
      <c r="YG51" s="249">
        <v>44486</v>
      </c>
      <c r="YH51" s="249">
        <v>44487</v>
      </c>
      <c r="YI51" s="249">
        <v>44488</v>
      </c>
      <c r="YJ51" s="249">
        <v>44489</v>
      </c>
      <c r="YK51" s="249">
        <v>44490</v>
      </c>
      <c r="YL51" s="249">
        <v>44491</v>
      </c>
      <c r="YM51" s="249">
        <v>44492</v>
      </c>
      <c r="YN51" s="249">
        <v>44493</v>
      </c>
      <c r="YO51" s="249">
        <v>44494</v>
      </c>
      <c r="YP51" s="249">
        <v>44495</v>
      </c>
      <c r="YQ51" s="249">
        <v>44496</v>
      </c>
      <c r="YR51" s="249">
        <v>44497</v>
      </c>
      <c r="YS51" s="249">
        <v>44498</v>
      </c>
      <c r="YT51" s="249">
        <v>44499</v>
      </c>
      <c r="YU51" s="249">
        <v>44500</v>
      </c>
      <c r="YV51" s="249">
        <v>44501</v>
      </c>
      <c r="YW51" s="249">
        <v>44502</v>
      </c>
      <c r="YX51" s="249">
        <v>44503</v>
      </c>
      <c r="YY51" s="249">
        <v>44504</v>
      </c>
      <c r="YZ51" s="249">
        <v>44505</v>
      </c>
      <c r="ZA51" s="249">
        <v>44506</v>
      </c>
      <c r="ZB51" s="249">
        <v>44507</v>
      </c>
      <c r="ZC51" s="249">
        <v>44508</v>
      </c>
      <c r="ZD51" s="249">
        <v>44509</v>
      </c>
      <c r="ZE51" s="249">
        <v>44510</v>
      </c>
      <c r="ZF51" s="249">
        <v>44511</v>
      </c>
      <c r="ZG51" s="249">
        <v>44512</v>
      </c>
      <c r="ZH51" s="249">
        <v>44513</v>
      </c>
      <c r="ZI51" s="249">
        <v>44514</v>
      </c>
      <c r="ZJ51" s="249">
        <v>44515</v>
      </c>
      <c r="ZK51" s="249">
        <v>44516</v>
      </c>
      <c r="ZL51" s="249">
        <v>44517</v>
      </c>
      <c r="ZM51" s="249">
        <v>44518</v>
      </c>
      <c r="ZN51" s="249">
        <v>44519</v>
      </c>
      <c r="ZO51" s="249">
        <v>44520</v>
      </c>
      <c r="ZP51" s="249">
        <v>44521</v>
      </c>
      <c r="ZQ51" s="249">
        <v>44522</v>
      </c>
      <c r="ZR51" s="249">
        <v>44523</v>
      </c>
      <c r="ZS51" s="249">
        <v>44524</v>
      </c>
      <c r="ZT51" s="249">
        <v>44525</v>
      </c>
      <c r="ZU51" s="249">
        <v>44526</v>
      </c>
      <c r="ZV51" s="249">
        <v>44527</v>
      </c>
      <c r="ZW51" s="249">
        <v>44528</v>
      </c>
      <c r="ZX51" s="249">
        <v>44529</v>
      </c>
      <c r="ZY51" s="249">
        <v>44530</v>
      </c>
      <c r="ZZ51" s="249">
        <v>44531</v>
      </c>
      <c r="AAA51" s="249">
        <v>44532</v>
      </c>
      <c r="AAB51" s="249">
        <v>44533</v>
      </c>
      <c r="AAC51" s="249">
        <v>44534</v>
      </c>
      <c r="AAD51" s="249">
        <v>44535</v>
      </c>
      <c r="AAE51" s="249">
        <v>44536</v>
      </c>
      <c r="AAF51" s="249">
        <v>44537</v>
      </c>
      <c r="AAG51" s="249">
        <v>44538</v>
      </c>
      <c r="AAH51" s="249">
        <v>44539</v>
      </c>
      <c r="AAI51" s="249">
        <v>44540</v>
      </c>
      <c r="AAJ51" s="249">
        <v>44541</v>
      </c>
      <c r="AAK51" s="249">
        <v>44542</v>
      </c>
      <c r="AAL51" s="249">
        <v>44543</v>
      </c>
      <c r="AAM51" s="249">
        <v>44544</v>
      </c>
      <c r="AAN51" s="249">
        <v>44545</v>
      </c>
      <c r="AAO51" s="249">
        <v>44546</v>
      </c>
      <c r="AAP51" s="249">
        <v>44547</v>
      </c>
      <c r="AAQ51" s="249">
        <v>44548</v>
      </c>
      <c r="AAR51" s="249">
        <v>44549</v>
      </c>
      <c r="AAS51" s="249">
        <v>44550</v>
      </c>
      <c r="AAT51" s="249">
        <v>44551</v>
      </c>
      <c r="AAU51" s="249">
        <v>44552</v>
      </c>
      <c r="AAV51" s="249">
        <v>44553</v>
      </c>
      <c r="AAW51" s="249">
        <v>44554</v>
      </c>
      <c r="AAX51" s="249">
        <v>44555</v>
      </c>
      <c r="AAY51" s="249">
        <v>44556</v>
      </c>
      <c r="AAZ51" s="249">
        <v>44557</v>
      </c>
      <c r="ABA51" s="249">
        <v>44558</v>
      </c>
      <c r="ABB51" s="249">
        <v>44559</v>
      </c>
      <c r="ABC51" s="249">
        <v>44560</v>
      </c>
      <c r="ABD51" s="249">
        <v>44561</v>
      </c>
      <c r="ABE51" s="249">
        <v>44562</v>
      </c>
      <c r="ABF51" s="249">
        <v>44563</v>
      </c>
      <c r="ABG51" s="249">
        <v>44564</v>
      </c>
      <c r="ABH51" s="249">
        <v>44565</v>
      </c>
      <c r="ABI51" s="249">
        <v>44566</v>
      </c>
      <c r="ABJ51" s="249">
        <v>44567</v>
      </c>
      <c r="ABK51" s="249">
        <v>44568</v>
      </c>
      <c r="ABL51" s="249">
        <v>44569</v>
      </c>
      <c r="ABM51" s="249">
        <v>44570</v>
      </c>
      <c r="ABN51" s="249">
        <v>44571</v>
      </c>
      <c r="ABO51" s="249">
        <v>44572</v>
      </c>
      <c r="ABP51" s="249">
        <v>44573</v>
      </c>
      <c r="ABQ51" s="249">
        <v>44574</v>
      </c>
      <c r="ABR51" s="249">
        <v>44575</v>
      </c>
      <c r="ABS51" s="249">
        <v>44576</v>
      </c>
      <c r="ABT51" s="249">
        <v>44577</v>
      </c>
      <c r="ABU51" s="249">
        <v>44578</v>
      </c>
      <c r="ABV51" s="249">
        <v>44579</v>
      </c>
      <c r="ABW51" s="249">
        <v>44580</v>
      </c>
      <c r="ABX51" s="249">
        <v>44581</v>
      </c>
      <c r="ABY51" s="249">
        <v>44582</v>
      </c>
      <c r="ABZ51" s="249">
        <v>44583</v>
      </c>
      <c r="ACA51" s="249">
        <v>44584</v>
      </c>
      <c r="ACB51" s="249">
        <v>44585</v>
      </c>
      <c r="ACC51" s="249">
        <v>44586</v>
      </c>
      <c r="ACD51" s="249">
        <v>44587</v>
      </c>
      <c r="ACE51" s="249">
        <v>44588</v>
      </c>
      <c r="ACF51" s="249">
        <v>44589</v>
      </c>
      <c r="ACG51" s="249">
        <v>44590</v>
      </c>
      <c r="ACH51" s="249">
        <v>44591</v>
      </c>
      <c r="ACI51" s="249">
        <v>44592</v>
      </c>
      <c r="ACJ51" s="249">
        <v>44593</v>
      </c>
      <c r="ACK51" s="249">
        <v>44594</v>
      </c>
      <c r="ACL51" s="249">
        <v>44595</v>
      </c>
      <c r="ACM51" s="249">
        <v>44596</v>
      </c>
      <c r="ACN51" s="249">
        <v>44597</v>
      </c>
      <c r="ACO51" s="249">
        <v>44598</v>
      </c>
      <c r="ACP51" s="249">
        <v>44599</v>
      </c>
      <c r="ACQ51" s="249">
        <v>44600</v>
      </c>
      <c r="ACR51" s="249">
        <v>44601</v>
      </c>
      <c r="ACS51" s="249">
        <v>44602</v>
      </c>
      <c r="ACT51" s="249">
        <v>44603</v>
      </c>
      <c r="ACU51" s="249">
        <v>44604</v>
      </c>
      <c r="ACV51" s="249">
        <v>44605</v>
      </c>
      <c r="ACW51" s="249">
        <v>44606</v>
      </c>
      <c r="ACX51" s="249">
        <v>44607</v>
      </c>
      <c r="ACY51" s="249">
        <v>44608</v>
      </c>
      <c r="ACZ51" s="249">
        <v>44609</v>
      </c>
      <c r="ADA51" s="249">
        <v>44610</v>
      </c>
      <c r="ADB51" s="249">
        <v>44611</v>
      </c>
      <c r="ADC51" s="249">
        <v>44612</v>
      </c>
      <c r="ADD51" s="249">
        <v>44613</v>
      </c>
      <c r="ADE51" s="249">
        <v>44614</v>
      </c>
      <c r="ADF51" s="249">
        <v>44615</v>
      </c>
      <c r="ADG51" s="249">
        <v>44616</v>
      </c>
      <c r="ADH51" s="249">
        <v>44617</v>
      </c>
      <c r="ADI51" s="249">
        <v>44618</v>
      </c>
      <c r="ADJ51" s="249">
        <v>44619</v>
      </c>
      <c r="ADK51" s="249">
        <v>44620</v>
      </c>
      <c r="ADL51" s="249">
        <v>44621</v>
      </c>
      <c r="ADM51" s="249">
        <v>44622</v>
      </c>
      <c r="ADN51" s="249">
        <v>44623</v>
      </c>
      <c r="ADO51" s="249">
        <v>44624</v>
      </c>
      <c r="ADP51" s="249">
        <v>44625</v>
      </c>
      <c r="ADQ51" s="249">
        <v>44626</v>
      </c>
      <c r="ADR51" s="249">
        <v>44627</v>
      </c>
      <c r="ADS51" s="249">
        <v>44628</v>
      </c>
      <c r="ADT51" s="249">
        <v>44629</v>
      </c>
      <c r="ADU51" s="249">
        <v>44630</v>
      </c>
      <c r="ADV51" s="249">
        <v>44631</v>
      </c>
      <c r="ADW51" s="249">
        <v>44632</v>
      </c>
      <c r="ADX51" s="249">
        <v>44633</v>
      </c>
      <c r="ADY51" s="249">
        <v>44634</v>
      </c>
      <c r="ADZ51" s="249">
        <v>44635</v>
      </c>
      <c r="AEA51" s="249">
        <v>44636</v>
      </c>
      <c r="AEB51" s="249">
        <v>44637</v>
      </c>
      <c r="AEC51" s="249">
        <v>44638</v>
      </c>
      <c r="AED51" s="249">
        <v>44639</v>
      </c>
      <c r="AEE51" s="249">
        <v>44640</v>
      </c>
      <c r="AEF51" s="249">
        <v>44641</v>
      </c>
      <c r="AEG51" s="249">
        <v>44642</v>
      </c>
      <c r="AEH51" s="249">
        <v>44643</v>
      </c>
      <c r="AEI51" s="249">
        <v>44644</v>
      </c>
      <c r="AEJ51" s="249">
        <v>44645</v>
      </c>
      <c r="AEK51" s="249">
        <v>44646</v>
      </c>
      <c r="AEL51" s="249">
        <v>44647</v>
      </c>
      <c r="AEM51" s="249">
        <v>44648</v>
      </c>
      <c r="AEN51" s="249">
        <v>44649</v>
      </c>
      <c r="AEO51" s="249">
        <v>44650</v>
      </c>
      <c r="AEP51" s="249">
        <v>44651</v>
      </c>
      <c r="AEQ51" s="249">
        <v>44652</v>
      </c>
      <c r="AER51" s="249">
        <v>44653</v>
      </c>
      <c r="AES51" s="249">
        <v>44654</v>
      </c>
      <c r="AET51" s="249">
        <v>44655</v>
      </c>
      <c r="AEU51" s="249">
        <v>44656</v>
      </c>
      <c r="AEV51" s="249">
        <v>44657</v>
      </c>
      <c r="AEW51" s="249">
        <v>44658</v>
      </c>
      <c r="AEX51" s="249">
        <v>44659</v>
      </c>
      <c r="AEY51" s="249">
        <v>44660</v>
      </c>
      <c r="AEZ51" s="249">
        <v>44661</v>
      </c>
      <c r="AFA51" s="249">
        <v>44662</v>
      </c>
      <c r="AFB51" s="249">
        <v>44663</v>
      </c>
      <c r="AFC51" s="249">
        <v>44664</v>
      </c>
      <c r="AFD51" s="249">
        <v>44665</v>
      </c>
      <c r="AFE51" s="249">
        <v>44666</v>
      </c>
      <c r="AFF51" s="249">
        <v>44667</v>
      </c>
      <c r="AFG51" s="249">
        <v>44668</v>
      </c>
      <c r="AFH51" s="249">
        <v>44669</v>
      </c>
      <c r="AFI51" s="249">
        <v>44670</v>
      </c>
      <c r="AFJ51" s="249">
        <v>44671</v>
      </c>
      <c r="AFK51" s="249">
        <v>44672</v>
      </c>
      <c r="AFL51" s="249">
        <v>44673</v>
      </c>
      <c r="AFM51" s="249">
        <v>44674</v>
      </c>
      <c r="AFN51" s="249">
        <v>44675</v>
      </c>
      <c r="AFO51" s="249">
        <v>44676</v>
      </c>
      <c r="AFP51" s="249">
        <v>44677</v>
      </c>
      <c r="AFQ51" s="249">
        <v>44678</v>
      </c>
      <c r="AFR51" s="249">
        <v>44679</v>
      </c>
      <c r="AFS51" s="249">
        <v>44680</v>
      </c>
      <c r="AFT51" s="249">
        <v>44681</v>
      </c>
      <c r="AFU51" s="249">
        <v>44682</v>
      </c>
      <c r="AFV51" s="249">
        <v>44683</v>
      </c>
      <c r="AFW51" s="249">
        <v>44684</v>
      </c>
      <c r="AFX51" s="249">
        <v>44685</v>
      </c>
      <c r="AFY51" s="249">
        <v>44686</v>
      </c>
      <c r="AFZ51" s="249">
        <v>44687</v>
      </c>
      <c r="AGA51" s="249">
        <v>44688</v>
      </c>
      <c r="AGB51" s="249">
        <v>44689</v>
      </c>
      <c r="AGC51" s="249">
        <v>44690</v>
      </c>
      <c r="AGD51" s="249">
        <v>44691</v>
      </c>
      <c r="AGE51" s="249">
        <v>44692</v>
      </c>
      <c r="AGF51" s="249">
        <v>44693</v>
      </c>
      <c r="AGG51" s="249">
        <v>44694</v>
      </c>
      <c r="AGH51" s="249">
        <v>44695</v>
      </c>
      <c r="AGI51" s="249">
        <v>44696</v>
      </c>
      <c r="AGJ51" s="249">
        <v>44697</v>
      </c>
      <c r="AGK51" s="249">
        <v>44698</v>
      </c>
      <c r="AGL51" s="249">
        <v>44699</v>
      </c>
      <c r="AGM51" s="249">
        <v>44700</v>
      </c>
      <c r="AGN51" s="249">
        <v>44701</v>
      </c>
      <c r="AGO51" s="249">
        <v>44702</v>
      </c>
      <c r="AGP51" s="249">
        <v>44703</v>
      </c>
      <c r="AGQ51" s="249">
        <v>44704</v>
      </c>
      <c r="AGR51" s="249">
        <v>44705</v>
      </c>
      <c r="AGS51" s="249">
        <v>44706</v>
      </c>
      <c r="AGT51" s="249">
        <v>44707</v>
      </c>
      <c r="AGU51" s="249">
        <v>44708</v>
      </c>
      <c r="AGV51" s="249">
        <v>44709</v>
      </c>
      <c r="AGW51" s="249">
        <v>44710</v>
      </c>
      <c r="AGX51" s="249">
        <v>44711</v>
      </c>
      <c r="AGY51" s="249">
        <v>44712</v>
      </c>
      <c r="AGZ51" s="249">
        <v>44713</v>
      </c>
      <c r="AHA51" s="249">
        <v>44714</v>
      </c>
      <c r="AHB51" s="249">
        <v>44715</v>
      </c>
      <c r="AHC51" s="249">
        <v>44716</v>
      </c>
      <c r="AHD51" s="249">
        <v>44717</v>
      </c>
      <c r="AHE51" s="249">
        <v>44718</v>
      </c>
      <c r="AHF51" s="249">
        <v>44719</v>
      </c>
      <c r="AHG51" s="249">
        <v>44720</v>
      </c>
      <c r="AHH51" s="249">
        <v>44721</v>
      </c>
      <c r="AHI51" s="249">
        <v>44722</v>
      </c>
      <c r="AHJ51" s="249">
        <v>44723</v>
      </c>
      <c r="AHK51" s="249">
        <v>44724</v>
      </c>
      <c r="AHL51" s="249">
        <v>44725</v>
      </c>
      <c r="AHM51" s="249">
        <v>44726</v>
      </c>
      <c r="AHN51" s="249">
        <v>44727</v>
      </c>
      <c r="AHO51" s="249">
        <v>44728</v>
      </c>
      <c r="AHP51" s="249">
        <v>44729</v>
      </c>
      <c r="AHQ51" s="249">
        <v>44730</v>
      </c>
      <c r="AHR51" s="249">
        <v>44731</v>
      </c>
      <c r="AHS51" s="249">
        <v>44732</v>
      </c>
      <c r="AHT51" s="249">
        <v>44733</v>
      </c>
      <c r="AHU51" s="249">
        <v>44734</v>
      </c>
      <c r="AHV51" s="249">
        <v>44735</v>
      </c>
      <c r="AHW51" s="249">
        <v>44736</v>
      </c>
      <c r="AHX51" s="249">
        <v>44737</v>
      </c>
      <c r="AHY51" s="249">
        <v>44738</v>
      </c>
      <c r="AHZ51" s="249">
        <v>44739</v>
      </c>
      <c r="AIA51" s="249">
        <v>44740</v>
      </c>
      <c r="AIB51" s="249">
        <v>44741</v>
      </c>
      <c r="AIC51" s="249">
        <v>44742</v>
      </c>
      <c r="AID51" s="249">
        <v>44743</v>
      </c>
      <c r="AIE51" s="249">
        <v>44744</v>
      </c>
      <c r="AIF51" s="249">
        <v>44745</v>
      </c>
      <c r="AIG51" s="249">
        <v>44746</v>
      </c>
      <c r="AIH51" s="249">
        <v>44747</v>
      </c>
      <c r="AII51" s="249">
        <v>44748</v>
      </c>
      <c r="AIJ51" s="249">
        <v>44749</v>
      </c>
      <c r="AIK51" s="249">
        <v>44750</v>
      </c>
      <c r="AIL51" s="249">
        <v>44751</v>
      </c>
      <c r="AIM51" s="249">
        <v>44752</v>
      </c>
      <c r="AIN51" s="249">
        <v>44753</v>
      </c>
      <c r="AIO51" s="249">
        <v>44754</v>
      </c>
      <c r="AIP51" s="249">
        <v>44755</v>
      </c>
      <c r="AIQ51" s="249">
        <v>44756</v>
      </c>
      <c r="AIR51" s="249">
        <v>44757</v>
      </c>
      <c r="AIS51" s="249">
        <v>44758</v>
      </c>
      <c r="AIT51" s="249">
        <v>44759</v>
      </c>
      <c r="AIU51" s="249">
        <v>44760</v>
      </c>
      <c r="AIV51" s="249">
        <v>44761</v>
      </c>
      <c r="AIW51" s="249">
        <v>44762</v>
      </c>
      <c r="AIX51" s="249">
        <v>44763</v>
      </c>
      <c r="AIY51" s="249">
        <v>44764</v>
      </c>
      <c r="AIZ51" s="249">
        <v>44765</v>
      </c>
      <c r="AJA51" s="249">
        <v>44766</v>
      </c>
      <c r="AJB51" s="249">
        <v>44767</v>
      </c>
      <c r="AJC51" s="249">
        <v>44768</v>
      </c>
      <c r="AJD51" s="249">
        <v>44769</v>
      </c>
      <c r="AJE51" s="249">
        <v>44770</v>
      </c>
      <c r="AJF51" s="249">
        <v>44771</v>
      </c>
      <c r="AJG51" s="249">
        <v>44772</v>
      </c>
      <c r="AJH51" s="249">
        <v>44773</v>
      </c>
      <c r="AJI51" s="249">
        <v>44774</v>
      </c>
      <c r="AJJ51" s="249">
        <v>44775</v>
      </c>
      <c r="AJK51" s="249">
        <v>44776</v>
      </c>
      <c r="AJL51" s="249">
        <v>44777</v>
      </c>
      <c r="AJM51" s="249">
        <v>44778</v>
      </c>
      <c r="AJN51" s="249">
        <v>44779</v>
      </c>
      <c r="AJO51" s="249">
        <v>44780</v>
      </c>
      <c r="AJP51" s="249">
        <v>44781</v>
      </c>
      <c r="AJQ51" s="249">
        <v>44782</v>
      </c>
      <c r="AJR51" s="249">
        <v>44783</v>
      </c>
      <c r="AJS51" s="249">
        <v>44784</v>
      </c>
      <c r="AJT51" s="249">
        <v>44785</v>
      </c>
      <c r="AJU51" s="249">
        <v>44786</v>
      </c>
      <c r="AJV51" s="249">
        <v>44787</v>
      </c>
      <c r="AJW51" s="249">
        <v>44788</v>
      </c>
      <c r="AJX51" s="249">
        <v>44789</v>
      </c>
      <c r="AJY51" s="249">
        <v>44790</v>
      </c>
      <c r="AJZ51" s="249">
        <v>44791</v>
      </c>
      <c r="AKA51" s="249">
        <v>44792</v>
      </c>
      <c r="AKB51" s="249">
        <v>44793</v>
      </c>
      <c r="AKC51" s="249">
        <v>44794</v>
      </c>
      <c r="AKD51" s="249">
        <v>44795</v>
      </c>
      <c r="AKE51" s="249">
        <v>44796</v>
      </c>
      <c r="AKF51" s="249">
        <v>44797</v>
      </c>
      <c r="AKG51" s="249">
        <v>44798</v>
      </c>
      <c r="AKH51" s="249">
        <v>44799</v>
      </c>
      <c r="AKI51" s="249">
        <v>44800</v>
      </c>
      <c r="AKJ51" s="249">
        <v>44801</v>
      </c>
      <c r="AKK51" s="249">
        <v>44802</v>
      </c>
      <c r="AKL51" s="249">
        <v>44803</v>
      </c>
      <c r="AKM51" s="249">
        <v>44804</v>
      </c>
      <c r="AKN51" s="249">
        <v>44805</v>
      </c>
      <c r="AKO51" s="249">
        <v>44806</v>
      </c>
      <c r="AKP51" s="249">
        <v>44807</v>
      </c>
      <c r="AKQ51" s="249">
        <v>44808</v>
      </c>
      <c r="AKR51" s="249">
        <v>44809</v>
      </c>
      <c r="AKS51" s="249">
        <v>44810</v>
      </c>
      <c r="AKT51" s="249">
        <v>44811</v>
      </c>
      <c r="AKU51" s="249">
        <v>44812</v>
      </c>
      <c r="AKV51" s="249">
        <v>44813</v>
      </c>
      <c r="AKW51" s="249">
        <v>44814</v>
      </c>
      <c r="AKX51" s="249">
        <v>44815</v>
      </c>
      <c r="AKY51" s="249">
        <v>44816</v>
      </c>
      <c r="AKZ51" s="249">
        <v>44817</v>
      </c>
      <c r="ALA51" s="249">
        <v>44818</v>
      </c>
      <c r="ALB51" s="249">
        <v>44819</v>
      </c>
      <c r="ALC51" s="249">
        <v>44820</v>
      </c>
      <c r="ALD51" s="249">
        <v>44821</v>
      </c>
      <c r="ALE51" s="249">
        <v>44822</v>
      </c>
      <c r="ALF51" s="249">
        <v>44823</v>
      </c>
      <c r="ALG51" s="249">
        <v>44824</v>
      </c>
      <c r="ALH51" s="249">
        <v>44825</v>
      </c>
      <c r="ALI51" s="249">
        <v>44826</v>
      </c>
      <c r="ALJ51" s="249">
        <v>44827</v>
      </c>
      <c r="ALK51" s="249">
        <v>44828</v>
      </c>
      <c r="ALL51" s="249">
        <v>44829</v>
      </c>
      <c r="ALM51" s="249">
        <v>44830</v>
      </c>
      <c r="ALN51" s="249">
        <v>44831</v>
      </c>
      <c r="ALO51" s="249">
        <v>44832</v>
      </c>
      <c r="ALP51" s="249">
        <v>44833</v>
      </c>
      <c r="ALQ51" s="249">
        <v>44834</v>
      </c>
      <c r="ALR51" s="249">
        <v>44835</v>
      </c>
      <c r="ALS51" s="249">
        <v>44836</v>
      </c>
      <c r="ALT51" s="249">
        <v>44837</v>
      </c>
      <c r="ALU51" s="249">
        <v>44838</v>
      </c>
      <c r="ALV51" s="249">
        <v>44839</v>
      </c>
      <c r="ALW51" s="249">
        <v>44840</v>
      </c>
      <c r="ALX51" s="249">
        <v>44841</v>
      </c>
      <c r="ALY51" s="249">
        <v>44842</v>
      </c>
      <c r="ALZ51" s="249">
        <v>44843</v>
      </c>
      <c r="AMA51" s="249">
        <v>44844</v>
      </c>
      <c r="AMB51" s="249">
        <v>44845</v>
      </c>
      <c r="AMC51" s="249">
        <v>44846</v>
      </c>
      <c r="AMD51" s="249">
        <v>44847</v>
      </c>
      <c r="AME51" s="249">
        <v>44848</v>
      </c>
      <c r="AMF51" s="249">
        <v>44849</v>
      </c>
      <c r="AMG51" s="249">
        <v>44850</v>
      </c>
      <c r="AMH51" s="249">
        <v>44851</v>
      </c>
      <c r="AMI51" s="249">
        <v>44852</v>
      </c>
      <c r="AMJ51" s="249">
        <v>44853</v>
      </c>
      <c r="AMK51" s="249">
        <v>44854</v>
      </c>
      <c r="AML51" s="249">
        <v>44855</v>
      </c>
      <c r="AMM51" s="249">
        <v>44856</v>
      </c>
      <c r="AMN51" s="249">
        <v>44857</v>
      </c>
      <c r="AMO51" s="249">
        <v>44858</v>
      </c>
      <c r="AMP51" s="249">
        <v>44859</v>
      </c>
      <c r="AMQ51" s="249">
        <v>44860</v>
      </c>
      <c r="AMR51" s="249">
        <v>44861</v>
      </c>
      <c r="AMS51" s="249">
        <v>44862</v>
      </c>
      <c r="AMT51" s="249">
        <v>44863</v>
      </c>
      <c r="AMU51" s="249">
        <v>44864</v>
      </c>
      <c r="AMV51" s="249">
        <v>44865</v>
      </c>
      <c r="AMW51" s="249">
        <v>44866</v>
      </c>
      <c r="AMX51" s="249">
        <v>44867</v>
      </c>
      <c r="AMY51" s="249">
        <v>44868</v>
      </c>
      <c r="AMZ51" s="249">
        <v>44869</v>
      </c>
      <c r="ANA51" s="249">
        <v>44870</v>
      </c>
      <c r="ANB51" s="249">
        <v>44871</v>
      </c>
      <c r="ANC51" s="249">
        <v>44872</v>
      </c>
      <c r="AND51" s="249">
        <v>44873</v>
      </c>
      <c r="ANE51" s="249">
        <v>44874</v>
      </c>
      <c r="ANF51" s="249">
        <v>44875</v>
      </c>
      <c r="ANG51" s="249">
        <v>44876</v>
      </c>
      <c r="ANH51" s="249">
        <v>44877</v>
      </c>
      <c r="ANI51" s="249">
        <v>44878</v>
      </c>
      <c r="ANJ51" s="249">
        <v>44879</v>
      </c>
      <c r="ANK51" s="249">
        <v>44880</v>
      </c>
      <c r="ANL51" s="249">
        <v>44881</v>
      </c>
      <c r="ANM51" s="249">
        <v>44882</v>
      </c>
      <c r="ANN51" s="249">
        <v>44883</v>
      </c>
      <c r="ANO51" s="249">
        <v>44884</v>
      </c>
      <c r="ANP51" s="249">
        <v>44885</v>
      </c>
      <c r="ANQ51" s="249">
        <v>44886</v>
      </c>
      <c r="ANR51" s="249">
        <v>44887</v>
      </c>
      <c r="ANS51" s="249">
        <v>44888</v>
      </c>
      <c r="ANT51" s="249">
        <v>44889</v>
      </c>
      <c r="ANU51" s="249">
        <v>44890</v>
      </c>
      <c r="ANV51" s="249">
        <v>44891</v>
      </c>
      <c r="ANW51" s="249">
        <v>44892</v>
      </c>
      <c r="ANX51" s="249">
        <v>44893</v>
      </c>
      <c r="ANY51" s="249">
        <v>44894</v>
      </c>
      <c r="ANZ51" s="249">
        <v>44895</v>
      </c>
      <c r="AOA51" s="249">
        <v>44896</v>
      </c>
      <c r="AOB51" s="249">
        <v>44897</v>
      </c>
      <c r="AOC51" s="249">
        <v>44898</v>
      </c>
      <c r="AOD51" s="249">
        <v>44899</v>
      </c>
      <c r="AOE51" s="249">
        <v>44900</v>
      </c>
      <c r="AOF51" s="249">
        <v>44901</v>
      </c>
      <c r="AOG51" s="249">
        <v>44902</v>
      </c>
      <c r="AOH51" s="249">
        <v>44903</v>
      </c>
      <c r="AOI51" s="249">
        <v>44904</v>
      </c>
      <c r="AOJ51" s="249">
        <v>44905</v>
      </c>
      <c r="AOK51" s="249">
        <v>44906</v>
      </c>
      <c r="AOL51" s="249">
        <v>44907</v>
      </c>
      <c r="AOM51" s="249">
        <v>44908</v>
      </c>
      <c r="AON51" s="249">
        <v>44909</v>
      </c>
      <c r="AOO51" s="249">
        <v>44910</v>
      </c>
      <c r="AOP51" s="249">
        <v>44911</v>
      </c>
      <c r="AOQ51" s="249">
        <v>44912</v>
      </c>
      <c r="AOR51" s="249">
        <v>44913</v>
      </c>
      <c r="AOS51" s="249">
        <v>44914</v>
      </c>
      <c r="AOT51" s="249">
        <v>44915</v>
      </c>
      <c r="AOU51" s="249">
        <v>44916</v>
      </c>
      <c r="AOV51" s="249">
        <v>44917</v>
      </c>
      <c r="AOW51" s="249">
        <v>44918</v>
      </c>
      <c r="AOX51" s="249">
        <v>44919</v>
      </c>
      <c r="AOY51" s="249">
        <v>44920</v>
      </c>
      <c r="AOZ51" s="249">
        <v>44921</v>
      </c>
      <c r="APA51" s="249">
        <v>44922</v>
      </c>
      <c r="APB51" s="249">
        <v>44923</v>
      </c>
      <c r="APC51" s="249">
        <v>44924</v>
      </c>
      <c r="APD51" s="249">
        <v>44925</v>
      </c>
      <c r="APE51" s="249">
        <v>44926</v>
      </c>
    </row>
    <row r="52" spans="1:1097">
      <c r="A52" t="s">
        <v>700</v>
      </c>
      <c r="AG52">
        <v>-2.7050002110296002E-2</v>
      </c>
      <c r="AH52">
        <v>-0.58716731835135605</v>
      </c>
      <c r="AI52">
        <v>-1.1018096525649601</v>
      </c>
      <c r="AJ52">
        <v>-1.5267719665396999</v>
      </c>
      <c r="AK52">
        <v>-1.6935317571375299</v>
      </c>
      <c r="AL52">
        <v>-2.1486496584030501</v>
      </c>
      <c r="AM52">
        <v>-2.6246264817004801</v>
      </c>
      <c r="AN52">
        <v>-2.9549026873790498</v>
      </c>
      <c r="AO52">
        <v>-3.0867495214510199</v>
      </c>
      <c r="AP52">
        <v>-3.1859142060742802</v>
      </c>
      <c r="AQ52">
        <v>-3.7135393642587702</v>
      </c>
      <c r="AR52">
        <v>-4.1562224648719601</v>
      </c>
      <c r="AS52">
        <v>-4.5002291575613098</v>
      </c>
      <c r="AT52">
        <v>-4.5778172129465604</v>
      </c>
      <c r="AU52">
        <v>-4.9766529593086899</v>
      </c>
      <c r="AV52">
        <v>-5.5995312388410996</v>
      </c>
      <c r="AW52">
        <v>-5.9521277970145601</v>
      </c>
      <c r="AX52">
        <v>-5.76858053102913</v>
      </c>
      <c r="AY52">
        <v>-5.8121771810209797</v>
      </c>
      <c r="AZ52">
        <v>-5.6678995787808697</v>
      </c>
      <c r="BA52">
        <v>-5.6064047934311203</v>
      </c>
      <c r="BB52">
        <v>-5.2292475893356603</v>
      </c>
      <c r="BC52">
        <v>-4.6222815879026804</v>
      </c>
      <c r="BD52">
        <v>-4.0126299719699103</v>
      </c>
      <c r="BE52">
        <v>-3.5852757136606601</v>
      </c>
      <c r="BF52">
        <v>-3.2715094977381498</v>
      </c>
      <c r="BG52">
        <v>-3.1265648425312502</v>
      </c>
      <c r="BH52">
        <v>-3.25566359608775</v>
      </c>
      <c r="BI52">
        <v>-3.3787876055033399</v>
      </c>
      <c r="BJ52">
        <v>-3.60604594592259</v>
      </c>
      <c r="BK52">
        <v>-4.1641988733288304</v>
      </c>
      <c r="BL52">
        <v>-4.59222611374439</v>
      </c>
      <c r="BM52">
        <v>-5.0177690461887297</v>
      </c>
      <c r="BN52">
        <v>-5.3354246722900998</v>
      </c>
      <c r="BO52">
        <v>-5.48369550321424</v>
      </c>
      <c r="BP52">
        <v>-5.5428554645378298</v>
      </c>
      <c r="BQ52">
        <v>-5.58527343794613</v>
      </c>
      <c r="BR52">
        <v>-5.5724746854357701</v>
      </c>
      <c r="BS52">
        <v>-5.4633596742982702</v>
      </c>
      <c r="BT52">
        <v>-5.3765569545180201</v>
      </c>
      <c r="BU52">
        <v>-5.2678611423324897</v>
      </c>
      <c r="BV52">
        <v>-5.31278357704453</v>
      </c>
      <c r="BW52">
        <v>-5.3342462279424101</v>
      </c>
      <c r="BX52">
        <v>-5.5581891582239598</v>
      </c>
      <c r="BY52">
        <v>-5.8972803619072103</v>
      </c>
      <c r="BZ52">
        <v>-6.5117764093894399</v>
      </c>
      <c r="CA52">
        <v>-6.8167906250105004</v>
      </c>
      <c r="CB52">
        <v>-7.3547744428842901</v>
      </c>
      <c r="CC52">
        <v>-8.2479985476179891</v>
      </c>
      <c r="CD52">
        <v>-9.4390782902831791</v>
      </c>
      <c r="CE52">
        <v>-10.5521784999191</v>
      </c>
      <c r="CF52">
        <v>-11.2661779799115</v>
      </c>
      <c r="CG52">
        <v>-12.082437899685999</v>
      </c>
      <c r="CH52">
        <v>-13.0506789449095</v>
      </c>
      <c r="CI52">
        <v>-13.950356008637</v>
      </c>
      <c r="CJ52">
        <v>-14.488430778632001</v>
      </c>
      <c r="CK52">
        <v>-15.0130530452748</v>
      </c>
      <c r="CL52">
        <v>-15.598950789710299</v>
      </c>
      <c r="CM52">
        <v>-16.286546640197798</v>
      </c>
      <c r="CN52">
        <v>-16.786158376804</v>
      </c>
      <c r="CO52">
        <v>-17.575268735593699</v>
      </c>
      <c r="CP52">
        <v>-18.355712156714201</v>
      </c>
      <c r="CQ52">
        <v>-18.898014215612498</v>
      </c>
      <c r="CR52">
        <v>-19.3213560120019</v>
      </c>
      <c r="CS52">
        <v>-19.572619504533101</v>
      </c>
      <c r="CT52">
        <v>-20.042186450834699</v>
      </c>
      <c r="CU52">
        <v>-20.511585860834298</v>
      </c>
      <c r="CV52">
        <v>-20.797163797804799</v>
      </c>
      <c r="CW52">
        <v>-21.372104598224201</v>
      </c>
      <c r="CX52">
        <v>-21.910295904732699</v>
      </c>
      <c r="CY52">
        <v>-22.3872704257275</v>
      </c>
      <c r="CZ52">
        <v>-22.959740948617</v>
      </c>
      <c r="DA52">
        <v>-23.4242699076209</v>
      </c>
      <c r="DB52">
        <v>-23.925243632312402</v>
      </c>
      <c r="DC52">
        <v>-24.396263837328899</v>
      </c>
      <c r="DD52">
        <v>-24.651236193845602</v>
      </c>
      <c r="DE52">
        <v>-25.090696902524801</v>
      </c>
      <c r="DF52">
        <v>-25.444543648030098</v>
      </c>
      <c r="DG52">
        <v>-25.906240644823299</v>
      </c>
      <c r="DH52">
        <v>-26.426446079515401</v>
      </c>
      <c r="DI52">
        <v>-27.022436418361799</v>
      </c>
      <c r="DJ52">
        <v>-27.524397024017802</v>
      </c>
      <c r="DK52">
        <v>-27.908671762085401</v>
      </c>
      <c r="DL52">
        <v>-28.379951562105799</v>
      </c>
      <c r="DM52">
        <v>-28.944394023950299</v>
      </c>
      <c r="DN52">
        <v>-29.731330958094699</v>
      </c>
      <c r="DO52">
        <v>-30.354803562245799</v>
      </c>
      <c r="DP52">
        <v>-30.697699224161301</v>
      </c>
      <c r="DQ52">
        <v>-31.062045031556899</v>
      </c>
      <c r="DR52">
        <v>-31.384585946214699</v>
      </c>
      <c r="DS52">
        <v>-31.625380273432</v>
      </c>
      <c r="DT52">
        <v>-31.721560430599101</v>
      </c>
      <c r="DU52">
        <v>-31.569275107277701</v>
      </c>
      <c r="DV52">
        <v>-31.5200329032144</v>
      </c>
      <c r="DW52">
        <v>-31.7987539906952</v>
      </c>
      <c r="DX52">
        <v>-31.901178715243802</v>
      </c>
      <c r="DY52">
        <v>-32.0763108662725</v>
      </c>
      <c r="DZ52">
        <v>-32.100462007004701</v>
      </c>
      <c r="EA52">
        <v>-32.122239528610002</v>
      </c>
      <c r="EB52">
        <v>-32.051543116611697</v>
      </c>
      <c r="EC52">
        <v>-32.002426951159997</v>
      </c>
      <c r="ED52">
        <v>-31.7868936219263</v>
      </c>
      <c r="EE52">
        <v>-31.996286355496299</v>
      </c>
      <c r="EF52">
        <v>-32.0503710393048</v>
      </c>
      <c r="EG52">
        <v>-32.360540867942802</v>
      </c>
      <c r="EH52">
        <v>-32.684565976934103</v>
      </c>
      <c r="EI52">
        <v>-33.211621082045902</v>
      </c>
      <c r="EJ52">
        <v>-33.548716283258301</v>
      </c>
      <c r="EK52">
        <v>-33.828605682752503</v>
      </c>
      <c r="EL52">
        <v>-33.881531810980498</v>
      </c>
      <c r="EM52">
        <v>-33.780501513998097</v>
      </c>
      <c r="EN52">
        <v>-33.311297156991102</v>
      </c>
      <c r="EO52">
        <v>-33.095657827695902</v>
      </c>
      <c r="EP52">
        <v>-32.946889640299098</v>
      </c>
      <c r="EQ52">
        <v>-33.080930884170101</v>
      </c>
      <c r="ER52">
        <v>-33.177105215112498</v>
      </c>
      <c r="ES52">
        <v>-32.9660542059599</v>
      </c>
      <c r="ET52">
        <v>-32.985012055098899</v>
      </c>
      <c r="EU52">
        <v>-33.086965363181697</v>
      </c>
      <c r="EV52">
        <v>-32.8080800760127</v>
      </c>
      <c r="EW52">
        <v>-32.614126025378901</v>
      </c>
      <c r="EX52">
        <v>-32.480738059658997</v>
      </c>
      <c r="EY52">
        <v>-32.383859746165797</v>
      </c>
      <c r="EZ52">
        <v>-32.675099323817797</v>
      </c>
      <c r="FA52">
        <v>-33.0396925954539</v>
      </c>
      <c r="FB52">
        <v>-33.299175068652403</v>
      </c>
      <c r="FC52">
        <v>-33.807159616151097</v>
      </c>
      <c r="FD52">
        <v>-33.798676122566597</v>
      </c>
      <c r="FE52">
        <v>-33.777014290097704</v>
      </c>
      <c r="FF52">
        <v>-33.8307389957086</v>
      </c>
      <c r="FG52">
        <v>-33.952956305322303</v>
      </c>
      <c r="FH52">
        <v>-33.916030473190503</v>
      </c>
      <c r="FI52">
        <v>-34.091181877002199</v>
      </c>
      <c r="FJ52">
        <v>-34.223492855645397</v>
      </c>
      <c r="FK52">
        <v>-34.568037910967199</v>
      </c>
      <c r="FL52">
        <v>-34.802235718772003</v>
      </c>
      <c r="FM52">
        <v>-34.874200547103598</v>
      </c>
      <c r="FN52">
        <v>-34.784380850531399</v>
      </c>
      <c r="FO52">
        <v>-34.690141584207097</v>
      </c>
      <c r="FP52">
        <v>-34.586923163538998</v>
      </c>
      <c r="FQ52">
        <v>-34.386313664296097</v>
      </c>
      <c r="FR52">
        <v>-34.282094216052101</v>
      </c>
      <c r="FS52">
        <v>-34.156768341419998</v>
      </c>
      <c r="FT52">
        <v>-33.992089389683898</v>
      </c>
      <c r="FU52">
        <v>-33.932432191037698</v>
      </c>
      <c r="FV52">
        <v>-33.8802603081404</v>
      </c>
      <c r="FW52">
        <v>-33.835362835403402</v>
      </c>
      <c r="FX52">
        <v>-33.885837961107796</v>
      </c>
      <c r="FY52">
        <v>-33.665775297815998</v>
      </c>
      <c r="FZ52">
        <v>-33.501827388970803</v>
      </c>
      <c r="GA52">
        <v>-33.644495532841603</v>
      </c>
      <c r="GB52">
        <v>-33.759410559005801</v>
      </c>
      <c r="GC52">
        <v>-33.913392158542599</v>
      </c>
      <c r="GD52">
        <v>-34.188602636219699</v>
      </c>
      <c r="GE52">
        <v>-34.383612125369702</v>
      </c>
      <c r="GF52">
        <v>-34.6518338896662</v>
      </c>
      <c r="GG52">
        <v>-34.835070746689603</v>
      </c>
      <c r="GH52">
        <v>-34.903364436943797</v>
      </c>
      <c r="GI52">
        <v>-34.9426071663244</v>
      </c>
      <c r="GJ52">
        <v>-35.312318915217197</v>
      </c>
      <c r="GK52">
        <v>-35.411173037218198</v>
      </c>
      <c r="GL52">
        <v>-35.516313765506197</v>
      </c>
      <c r="GM52">
        <v>-35.4325579290661</v>
      </c>
      <c r="GN52">
        <v>-35.425079169047898</v>
      </c>
      <c r="GO52">
        <v>-35.354668720145398</v>
      </c>
      <c r="GP52">
        <v>-35.829675808020397</v>
      </c>
      <c r="GQ52">
        <v>-35.599839229144003</v>
      </c>
      <c r="GR52">
        <v>-35.628185993161097</v>
      </c>
      <c r="GS52">
        <v>-35.533653098888003</v>
      </c>
      <c r="GT52">
        <v>-35.509929156404297</v>
      </c>
      <c r="GU52">
        <v>-35.4974951718672</v>
      </c>
      <c r="GV52">
        <v>-35.707624281422497</v>
      </c>
      <c r="GW52">
        <v>-35.200261133860003</v>
      </c>
      <c r="GX52">
        <v>-35.170603392530403</v>
      </c>
      <c r="GY52">
        <v>-35.033708675885798</v>
      </c>
      <c r="GZ52">
        <v>-34.825011750374699</v>
      </c>
      <c r="HA52">
        <v>-34.920068238048799</v>
      </c>
      <c r="HB52">
        <v>-35.237613348796501</v>
      </c>
      <c r="HC52">
        <v>-34.949848200776103</v>
      </c>
      <c r="HD52">
        <v>-34.878429139229603</v>
      </c>
      <c r="HE52">
        <v>-34.711495843297598</v>
      </c>
      <c r="HF52">
        <v>-34.469717188376002</v>
      </c>
      <c r="HG52">
        <v>-34.526198902619299</v>
      </c>
      <c r="HH52">
        <v>-34.485544356757003</v>
      </c>
      <c r="HI52">
        <v>-34.206797277089301</v>
      </c>
      <c r="HJ52">
        <v>-34.411101173232602</v>
      </c>
      <c r="HK52">
        <v>-34.6760810226614</v>
      </c>
      <c r="HL52">
        <v>-34.740119737987897</v>
      </c>
      <c r="HM52">
        <v>-34.718636785397401</v>
      </c>
      <c r="HN52">
        <v>-34.561635031242297</v>
      </c>
      <c r="HO52">
        <v>-34.428263327317701</v>
      </c>
      <c r="HP52">
        <v>-34.331302990842403</v>
      </c>
      <c r="HQ52">
        <v>-33.907733444022902</v>
      </c>
      <c r="HR52">
        <v>-33.331812694537398</v>
      </c>
      <c r="HS52">
        <v>-33.026078409298101</v>
      </c>
      <c r="HT52">
        <v>-33.095682126375998</v>
      </c>
      <c r="HU52">
        <v>-33.309178780735401</v>
      </c>
      <c r="HV52">
        <v>-33.357990439628601</v>
      </c>
      <c r="HW52">
        <v>-33.366845572440901</v>
      </c>
      <c r="HX52">
        <v>-33.516199067000301</v>
      </c>
      <c r="HY52">
        <v>-33.676079778357597</v>
      </c>
      <c r="HZ52">
        <v>-33.704343720745598</v>
      </c>
      <c r="IA52">
        <v>-33.5656696503845</v>
      </c>
      <c r="IB52">
        <v>-33.336289209699103</v>
      </c>
      <c r="IC52">
        <v>-32.992316126449097</v>
      </c>
      <c r="ID52">
        <v>-32.714736316413003</v>
      </c>
      <c r="IE52">
        <v>-32.3553084801949</v>
      </c>
      <c r="IF52">
        <v>-32.241316647516904</v>
      </c>
      <c r="IG52">
        <v>-32.073676758273898</v>
      </c>
      <c r="IH52">
        <v>-32.105057785804497</v>
      </c>
      <c r="II52">
        <v>-31.8901229997538</v>
      </c>
      <c r="IJ52">
        <v>-31.911629120729899</v>
      </c>
      <c r="IK52">
        <v>-31.834288324497798</v>
      </c>
      <c r="IL52">
        <v>-32.041162242629397</v>
      </c>
      <c r="IM52">
        <v>-32.008870612035203</v>
      </c>
      <c r="IN52">
        <v>-32.185502122765499</v>
      </c>
      <c r="IO52">
        <v>-32.044398874941898</v>
      </c>
      <c r="IP52">
        <v>-32.192875150732299</v>
      </c>
      <c r="IQ52">
        <v>-32.188505918098201</v>
      </c>
      <c r="IR52">
        <v>-32.237153300135503</v>
      </c>
      <c r="IS52">
        <v>-32.164783604487297</v>
      </c>
      <c r="IT52">
        <v>-32.223533326948001</v>
      </c>
      <c r="IU52">
        <v>-32.1816952485011</v>
      </c>
      <c r="IV52">
        <v>-32.213209920746301</v>
      </c>
      <c r="IW52">
        <v>-32.247187348963799</v>
      </c>
      <c r="IX52">
        <v>-32.548808197294697</v>
      </c>
      <c r="IY52">
        <v>-32.821401396867799</v>
      </c>
      <c r="IZ52">
        <v>-33.020789863204897</v>
      </c>
      <c r="JA52">
        <v>-32.831189427691498</v>
      </c>
      <c r="JB52">
        <v>-32.587403620282302</v>
      </c>
      <c r="JC52">
        <v>-32.473055974516903</v>
      </c>
      <c r="JD52">
        <v>-32.479482422798199</v>
      </c>
      <c r="JE52">
        <v>-32.306863256778797</v>
      </c>
      <c r="JF52">
        <v>-32.172917524991199</v>
      </c>
      <c r="JG52">
        <v>-32.187318565687399</v>
      </c>
      <c r="JH52">
        <v>-32.286667382768798</v>
      </c>
      <c r="JI52">
        <v>-32.4446796363112</v>
      </c>
      <c r="JJ52">
        <v>-32.413253806483901</v>
      </c>
      <c r="JK52">
        <v>-32.285247527936399</v>
      </c>
      <c r="JL52">
        <v>-32.143689081624402</v>
      </c>
      <c r="JM52">
        <v>-32.063509216375103</v>
      </c>
      <c r="JN52">
        <v>-31.934342597803901</v>
      </c>
      <c r="JO52">
        <v>-31.959111818598402</v>
      </c>
      <c r="JP52">
        <v>-32.014999700279603</v>
      </c>
      <c r="JQ52">
        <v>-32.040984381355898</v>
      </c>
      <c r="JR52">
        <v>-32.070387895127503</v>
      </c>
      <c r="JS52">
        <v>-32.118986522137298</v>
      </c>
      <c r="JT52">
        <v>-32.105824889546298</v>
      </c>
      <c r="JU52">
        <v>-32.140159111516503</v>
      </c>
      <c r="JV52">
        <v>-32.032972889373099</v>
      </c>
      <c r="JW52">
        <v>-31.802753187522399</v>
      </c>
      <c r="JX52">
        <v>-31.589897723799101</v>
      </c>
      <c r="JY52">
        <v>-31.2684168846645</v>
      </c>
      <c r="JZ52">
        <v>-30.958555100030502</v>
      </c>
      <c r="KA52">
        <v>-30.537154551432302</v>
      </c>
      <c r="KB52">
        <v>-30.6592646763626</v>
      </c>
      <c r="KC52">
        <v>-30.901738335499498</v>
      </c>
      <c r="KD52">
        <v>-31.006171055476401</v>
      </c>
      <c r="KE52">
        <v>-31.190861154934701</v>
      </c>
      <c r="KF52">
        <v>-31.318315196379601</v>
      </c>
      <c r="KG52">
        <v>-31.5567206964081</v>
      </c>
      <c r="KH52">
        <v>-31.858272484130701</v>
      </c>
      <c r="KI52">
        <v>-31.549423834480798</v>
      </c>
      <c r="KJ52">
        <v>-31.094275260489798</v>
      </c>
      <c r="KK52">
        <v>-30.8351348885882</v>
      </c>
      <c r="KL52">
        <v>-30.564288583509601</v>
      </c>
      <c r="KM52">
        <v>-30.453408743011501</v>
      </c>
      <c r="KN52">
        <v>-30.2020878601089</v>
      </c>
      <c r="KO52">
        <v>-30.0278533462028</v>
      </c>
      <c r="KP52">
        <v>-29.698395454035399</v>
      </c>
      <c r="KQ52">
        <v>-29.561674914017601</v>
      </c>
      <c r="KR52">
        <v>-29.4095408275147</v>
      </c>
      <c r="KS52">
        <v>-29.407995216639801</v>
      </c>
      <c r="KT52">
        <v>-29.338232687179701</v>
      </c>
      <c r="KU52">
        <v>-29.4638953414916</v>
      </c>
      <c r="KV52">
        <v>-29.421421832144301</v>
      </c>
      <c r="KW52">
        <v>-29.431516261769499</v>
      </c>
      <c r="KX52">
        <v>-29.327980688570399</v>
      </c>
      <c r="KY52">
        <v>-29.255765720731699</v>
      </c>
      <c r="KZ52">
        <v>-29.1001772514661</v>
      </c>
      <c r="LA52">
        <v>-28.864055092863399</v>
      </c>
      <c r="LB52">
        <v>-28.351631426757301</v>
      </c>
      <c r="LC52">
        <v>-27.963712526266999</v>
      </c>
      <c r="LD52">
        <v>-27.604025175712302</v>
      </c>
      <c r="LE52">
        <v>-27.421176195860099</v>
      </c>
      <c r="LF52">
        <v>-27.2133561783692</v>
      </c>
      <c r="LG52">
        <v>-26.9613478371807</v>
      </c>
      <c r="LH52">
        <v>-27.076833235665799</v>
      </c>
      <c r="LI52">
        <v>-27.0198995969366</v>
      </c>
      <c r="LJ52">
        <v>-26.954477568911202</v>
      </c>
      <c r="LK52">
        <v>-26.898157769647899</v>
      </c>
      <c r="LL52">
        <v>-26.7393241638825</v>
      </c>
      <c r="LM52">
        <v>-26.548463244228799</v>
      </c>
      <c r="LN52">
        <v>-26.395344261529999</v>
      </c>
      <c r="LO52">
        <v>-26.079332807548699</v>
      </c>
      <c r="LP52">
        <v>-25.863850787600001</v>
      </c>
      <c r="LQ52">
        <v>-25.6557083642507</v>
      </c>
      <c r="LR52">
        <v>-25.6943003929802</v>
      </c>
      <c r="LS52">
        <v>-25.501917231944098</v>
      </c>
      <c r="LT52">
        <v>-25.321458780951598</v>
      </c>
      <c r="LU52">
        <v>-25.152706221893698</v>
      </c>
      <c r="LV52">
        <v>-24.8247442478438</v>
      </c>
      <c r="LW52">
        <v>-24.669925847861901</v>
      </c>
      <c r="LX52">
        <v>-24.5212686225228</v>
      </c>
      <c r="LY52">
        <v>-24.268223864014999</v>
      </c>
      <c r="LZ52">
        <v>-24.333475957247099</v>
      </c>
      <c r="MA52">
        <v>-24.285900395846799</v>
      </c>
      <c r="MB52">
        <v>-24.2711773088127</v>
      </c>
      <c r="MC52">
        <v>-24.272885613352301</v>
      </c>
      <c r="MD52">
        <v>-24.302615483956899</v>
      </c>
      <c r="ME52">
        <v>-24.254382682643801</v>
      </c>
      <c r="MF52">
        <v>-24.1802760771618</v>
      </c>
      <c r="MG52">
        <v>-23.822170946480401</v>
      </c>
      <c r="MH52">
        <v>-23.768221104403899</v>
      </c>
      <c r="MI52">
        <v>-23.4535986474766</v>
      </c>
      <c r="MJ52">
        <v>-23.387080662720201</v>
      </c>
      <c r="MK52">
        <v>-23.1612370039106</v>
      </c>
      <c r="ML52">
        <v>-22.997868574180501</v>
      </c>
      <c r="MM52">
        <v>-22.754069355833401</v>
      </c>
      <c r="MN52">
        <v>-22.7444879428494</v>
      </c>
      <c r="MO52">
        <v>-22.5255972283394</v>
      </c>
      <c r="MP52">
        <v>-22.363054498339299</v>
      </c>
      <c r="MQ52">
        <v>-22.144436340811801</v>
      </c>
      <c r="MR52">
        <v>-22.027007041687799</v>
      </c>
      <c r="MS52">
        <v>-21.885455852233001</v>
      </c>
      <c r="MT52">
        <v>-21.862442560523601</v>
      </c>
      <c r="MU52">
        <v>-21.7219903567334</v>
      </c>
      <c r="MV52">
        <v>-21.498833436030299</v>
      </c>
      <c r="MW52">
        <v>-21.4921653224078</v>
      </c>
      <c r="MX52">
        <v>-21.355264050538299</v>
      </c>
      <c r="MY52">
        <v>-21.269152530041499</v>
      </c>
      <c r="MZ52">
        <v>-21.066130797525101</v>
      </c>
      <c r="NA52">
        <v>-20.980928534168999</v>
      </c>
      <c r="NB52">
        <v>-20.8820924371886</v>
      </c>
      <c r="NC52">
        <v>-21.053830838536499</v>
      </c>
      <c r="ND52">
        <v>-21.163433487093201</v>
      </c>
      <c r="NE52">
        <v>-21.5330451206185</v>
      </c>
      <c r="NF52">
        <v>-21.9200406561277</v>
      </c>
      <c r="NG52">
        <v>-22.3928514767812</v>
      </c>
      <c r="NH52">
        <v>-22.627580359721399</v>
      </c>
      <c r="NI52">
        <v>-22.734249425256898</v>
      </c>
      <c r="NJ52">
        <v>-22.6552736226676</v>
      </c>
      <c r="NK52">
        <v>-22.363094023629198</v>
      </c>
      <c r="NL52">
        <v>-21.7978149359718</v>
      </c>
      <c r="NM52">
        <v>-20.963933283715399</v>
      </c>
      <c r="NN52">
        <v>-20.047338556302801</v>
      </c>
      <c r="NO52">
        <v>-19.208138308538501</v>
      </c>
      <c r="NP52">
        <v>-18.322604443710102</v>
      </c>
      <c r="NQ52">
        <v>-17.375289516230701</v>
      </c>
      <c r="NR52">
        <v>-16.4633415628191</v>
      </c>
      <c r="NS52">
        <v>-15.4839885182364</v>
      </c>
      <c r="NT52">
        <v>-14.7985783390668</v>
      </c>
      <c r="NU52">
        <v>-14.329160589358899</v>
      </c>
      <c r="NV52">
        <v>-13.714261174838899</v>
      </c>
      <c r="NW52">
        <v>-13.2881420325763</v>
      </c>
      <c r="NX52">
        <v>-13.053950045673499</v>
      </c>
      <c r="NY52">
        <v>-12.8253941460873</v>
      </c>
      <c r="NZ52">
        <v>-13.2006257348951</v>
      </c>
      <c r="OA52">
        <v>-13.059595799926401</v>
      </c>
      <c r="OB52">
        <v>-12.9844156623587</v>
      </c>
      <c r="OC52">
        <v>-13.070613839464601</v>
      </c>
      <c r="OD52">
        <v>-12.9854557471372</v>
      </c>
      <c r="OE52">
        <v>-12.7753187697618</v>
      </c>
      <c r="OF52">
        <v>-12.523695210424499</v>
      </c>
      <c r="OG52">
        <v>-11.943450658259</v>
      </c>
      <c r="OH52">
        <v>-11.6131782971564</v>
      </c>
      <c r="OI52">
        <v>-11.2976581675885</v>
      </c>
      <c r="OJ52">
        <v>-10.7341705227555</v>
      </c>
      <c r="OK52">
        <v>-10.360695658009201</v>
      </c>
      <c r="OL52">
        <v>-10.089002336721499</v>
      </c>
      <c r="OM52">
        <v>-9.8487660544787605</v>
      </c>
      <c r="ON52">
        <v>-9.8178283972148908</v>
      </c>
      <c r="OO52">
        <v>-9.7045867115919595</v>
      </c>
      <c r="OP52">
        <v>-9.5554731574520702</v>
      </c>
      <c r="OQ52">
        <v>-9.2797401180118495</v>
      </c>
      <c r="OR52">
        <v>-9.2278751710760094</v>
      </c>
      <c r="OS52">
        <v>-8.9194479709509995</v>
      </c>
      <c r="OT52">
        <v>-8.6728627439623693</v>
      </c>
      <c r="OU52">
        <v>-8.0721259052322907</v>
      </c>
      <c r="OV52">
        <v>-7.8321879983162601</v>
      </c>
      <c r="OW52">
        <v>-7.5228580762434003</v>
      </c>
      <c r="OX52">
        <v>-7.6124066810181201</v>
      </c>
      <c r="OY52">
        <v>-7.4196543030107902</v>
      </c>
      <c r="OZ52">
        <v>-7.5131388643948096</v>
      </c>
      <c r="PA52">
        <v>-7.7168404270424302</v>
      </c>
      <c r="PB52">
        <v>-8.4387571486540303</v>
      </c>
      <c r="PC52">
        <v>-8.4808330421385296</v>
      </c>
      <c r="PD52">
        <v>-8.5761510311842102</v>
      </c>
      <c r="PE52">
        <v>-8.49036977322233</v>
      </c>
      <c r="PF52">
        <v>-8.4052623257676</v>
      </c>
      <c r="PG52">
        <v>-8.0800208897939694</v>
      </c>
      <c r="PH52">
        <v>-7.7952435889547598</v>
      </c>
      <c r="PI52">
        <v>-7.4336033592447404</v>
      </c>
      <c r="PJ52">
        <v>-7.2925245923670996</v>
      </c>
      <c r="PK52">
        <v>-7.17327518716551</v>
      </c>
      <c r="PL52">
        <v>-7.2817206354966402</v>
      </c>
      <c r="PM52">
        <v>-7.55537704635399</v>
      </c>
      <c r="PN52">
        <v>-7.9134127226044804</v>
      </c>
      <c r="PO52">
        <v>-8.0243388669783204</v>
      </c>
      <c r="PP52">
        <v>-8.1084578780367895</v>
      </c>
      <c r="PQ52">
        <v>-8.2926385129738804</v>
      </c>
      <c r="PR52">
        <v>-8.2686149374318099</v>
      </c>
      <c r="PS52">
        <v>-8.0539911556609294</v>
      </c>
      <c r="PT52">
        <v>-7.8722259002985</v>
      </c>
      <c r="PU52">
        <v>-7.1671360295606599</v>
      </c>
      <c r="PV52">
        <v>-6.3508657265692401</v>
      </c>
      <c r="PW52">
        <v>-5.2832702362892503</v>
      </c>
      <c r="PX52">
        <v>-4.3344527423537</v>
      </c>
      <c r="PY52">
        <v>-3.4893622705791798</v>
      </c>
      <c r="PZ52">
        <v>-2.5994699769571299</v>
      </c>
      <c r="QA52">
        <v>-1.6602522730945299</v>
      </c>
      <c r="QB52">
        <v>-1.2917051937559001</v>
      </c>
      <c r="QC52">
        <v>-1.1502846333971699</v>
      </c>
      <c r="QD52">
        <v>-0.96575432492462798</v>
      </c>
      <c r="QE52">
        <v>-0.79126499072371703</v>
      </c>
      <c r="QF52">
        <v>-0.72008936501211096</v>
      </c>
      <c r="QG52">
        <v>-0.568140233220504</v>
      </c>
      <c r="QH52">
        <v>-0.16609823645955499</v>
      </c>
      <c r="QI52">
        <v>0.241147481685378</v>
      </c>
      <c r="QJ52">
        <v>0.46725359093651198</v>
      </c>
      <c r="QK52">
        <v>0.95247380137419801</v>
      </c>
      <c r="QL52">
        <v>1.2659043970916399</v>
      </c>
      <c r="QM52">
        <v>1.5278572342879</v>
      </c>
      <c r="QN52">
        <v>1.7183454767828199</v>
      </c>
      <c r="QO52">
        <v>1.6490848451219</v>
      </c>
      <c r="QP52">
        <v>1.41899044782607</v>
      </c>
      <c r="QQ52">
        <v>1.5403251976296299</v>
      </c>
      <c r="QR52">
        <v>1.2515771286917501</v>
      </c>
      <c r="QS52">
        <v>1.2476769068675599</v>
      </c>
      <c r="QT52">
        <v>1.4680882930300001</v>
      </c>
      <c r="QU52">
        <v>1.4535933912825501</v>
      </c>
      <c r="QV52">
        <v>1.5424489481085299</v>
      </c>
      <c r="QW52">
        <v>1.8370487236044</v>
      </c>
      <c r="QX52">
        <v>1.9989177941819101</v>
      </c>
      <c r="QY52">
        <v>2.18555147974857</v>
      </c>
      <c r="QZ52">
        <v>2.6018182942030501</v>
      </c>
      <c r="RA52">
        <v>3.0685938097480898</v>
      </c>
      <c r="RB52">
        <v>3.9351347504464198</v>
      </c>
      <c r="RC52">
        <v>4.7598983469778497</v>
      </c>
      <c r="RD52">
        <v>5.5201893348542503</v>
      </c>
      <c r="RE52">
        <v>6.1581127057243696</v>
      </c>
      <c r="RF52">
        <v>6.9823096030490897</v>
      </c>
      <c r="RG52">
        <v>7.4598096682442003</v>
      </c>
      <c r="RH52">
        <v>7.7490087342554803</v>
      </c>
      <c r="RI52">
        <v>7.6692121942037303</v>
      </c>
      <c r="RJ52">
        <v>7.4882166085439099</v>
      </c>
      <c r="RK52">
        <v>7.3023562253468501</v>
      </c>
      <c r="RL52">
        <v>7.0180723400316696</v>
      </c>
      <c r="RM52">
        <v>6.7304172154808697</v>
      </c>
      <c r="RN52">
        <v>6.3744328770268401</v>
      </c>
      <c r="RO52">
        <v>6.0664733519448104</v>
      </c>
      <c r="RP52">
        <v>5.9600662487356004</v>
      </c>
      <c r="RQ52">
        <v>5.9443476703589804</v>
      </c>
      <c r="RR52">
        <v>6.1082448520289701</v>
      </c>
      <c r="RS52">
        <v>6.4601458731164696</v>
      </c>
      <c r="RT52">
        <v>6.7314898099465603</v>
      </c>
      <c r="RU52">
        <v>7.1316464071839301</v>
      </c>
      <c r="RV52">
        <v>7.4057791416512098</v>
      </c>
      <c r="RW52">
        <v>7.78838936042479</v>
      </c>
      <c r="RX52">
        <v>8.2563270001206703</v>
      </c>
      <c r="RY52">
        <v>8.59656107577322</v>
      </c>
      <c r="RZ52">
        <v>9.0193882931793894</v>
      </c>
      <c r="SA52">
        <v>9.4866507544953294</v>
      </c>
      <c r="SB52">
        <v>9.8969339022024503</v>
      </c>
      <c r="SC52">
        <v>10.549494513871601</v>
      </c>
      <c r="SD52">
        <v>11.0443038204599</v>
      </c>
      <c r="SE52">
        <v>11.5143816178074</v>
      </c>
      <c r="SF52">
        <v>11.931857285928301</v>
      </c>
      <c r="SG52">
        <v>12.2801132622841</v>
      </c>
      <c r="SH52">
        <v>12.570851329950401</v>
      </c>
      <c r="SI52">
        <v>12.7815734416799</v>
      </c>
      <c r="SJ52">
        <v>12.9529872573573</v>
      </c>
      <c r="SK52">
        <v>12.933934048320999</v>
      </c>
      <c r="SL52">
        <v>12.785350549450699</v>
      </c>
      <c r="SM52">
        <v>12.9103282942381</v>
      </c>
      <c r="SN52">
        <v>13.058852461756199</v>
      </c>
      <c r="SO52">
        <v>12.823162351709099</v>
      </c>
      <c r="SP52">
        <v>12.983297878264599</v>
      </c>
      <c r="SQ52">
        <v>13.023482124309901</v>
      </c>
      <c r="SR52">
        <v>13.0972432422995</v>
      </c>
      <c r="SS52">
        <v>13.316814110413301</v>
      </c>
      <c r="ST52">
        <v>13.306724037664999</v>
      </c>
      <c r="SU52">
        <v>13.175212030672</v>
      </c>
      <c r="SV52">
        <v>13.652697457770801</v>
      </c>
      <c r="SW52">
        <v>13.878816944811099</v>
      </c>
      <c r="SX52">
        <v>14.0148748331761</v>
      </c>
      <c r="SY52">
        <v>14.378180543260701</v>
      </c>
      <c r="SZ52">
        <v>14.6808633682777</v>
      </c>
      <c r="TA52">
        <v>14.913447345182901</v>
      </c>
      <c r="TB52">
        <v>15.1140523533434</v>
      </c>
      <c r="TC52">
        <v>14.945190473433801</v>
      </c>
      <c r="TD52">
        <v>14.702258630903501</v>
      </c>
      <c r="TE52">
        <v>14.513890368138901</v>
      </c>
      <c r="TF52">
        <v>14.157166077251301</v>
      </c>
      <c r="TG52">
        <v>13.633316998474699</v>
      </c>
      <c r="TH52">
        <v>12.8998925770734</v>
      </c>
      <c r="TI52">
        <v>12.143468778933</v>
      </c>
      <c r="TJ52">
        <v>11.516465905761899</v>
      </c>
      <c r="TK52">
        <v>11.1065580144496</v>
      </c>
      <c r="TL52">
        <v>10.840776501539899</v>
      </c>
      <c r="TM52">
        <v>10.6400361272078</v>
      </c>
      <c r="TN52">
        <v>10.6831105093095</v>
      </c>
      <c r="TO52">
        <v>11.214640551003599</v>
      </c>
      <c r="TP52">
        <v>11.570692129063801</v>
      </c>
      <c r="TQ52">
        <v>11.839779589783699</v>
      </c>
      <c r="TR52">
        <v>11.974382028759599</v>
      </c>
      <c r="TS52">
        <v>12.029912079633</v>
      </c>
      <c r="TT52">
        <v>11.938222645625199</v>
      </c>
      <c r="TU52">
        <v>11.770850853857899</v>
      </c>
      <c r="TV52">
        <v>11.391090925205001</v>
      </c>
      <c r="TW52">
        <v>11.315101194550399</v>
      </c>
      <c r="TX52">
        <v>11.7942024241525</v>
      </c>
      <c r="TY52">
        <v>11.9375169785402</v>
      </c>
      <c r="TZ52">
        <v>12.2978079928107</v>
      </c>
      <c r="UA52">
        <v>12.8552819724403</v>
      </c>
      <c r="UB52">
        <v>13.385053057307401</v>
      </c>
      <c r="UC52">
        <v>13.914824142174499</v>
      </c>
      <c r="UD52">
        <v>14.345035235759701</v>
      </c>
      <c r="UE52">
        <v>14.3173527015226</v>
      </c>
      <c r="UF52">
        <v>14.5934696108763</v>
      </c>
      <c r="UG52">
        <v>14.816886285065401</v>
      </c>
      <c r="UH52">
        <v>15.101953023684199</v>
      </c>
      <c r="UI52">
        <v>15.517489928443799</v>
      </c>
      <c r="UJ52">
        <v>16.946649549812498</v>
      </c>
      <c r="UK52">
        <v>18.6730216496411</v>
      </c>
      <c r="UL52">
        <v>20.3257178546882</v>
      </c>
      <c r="UM52">
        <v>21.783573558450598</v>
      </c>
      <c r="UN52">
        <v>23.272949359471301</v>
      </c>
      <c r="UO52">
        <v>23.425379131101302</v>
      </c>
      <c r="UP52">
        <v>23.2222496059576</v>
      </c>
      <c r="UQ52">
        <v>21.977480558959002</v>
      </c>
      <c r="UR52">
        <v>20.495144179453</v>
      </c>
      <c r="US52">
        <v>19.1273439179154</v>
      </c>
      <c r="UT52">
        <v>18.087711868230901</v>
      </c>
      <c r="UU52">
        <v>16.8511847176886</v>
      </c>
      <c r="UV52">
        <v>16.9103581743707</v>
      </c>
      <c r="UW52">
        <v>17.2715167268031</v>
      </c>
      <c r="UX52">
        <v>17.583362640486101</v>
      </c>
      <c r="UY52">
        <v>17.9959145391405</v>
      </c>
      <c r="UZ52">
        <v>18.525491280837102</v>
      </c>
      <c r="VA52">
        <v>18.915551790512801</v>
      </c>
      <c r="VB52">
        <v>19.430642476161101</v>
      </c>
      <c r="VC52">
        <v>19.972298484798699</v>
      </c>
      <c r="VD52">
        <v>20.154577224628099</v>
      </c>
      <c r="VE52">
        <v>20.533262985309001</v>
      </c>
      <c r="VF52">
        <v>20.8472405008655</v>
      </c>
      <c r="VG52">
        <v>21.182167985338499</v>
      </c>
      <c r="VH52">
        <v>21.101226168573</v>
      </c>
      <c r="VI52">
        <v>21.101371311220301</v>
      </c>
      <c r="VJ52">
        <v>20.859061824756701</v>
      </c>
      <c r="VK52">
        <v>20.8954900540304</v>
      </c>
      <c r="VL52">
        <v>20.722182757489399</v>
      </c>
      <c r="VM52">
        <v>20.7949566869287</v>
      </c>
      <c r="VN52">
        <v>20.764266156233301</v>
      </c>
      <c r="VO52">
        <v>21.279791263560099</v>
      </c>
      <c r="VP52">
        <v>21.657119740380001</v>
      </c>
      <c r="VQ52">
        <v>22.1443738704045</v>
      </c>
      <c r="VR52">
        <v>22.829213298377201</v>
      </c>
      <c r="VS52">
        <v>23.349752883091099</v>
      </c>
      <c r="VT52">
        <v>23.666443422844299</v>
      </c>
      <c r="VU52">
        <v>24.150099058911199</v>
      </c>
      <c r="VV52">
        <v>24.3019424741079</v>
      </c>
      <c r="VW52">
        <v>24.357390589144501</v>
      </c>
      <c r="VX52">
        <v>24.050786758807401</v>
      </c>
      <c r="VY52">
        <v>23.357722149194199</v>
      </c>
      <c r="VZ52">
        <v>23.162658885545</v>
      </c>
      <c r="WA52">
        <v>23.0685728951449</v>
      </c>
      <c r="WB52">
        <v>22.994421692661899</v>
      </c>
      <c r="WC52">
        <v>23.1961971682775</v>
      </c>
      <c r="WD52">
        <v>23.4777871355702</v>
      </c>
      <c r="WE52">
        <v>24.189369096948401</v>
      </c>
      <c r="WF52">
        <v>25.332860482298202</v>
      </c>
      <c r="WG52">
        <v>26.2209061620438</v>
      </c>
      <c r="WH52">
        <v>27.042232587023602</v>
      </c>
      <c r="WI52">
        <v>27.9171021458905</v>
      </c>
      <c r="WJ52">
        <v>28.380401056901501</v>
      </c>
      <c r="WK52">
        <v>28.951158536340799</v>
      </c>
      <c r="WL52">
        <v>29.414072237310499</v>
      </c>
      <c r="WM52">
        <v>29.448472630453601</v>
      </c>
      <c r="WN52">
        <v>29.6013156690268</v>
      </c>
      <c r="WO52">
        <v>29.467517884715999</v>
      </c>
      <c r="WP52">
        <v>28.612472799596901</v>
      </c>
      <c r="WQ52">
        <v>28.813833838129899</v>
      </c>
      <c r="WR52">
        <v>28.8448667909779</v>
      </c>
      <c r="WS52">
        <v>28.963836578271799</v>
      </c>
      <c r="WT52">
        <v>29.211893043766299</v>
      </c>
      <c r="WU52">
        <v>29.205542724804602</v>
      </c>
      <c r="WV52">
        <v>29.614575954736999</v>
      </c>
      <c r="WW52">
        <v>30.223556886950401</v>
      </c>
      <c r="WX52">
        <v>30.4541661250224</v>
      </c>
      <c r="WY52">
        <v>30.4441725124573</v>
      </c>
      <c r="WZ52">
        <v>30.645436996194899</v>
      </c>
      <c r="XA52">
        <v>30.814218020772199</v>
      </c>
      <c r="XB52">
        <v>31.2462454614544</v>
      </c>
      <c r="XC52">
        <v>31.520897305076101</v>
      </c>
      <c r="XD52">
        <v>31.978605656212402</v>
      </c>
      <c r="XE52">
        <v>32.136943430528</v>
      </c>
      <c r="XF52">
        <v>32.983541298601899</v>
      </c>
      <c r="XG52">
        <v>32.991108510781402</v>
      </c>
      <c r="XH52">
        <v>33.202248627810597</v>
      </c>
      <c r="XI52">
        <v>33.493855634394301</v>
      </c>
      <c r="XJ52">
        <v>33.572656239028099</v>
      </c>
      <c r="XK52">
        <v>33.827821936727197</v>
      </c>
      <c r="XL52">
        <v>33.864306170634102</v>
      </c>
      <c r="XM52">
        <v>33.531256045274198</v>
      </c>
      <c r="XN52">
        <v>34.247935021167301</v>
      </c>
      <c r="XO52">
        <v>34.757001332163902</v>
      </c>
      <c r="XP52">
        <v>34.775339092808103</v>
      </c>
      <c r="XQ52">
        <v>34.830239156817001</v>
      </c>
      <c r="XR52">
        <v>35.042592829890197</v>
      </c>
      <c r="XS52">
        <v>35.619228118039999</v>
      </c>
      <c r="XT52">
        <v>36.306322011193799</v>
      </c>
      <c r="XU52">
        <v>36.4939216611482</v>
      </c>
      <c r="XV52">
        <v>36.447742843280501</v>
      </c>
      <c r="XW52">
        <v>37.087213306097297</v>
      </c>
      <c r="XX52">
        <v>37.623577636342702</v>
      </c>
      <c r="XY52">
        <v>37.976082718248101</v>
      </c>
      <c r="XZ52">
        <v>38.436921317099298</v>
      </c>
      <c r="YA52">
        <v>38.674595732579697</v>
      </c>
      <c r="YB52">
        <v>38.775546541889703</v>
      </c>
      <c r="YC52">
        <v>39.2962381528328</v>
      </c>
      <c r="YD52">
        <v>39.753817495867402</v>
      </c>
      <c r="YE52">
        <v>40.173989672876097</v>
      </c>
      <c r="YF52">
        <v>40.326780322004403</v>
      </c>
      <c r="YG52">
        <v>40.286895483842102</v>
      </c>
      <c r="YH52">
        <v>40.390343685366602</v>
      </c>
      <c r="YI52">
        <v>40.832317170839701</v>
      </c>
      <c r="YJ52">
        <v>41.109970181266903</v>
      </c>
      <c r="YK52">
        <v>41.028336789296098</v>
      </c>
      <c r="YL52">
        <v>41.470918516273201</v>
      </c>
      <c r="YM52">
        <v>41.606692358389402</v>
      </c>
      <c r="YN52">
        <v>41.527439805885002</v>
      </c>
      <c r="YO52">
        <v>41.155314149124699</v>
      </c>
      <c r="YP52">
        <v>40.853916222901802</v>
      </c>
      <c r="YQ52">
        <v>40.509268420888702</v>
      </c>
      <c r="YR52">
        <v>40.609403636283403</v>
      </c>
      <c r="YS52">
        <v>40.703089807500497</v>
      </c>
      <c r="YT52">
        <v>41.286207520642002</v>
      </c>
      <c r="YU52">
        <v>41.6726997396093</v>
      </c>
      <c r="YV52">
        <v>42.563293593892602</v>
      </c>
      <c r="YW52">
        <v>43.180909682726302</v>
      </c>
      <c r="YX52">
        <v>44.115045085806202</v>
      </c>
      <c r="YY52">
        <v>44.609310621929303</v>
      </c>
      <c r="YZ52">
        <v>44.940891785287199</v>
      </c>
      <c r="ZA52">
        <v>45.701917136297901</v>
      </c>
      <c r="ZB52">
        <v>46.338883195180003</v>
      </c>
      <c r="ZC52">
        <v>46.6379241996517</v>
      </c>
      <c r="ZD52">
        <v>47.082957558838899</v>
      </c>
      <c r="ZE52">
        <v>46.828578747010802</v>
      </c>
      <c r="ZF52">
        <v>46.749445981676402</v>
      </c>
      <c r="ZG52">
        <v>46.430166848653101</v>
      </c>
      <c r="ZH52">
        <v>46.175357828467298</v>
      </c>
      <c r="ZI52">
        <v>46.375928880546397</v>
      </c>
      <c r="ZJ52">
        <v>46.505328464656003</v>
      </c>
      <c r="ZK52">
        <v>46.279695982209397</v>
      </c>
      <c r="ZL52">
        <v>46.802356903217003</v>
      </c>
      <c r="ZM52">
        <v>46.815052030064898</v>
      </c>
      <c r="ZN52">
        <v>47.229001926718901</v>
      </c>
      <c r="ZO52">
        <v>47.353873512973898</v>
      </c>
      <c r="ZP52">
        <v>47.417889439562003</v>
      </c>
      <c r="ZQ52">
        <v>47.661173866848301</v>
      </c>
      <c r="ZR52">
        <v>47.842151786794503</v>
      </c>
      <c r="ZS52">
        <v>47.804497411057397</v>
      </c>
      <c r="ZT52">
        <v>48.462195804311001</v>
      </c>
      <c r="ZU52">
        <v>48.835097075087504</v>
      </c>
      <c r="ZV52">
        <v>49.232251100439001</v>
      </c>
      <c r="ZW52">
        <v>49.343919085800202</v>
      </c>
      <c r="ZX52">
        <v>49.641435963504698</v>
      </c>
      <c r="ZY52">
        <v>49.876068848225302</v>
      </c>
      <c r="ZZ52">
        <v>50.088916952661201</v>
      </c>
      <c r="AAA52">
        <v>50.013066690449897</v>
      </c>
      <c r="AAB52">
        <v>50.001042310155803</v>
      </c>
      <c r="AAC52">
        <v>49.921582597510799</v>
      </c>
      <c r="AAD52">
        <v>49.906344781659797</v>
      </c>
      <c r="AAE52">
        <v>49.737186072778997</v>
      </c>
      <c r="AAF52">
        <v>50.295563340719703</v>
      </c>
      <c r="AAG52">
        <v>50.7870440482546</v>
      </c>
      <c r="AAH52">
        <v>51.198237637739297</v>
      </c>
      <c r="AAI52">
        <v>51.612354185023598</v>
      </c>
      <c r="AAJ52">
        <v>51.610997514933999</v>
      </c>
      <c r="AAK52">
        <v>52.032883258801</v>
      </c>
      <c r="AAL52">
        <v>52.0383356797538</v>
      </c>
      <c r="AAM52">
        <v>51.841698171833698</v>
      </c>
      <c r="AAN52">
        <v>51.451560436469499</v>
      </c>
      <c r="AAO52">
        <v>51.097575380119203</v>
      </c>
      <c r="AAP52">
        <v>50.8104616390834</v>
      </c>
      <c r="AAQ52">
        <v>51.173047660453499</v>
      </c>
      <c r="AAR52">
        <v>51.197418909930001</v>
      </c>
      <c r="AAS52">
        <v>51.738471966701397</v>
      </c>
      <c r="AAT52">
        <v>51.882474383867901</v>
      </c>
      <c r="AAU52">
        <v>52.123112836538198</v>
      </c>
      <c r="AAV52">
        <v>52.464692949248402</v>
      </c>
      <c r="AAW52">
        <v>52.832612431900401</v>
      </c>
      <c r="AAX52">
        <v>53.411404017599203</v>
      </c>
      <c r="AAY52">
        <v>53.711872730979501</v>
      </c>
      <c r="AAZ52">
        <v>53.872285944948899</v>
      </c>
      <c r="ABA52">
        <v>54.161709027903299</v>
      </c>
      <c r="ABB52">
        <v>54.639592154473299</v>
      </c>
      <c r="ABC52">
        <v>54.858827687804897</v>
      </c>
      <c r="ABD52">
        <v>54.600006962037398</v>
      </c>
      <c r="ABE52">
        <v>54.152700621452198</v>
      </c>
      <c r="ABF52">
        <v>53.977648607582204</v>
      </c>
      <c r="ABG52">
        <v>53.4021913894722</v>
      </c>
      <c r="ABH52">
        <v>52.968779121400203</v>
      </c>
      <c r="ABI52">
        <v>52.2099216890023</v>
      </c>
      <c r="ABJ52">
        <v>52.0373145686182</v>
      </c>
      <c r="ABK52">
        <v>52.199173395947099</v>
      </c>
      <c r="ABL52">
        <v>52.094392708041099</v>
      </c>
      <c r="ABM52">
        <v>52.084502697004197</v>
      </c>
      <c r="ABN52">
        <v>52.796525953449603</v>
      </c>
      <c r="ABO52">
        <v>53.273330540810001</v>
      </c>
      <c r="ABP52">
        <v>54.388512491260002</v>
      </c>
      <c r="ABQ52">
        <v>55.366094984687102</v>
      </c>
      <c r="ABR52">
        <v>56.582349252003297</v>
      </c>
      <c r="ABS52">
        <v>58.073057375728297</v>
      </c>
      <c r="ABT52">
        <v>59.427257157201097</v>
      </c>
      <c r="ABU52">
        <v>60.362952030428602</v>
      </c>
      <c r="ABV52">
        <v>61.612555281194297</v>
      </c>
      <c r="ABW52">
        <v>62.736063480062803</v>
      </c>
      <c r="ABX52">
        <v>63.447288595507899</v>
      </c>
      <c r="ABY52">
        <v>63.8542165775089</v>
      </c>
      <c r="ABZ52">
        <v>63.758334742987202</v>
      </c>
      <c r="ACA52">
        <v>63.965276826839201</v>
      </c>
      <c r="ACB52">
        <v>64.073194530243001</v>
      </c>
      <c r="ACC52">
        <v>63.944117298071397</v>
      </c>
      <c r="ACD52">
        <v>63.489489630029297</v>
      </c>
      <c r="ACE52">
        <v>63.062424860796398</v>
      </c>
      <c r="ACF52">
        <v>62.632847608171197</v>
      </c>
      <c r="ACG52">
        <v>62.6019281061238</v>
      </c>
      <c r="ACH52">
        <v>62.583203630409699</v>
      </c>
      <c r="ACI52">
        <v>62.455754808723697</v>
      </c>
      <c r="ACJ52">
        <v>62.426325567620196</v>
      </c>
      <c r="ACK52">
        <v>62.555740752469198</v>
      </c>
      <c r="ACL52">
        <v>62.465455015183203</v>
      </c>
      <c r="ACM52">
        <v>62.158711490370102</v>
      </c>
      <c r="ACN52">
        <v>61.763717221621903</v>
      </c>
      <c r="ACO52">
        <v>61.212690871450398</v>
      </c>
      <c r="ACP52">
        <v>60.785591938636898</v>
      </c>
      <c r="ACQ52">
        <v>60.866748672374499</v>
      </c>
      <c r="ACR52">
        <v>60.938171777756402</v>
      </c>
      <c r="ACS52">
        <v>61.225161123569102</v>
      </c>
      <c r="ACT52">
        <v>61.623669209795104</v>
      </c>
      <c r="ACU52">
        <v>61.653261346721003</v>
      </c>
      <c r="ACV52">
        <v>61.771390336837698</v>
      </c>
      <c r="ACW52">
        <v>61.892609521540898</v>
      </c>
      <c r="ACX52">
        <v>61.785345437007898</v>
      </c>
      <c r="ACY52">
        <v>61.300170142809897</v>
      </c>
      <c r="ACZ52">
        <v>60.873475056383903</v>
      </c>
      <c r="ADA52">
        <v>60.522137274076002</v>
      </c>
      <c r="ADB52">
        <v>59.543710934158</v>
      </c>
      <c r="ADC52">
        <v>58.900895535478703</v>
      </c>
      <c r="ADD52">
        <v>58.5199499454449</v>
      </c>
      <c r="ADE52">
        <v>58.0325595851467</v>
      </c>
      <c r="ADF52">
        <v>57.8351476797788</v>
      </c>
      <c r="ADG52">
        <v>57.923683885829</v>
      </c>
      <c r="ADH52">
        <v>57.789012396219199</v>
      </c>
      <c r="ADI52">
        <v>58.241653887711799</v>
      </c>
      <c r="ADJ52">
        <v>58.2430245673117</v>
      </c>
      <c r="ADK52">
        <v>58.2581165554259</v>
      </c>
      <c r="ADL52">
        <v>58.098364329626399</v>
      </c>
      <c r="ADM52">
        <v>57.9746248897751</v>
      </c>
      <c r="ADN52">
        <v>57.4518162326248</v>
      </c>
      <c r="ADO52">
        <v>56.967991207984902</v>
      </c>
      <c r="ADP52">
        <v>56.645695154978597</v>
      </c>
      <c r="ADQ52">
        <v>56.558212141571801</v>
      </c>
      <c r="ADR52">
        <v>56.184544881411597</v>
      </c>
      <c r="ADS52">
        <v>55.8008665075929</v>
      </c>
      <c r="ADT52">
        <v>55.835040367901499</v>
      </c>
      <c r="ADU52">
        <v>56.0050469652858</v>
      </c>
      <c r="ADV52">
        <v>56.305834314177297</v>
      </c>
      <c r="ADW52">
        <v>56.440272005657697</v>
      </c>
      <c r="ADX52">
        <v>56.1702164049264</v>
      </c>
      <c r="ADY52">
        <v>55.868607423865498</v>
      </c>
      <c r="ADZ52">
        <v>56.136133565267201</v>
      </c>
      <c r="AEA52">
        <v>55.863499142995103</v>
      </c>
      <c r="AEB52">
        <v>56.249720629926699</v>
      </c>
      <c r="AEC52">
        <v>56.564208218449103</v>
      </c>
      <c r="AED52">
        <v>57.308071603507102</v>
      </c>
      <c r="AEE52">
        <v>58.109469400516197</v>
      </c>
      <c r="AEF52">
        <v>59.136758493757902</v>
      </c>
      <c r="AEG52">
        <v>59.705024883547502</v>
      </c>
      <c r="AEH52">
        <v>60.578211056839599</v>
      </c>
      <c r="AEI52">
        <v>60.9786802378798</v>
      </c>
      <c r="AEJ52">
        <v>61.630516158191398</v>
      </c>
      <c r="AEK52">
        <v>62.109119296298203</v>
      </c>
      <c r="AEL52">
        <v>62.658717455818703</v>
      </c>
      <c r="AEM52">
        <v>63.296110610647602</v>
      </c>
      <c r="AEN52">
        <v>63.954721098232298</v>
      </c>
      <c r="AEO52">
        <v>63.257273993630299</v>
      </c>
      <c r="AEP52">
        <v>62.685440407878801</v>
      </c>
      <c r="AEQ52">
        <v>62.034725045614699</v>
      </c>
      <c r="AER52">
        <v>61.053777594275601</v>
      </c>
      <c r="AES52">
        <v>60.251833600639301</v>
      </c>
      <c r="AET52">
        <v>59.124397547316597</v>
      </c>
      <c r="AEU52">
        <v>58.158559421647702</v>
      </c>
      <c r="AEV52">
        <v>58.392504028286098</v>
      </c>
      <c r="AEW52">
        <v>58.409151873745103</v>
      </c>
      <c r="AEX52">
        <v>58.586551261833002</v>
      </c>
      <c r="AEY52">
        <v>58.8712791091898</v>
      </c>
      <c r="AEZ52">
        <v>58.639970257313401</v>
      </c>
      <c r="AFA52">
        <v>58.707951349239998</v>
      </c>
      <c r="AFB52">
        <v>58.840457928638301</v>
      </c>
      <c r="AFC52">
        <v>59.022773278477501</v>
      </c>
      <c r="AFD52">
        <v>58.952222503668999</v>
      </c>
      <c r="AFE52">
        <v>58.5740601343348</v>
      </c>
      <c r="AFF52">
        <v>58.668669956149401</v>
      </c>
      <c r="AFG52">
        <v>58.5920689227206</v>
      </c>
      <c r="AFH52">
        <v>58.496695843047497</v>
      </c>
      <c r="AFI52">
        <v>57.993232265142403</v>
      </c>
      <c r="AFJ52">
        <v>57.2928069590644</v>
      </c>
      <c r="AFK52">
        <v>56.694659502855899</v>
      </c>
      <c r="AFL52">
        <v>56.284455437704601</v>
      </c>
      <c r="AFM52">
        <v>55.764468235604497</v>
      </c>
      <c r="AFN52">
        <v>55.697354597124999</v>
      </c>
      <c r="AFO52">
        <v>55.478339044151603</v>
      </c>
      <c r="AFP52">
        <v>55.359960047475198</v>
      </c>
      <c r="AFQ52">
        <v>53.736625875062501</v>
      </c>
      <c r="AFR52">
        <v>53.874499190550097</v>
      </c>
      <c r="AFS52">
        <v>53.959232535276499</v>
      </c>
      <c r="AFT52">
        <v>54.353225603304203</v>
      </c>
      <c r="AFU52">
        <v>54.664781449036397</v>
      </c>
      <c r="AFV52">
        <v>55.200967780455699</v>
      </c>
      <c r="AFW52">
        <v>55.803902344605604</v>
      </c>
      <c r="AFX52">
        <v>58.421939908208202</v>
      </c>
      <c r="AFY52">
        <v>59.287628667959403</v>
      </c>
      <c r="AFZ52">
        <v>60.1425626187878</v>
      </c>
      <c r="AGA52">
        <v>60.641130765867501</v>
      </c>
      <c r="AGB52">
        <v>61.360374118240998</v>
      </c>
      <c r="AGC52">
        <v>61.991156148284098</v>
      </c>
      <c r="AGD52">
        <v>62.799612213143199</v>
      </c>
      <c r="AGE52">
        <v>63.202257000558902</v>
      </c>
      <c r="AGF52">
        <v>63.548283764088097</v>
      </c>
      <c r="AGG52">
        <v>63.932388357503498</v>
      </c>
      <c r="AGH52">
        <v>64.538499286166697</v>
      </c>
      <c r="AGI52">
        <v>64.882556979506006</v>
      </c>
      <c r="AGJ52">
        <v>65.489384649874594</v>
      </c>
      <c r="AGK52">
        <v>65.991604530641993</v>
      </c>
      <c r="AGL52">
        <v>66.5278714461394</v>
      </c>
      <c r="AGM52">
        <v>66.951701748797603</v>
      </c>
      <c r="AGN52">
        <v>67.737218478415201</v>
      </c>
      <c r="AGO52">
        <v>67.644684549058695</v>
      </c>
      <c r="AGP52">
        <v>68.317247324254893</v>
      </c>
      <c r="AGQ52">
        <v>68.762284827801395</v>
      </c>
      <c r="AGR52">
        <v>69.020593924718099</v>
      </c>
      <c r="AGS52">
        <v>68.939137388155601</v>
      </c>
      <c r="AGT52">
        <v>68.7432899684879</v>
      </c>
      <c r="AGU52">
        <v>68.472096959197003</v>
      </c>
      <c r="AGV52">
        <v>68.952168675467504</v>
      </c>
      <c r="AGW52">
        <v>68.893370409020505</v>
      </c>
      <c r="AGX52">
        <v>68.771678506389094</v>
      </c>
      <c r="AGY52">
        <v>68.823535759118599</v>
      </c>
      <c r="AGZ52">
        <v>69.062347768560599</v>
      </c>
      <c r="AHA52">
        <v>69.845367597026794</v>
      </c>
      <c r="AHB52">
        <v>70.434076995472495</v>
      </c>
      <c r="AHC52">
        <v>70.608920579380296</v>
      </c>
      <c r="AHD52">
        <v>70.784545642782604</v>
      </c>
      <c r="AHE52">
        <v>70.8062896515234</v>
      </c>
      <c r="AHF52">
        <v>70.461321527991302</v>
      </c>
      <c r="AHG52">
        <v>69.883092734247796</v>
      </c>
      <c r="AHH52">
        <v>69.024439087017498</v>
      </c>
      <c r="AHI52">
        <v>67.752212779401802</v>
      </c>
      <c r="AHJ52">
        <v>66.957732878320599</v>
      </c>
      <c r="AHK52">
        <v>65.862671487997503</v>
      </c>
      <c r="AHL52">
        <v>64.976635969716099</v>
      </c>
      <c r="AHM52">
        <v>64.1632523055749</v>
      </c>
      <c r="AHN52">
        <v>63.630757805896501</v>
      </c>
      <c r="AHO52">
        <v>63.160379973590999</v>
      </c>
      <c r="AHP52">
        <v>62.987943623020001</v>
      </c>
      <c r="AHQ52">
        <v>62.684039579684701</v>
      </c>
      <c r="AHR52">
        <v>62.8913958386537</v>
      </c>
      <c r="AHS52">
        <v>62.709155291681597</v>
      </c>
      <c r="AHT52">
        <v>62.520604708556803</v>
      </c>
      <c r="AHU52">
        <v>62.533383480079003</v>
      </c>
      <c r="AHV52">
        <v>62.495317282658597</v>
      </c>
      <c r="AHW52">
        <v>62.424437016066499</v>
      </c>
      <c r="AHX52">
        <v>62.163887777176399</v>
      </c>
      <c r="AHY52">
        <v>61.643047937094003</v>
      </c>
      <c r="AHZ52">
        <v>61.329098339586402</v>
      </c>
      <c r="AIA52">
        <v>61.133914760507203</v>
      </c>
      <c r="AIB52">
        <v>60.851068078435802</v>
      </c>
      <c r="AIC52">
        <v>60.499659432361597</v>
      </c>
      <c r="AID52">
        <v>60.190137632599402</v>
      </c>
      <c r="AIE52">
        <v>59.808191167920498</v>
      </c>
      <c r="AIF52">
        <v>59.347449166777899</v>
      </c>
      <c r="AIG52">
        <v>58.992045911658302</v>
      </c>
      <c r="AIH52">
        <v>58.8165780468779</v>
      </c>
      <c r="AII52">
        <v>58.643161849231099</v>
      </c>
      <c r="AIJ52">
        <v>58.334552997160699</v>
      </c>
      <c r="AIK52">
        <v>58.1353146716135</v>
      </c>
      <c r="AIL52">
        <v>57.895607342672598</v>
      </c>
      <c r="AIM52">
        <v>57.625224672293001</v>
      </c>
      <c r="AIN52">
        <v>57.418325142757801</v>
      </c>
      <c r="AIO52">
        <v>57.069088346188202</v>
      </c>
      <c r="AIP52">
        <v>56.497043230693301</v>
      </c>
      <c r="AIQ52">
        <v>55.968910240217802</v>
      </c>
      <c r="AIR52">
        <v>55.407273723459099</v>
      </c>
      <c r="AIS52">
        <v>54.967554519770403</v>
      </c>
      <c r="AIT52">
        <v>54.625012091298302</v>
      </c>
      <c r="AIU52">
        <v>54.125399203749403</v>
      </c>
      <c r="AIV52">
        <v>53.384094486635597</v>
      </c>
      <c r="AIW52">
        <v>52.902108378512402</v>
      </c>
      <c r="AIX52">
        <v>52.592970417769003</v>
      </c>
      <c r="AIY52">
        <v>52.188745031738399</v>
      </c>
      <c r="AIZ52">
        <v>51.188608314727603</v>
      </c>
      <c r="AJA52">
        <v>50.648247057423603</v>
      </c>
      <c r="AJB52">
        <v>50.291944528084599</v>
      </c>
      <c r="AJC52">
        <v>49.994246697767402</v>
      </c>
      <c r="AJD52">
        <v>49.448140081109003</v>
      </c>
      <c r="AJE52">
        <v>48.7545332339797</v>
      </c>
      <c r="AJF52">
        <v>48.147928044279404</v>
      </c>
      <c r="AJG52">
        <v>48.118493109953803</v>
      </c>
      <c r="AJH52">
        <v>47.512940387317101</v>
      </c>
      <c r="AJI52">
        <v>46.829526069332701</v>
      </c>
      <c r="AJJ52">
        <v>46.141389375332601</v>
      </c>
      <c r="AJK52">
        <v>45.6087296917269</v>
      </c>
      <c r="AJL52">
        <v>45.204293194102497</v>
      </c>
      <c r="AJM52">
        <v>44.873690806504001</v>
      </c>
      <c r="AJN52">
        <v>44.820611277058198</v>
      </c>
      <c r="AJO52">
        <v>44.929482373796098</v>
      </c>
      <c r="AJP52">
        <v>44.994895570317603</v>
      </c>
      <c r="AJQ52">
        <v>44.905326438006</v>
      </c>
      <c r="AJR52">
        <v>44.975021444974701</v>
      </c>
      <c r="AJS52">
        <v>45.086374993455202</v>
      </c>
      <c r="AJT52">
        <v>45.034414964434802</v>
      </c>
      <c r="AJU52">
        <v>44.905054209084398</v>
      </c>
      <c r="AJV52">
        <v>44.841782850979001</v>
      </c>
      <c r="AJW52">
        <v>44.708478384756397</v>
      </c>
      <c r="AJX52">
        <v>44.755290892906501</v>
      </c>
      <c r="AJY52">
        <v>44.595227560702</v>
      </c>
      <c r="AJZ52">
        <v>44.294017901097902</v>
      </c>
      <c r="AKA52">
        <v>44.134593359838199</v>
      </c>
      <c r="AKB52">
        <v>44.133785778806498</v>
      </c>
      <c r="AKC52">
        <v>44.1018076412794</v>
      </c>
      <c r="AKD52">
        <v>44.153221272303398</v>
      </c>
      <c r="AKE52">
        <v>44.398536412899901</v>
      </c>
      <c r="AKF52">
        <v>44.433324725404397</v>
      </c>
      <c r="AKG52">
        <v>44.615932078689603</v>
      </c>
      <c r="AKH52">
        <v>44.894336992959303</v>
      </c>
      <c r="AKI52">
        <v>44.945134235850801</v>
      </c>
      <c r="AKJ52">
        <v>44.7314380174588</v>
      </c>
      <c r="AKK52">
        <v>44.371601381982302</v>
      </c>
      <c r="AKL52">
        <v>44.110586276845297</v>
      </c>
      <c r="AKM52">
        <v>44.224571762626802</v>
      </c>
      <c r="AKN52">
        <v>44.2874723060593</v>
      </c>
      <c r="AKO52">
        <v>43.245276214140702</v>
      </c>
      <c r="AKP52">
        <v>41.5275096213553</v>
      </c>
      <c r="AKQ52">
        <v>39.6177327442471</v>
      </c>
      <c r="AKR52">
        <v>37.506061619735199</v>
      </c>
      <c r="AKS52">
        <v>35.1825277682223</v>
      </c>
      <c r="AKT52">
        <v>32.542907822765599</v>
      </c>
      <c r="AKU52">
        <v>29.881613702424101</v>
      </c>
      <c r="AKV52">
        <v>27.836075356750101</v>
      </c>
      <c r="AKW52">
        <v>26.391600203418101</v>
      </c>
      <c r="AKX52">
        <v>25.2109196260221</v>
      </c>
      <c r="AKY52">
        <v>24.384269330297801</v>
      </c>
      <c r="AKZ52">
        <v>23.470706169529901</v>
      </c>
      <c r="ALA52">
        <v>22.838222194520998</v>
      </c>
      <c r="ALB52">
        <v>22.087120408699299</v>
      </c>
      <c r="ALC52">
        <v>21.3204459770059</v>
      </c>
      <c r="ALD52">
        <v>20.782144252379499</v>
      </c>
      <c r="ALE52">
        <v>20.273106085490401</v>
      </c>
      <c r="ALF52">
        <v>19.778582625932401</v>
      </c>
      <c r="ALG52">
        <v>19.402609894709101</v>
      </c>
      <c r="ALH52">
        <v>18.943133880203899</v>
      </c>
      <c r="ALI52">
        <v>18.705469550757599</v>
      </c>
      <c r="ALJ52">
        <v>18.883662576921399</v>
      </c>
      <c r="ALK52">
        <v>18.8121861162359</v>
      </c>
      <c r="ALL52">
        <v>18.905935446818201</v>
      </c>
      <c r="ALM52">
        <v>19.003556212352901</v>
      </c>
      <c r="ALN52">
        <v>19.025526951142599</v>
      </c>
      <c r="ALO52">
        <v>18.9955658365933</v>
      </c>
      <c r="ALP52">
        <v>19.074838503522098</v>
      </c>
      <c r="ALQ52">
        <v>18.9225166720991</v>
      </c>
      <c r="ALR52">
        <v>18.642984944797199</v>
      </c>
      <c r="ALS52">
        <v>18.439510148681599</v>
      </c>
      <c r="ALT52">
        <v>18.0515368335119</v>
      </c>
      <c r="ALU52">
        <v>17.680432035380498</v>
      </c>
      <c r="ALV52">
        <v>17.429180702882601</v>
      </c>
      <c r="ALW52">
        <v>16.926685205203999</v>
      </c>
      <c r="ALX52">
        <v>16.536774834416399</v>
      </c>
      <c r="ALY52">
        <v>16.380904807620499</v>
      </c>
      <c r="ALZ52">
        <v>16.035651322823099</v>
      </c>
      <c r="AMA52">
        <v>15.9709610324478</v>
      </c>
      <c r="AMB52">
        <v>16.0926994077101</v>
      </c>
      <c r="AMC52">
        <v>16.0338946019886</v>
      </c>
      <c r="AMD52">
        <v>15.943072785618799</v>
      </c>
      <c r="AME52">
        <v>15.581969640935601</v>
      </c>
      <c r="AMF52">
        <v>15.2239343452665</v>
      </c>
      <c r="AMG52">
        <v>14.9436866851012</v>
      </c>
      <c r="AMH52">
        <v>14.4062235933267</v>
      </c>
      <c r="AMI52">
        <v>13.608960694640601</v>
      </c>
      <c r="AMJ52">
        <v>13.407806222931701</v>
      </c>
      <c r="AMK52">
        <v>13.193762264483601</v>
      </c>
      <c r="AML52">
        <v>13.761363627544</v>
      </c>
    </row>
    <row r="53" spans="1:1097">
      <c r="A53" t="s">
        <v>701</v>
      </c>
      <c r="AG53">
        <v>0</v>
      </c>
      <c r="AH53">
        <v>-0.09</v>
      </c>
      <c r="AI53">
        <v>-0.17</v>
      </c>
      <c r="AJ53">
        <v>-0.33</v>
      </c>
      <c r="AK53">
        <v>-0.38</v>
      </c>
      <c r="AL53">
        <v>-0.7</v>
      </c>
      <c r="AM53">
        <v>-0.93</v>
      </c>
      <c r="AN53">
        <v>-1.1599999999999999</v>
      </c>
      <c r="AO53">
        <v>-1.26</v>
      </c>
      <c r="AP53">
        <v>-1.44</v>
      </c>
      <c r="AQ53">
        <v>-2.3199999999999998</v>
      </c>
      <c r="AR53">
        <v>-3.24</v>
      </c>
      <c r="AS53">
        <v>-4.0199999999999996</v>
      </c>
      <c r="AT53">
        <v>-4.71</v>
      </c>
      <c r="AU53">
        <v>-5.38</v>
      </c>
      <c r="AV53">
        <v>-6.33</v>
      </c>
      <c r="AW53">
        <v>-7.08</v>
      </c>
      <c r="AX53">
        <v>-7.12</v>
      </c>
      <c r="AY53">
        <v>-7.18</v>
      </c>
      <c r="AZ53">
        <v>-7.18</v>
      </c>
      <c r="BA53">
        <v>-7.17</v>
      </c>
      <c r="BB53">
        <v>-7.32</v>
      </c>
      <c r="BC53">
        <v>-7.16</v>
      </c>
      <c r="BD53">
        <v>-6.8</v>
      </c>
      <c r="BE53">
        <v>-6.52</v>
      </c>
      <c r="BF53">
        <v>-6.25</v>
      </c>
      <c r="BG53">
        <v>-6.07</v>
      </c>
      <c r="BH53">
        <v>-5.93</v>
      </c>
      <c r="BI53">
        <v>-5.65</v>
      </c>
      <c r="BJ53">
        <v>-5.54</v>
      </c>
      <c r="BK53">
        <v>-5.8</v>
      </c>
      <c r="BL53">
        <v>-5.94</v>
      </c>
      <c r="BM53">
        <v>-6.01</v>
      </c>
      <c r="BN53">
        <v>-6.09</v>
      </c>
      <c r="BO53">
        <v>-6.29</v>
      </c>
      <c r="BP53">
        <v>-6.37</v>
      </c>
      <c r="BQ53">
        <v>-6.52</v>
      </c>
      <c r="BR53">
        <v>-6.57</v>
      </c>
      <c r="BS53">
        <v>-6.52</v>
      </c>
      <c r="BT53">
        <v>-6.67</v>
      </c>
      <c r="BU53">
        <v>-6.85</v>
      </c>
      <c r="BV53">
        <v>-7.03</v>
      </c>
      <c r="BW53">
        <v>-7.36</v>
      </c>
      <c r="BX53">
        <v>-7.76</v>
      </c>
      <c r="BY53">
        <v>-8.26</v>
      </c>
      <c r="BZ53">
        <v>-9.2200000000000006</v>
      </c>
      <c r="CA53">
        <v>-10.27</v>
      </c>
      <c r="CB53">
        <v>-11.61</v>
      </c>
      <c r="CC53">
        <v>-13.43</v>
      </c>
      <c r="CD53">
        <v>-15.23</v>
      </c>
      <c r="CE53">
        <v>-17.010000000000002</v>
      </c>
      <c r="CF53">
        <v>-18.600000000000001</v>
      </c>
      <c r="CG53">
        <v>-20.3</v>
      </c>
      <c r="CH53">
        <v>-22</v>
      </c>
      <c r="CI53">
        <v>-23.41</v>
      </c>
      <c r="CJ53">
        <v>-24.49</v>
      </c>
      <c r="CK53">
        <v>-25.66</v>
      </c>
      <c r="CL53">
        <v>-26.91</v>
      </c>
      <c r="CM53">
        <v>-28.18</v>
      </c>
      <c r="CN53">
        <v>-29.29</v>
      </c>
      <c r="CO53">
        <v>-30.51</v>
      </c>
      <c r="CP53">
        <v>-31.83</v>
      </c>
      <c r="CQ53">
        <v>-32.97</v>
      </c>
      <c r="CR53">
        <v>-34.090000000000003</v>
      </c>
      <c r="CS53">
        <v>-35.06</v>
      </c>
      <c r="CT53">
        <v>-36.19</v>
      </c>
      <c r="CU53">
        <v>-37.26</v>
      </c>
      <c r="CV53">
        <v>-38.08</v>
      </c>
      <c r="CW53">
        <v>-38.94</v>
      </c>
      <c r="CX53">
        <v>-39.729999999999997</v>
      </c>
      <c r="CY53">
        <v>-40.44</v>
      </c>
      <c r="CZ53">
        <v>-41.31</v>
      </c>
      <c r="DA53">
        <v>-42.08</v>
      </c>
      <c r="DB53">
        <v>-42.82</v>
      </c>
      <c r="DC53">
        <v>-43.5</v>
      </c>
      <c r="DD53">
        <v>-44.09</v>
      </c>
      <c r="DE53">
        <v>-44.75</v>
      </c>
      <c r="DF53">
        <v>-45.33</v>
      </c>
      <c r="DG53">
        <v>-45.9</v>
      </c>
      <c r="DH53">
        <v>-46.41</v>
      </c>
      <c r="DI53">
        <v>-46.92</v>
      </c>
      <c r="DJ53">
        <v>-47.44</v>
      </c>
      <c r="DK53">
        <v>-47.91</v>
      </c>
      <c r="DL53">
        <v>-48.37</v>
      </c>
      <c r="DM53">
        <v>-48.79</v>
      </c>
      <c r="DN53">
        <v>-49.14</v>
      </c>
      <c r="DO53">
        <v>-49.49</v>
      </c>
      <c r="DP53">
        <v>-49.73</v>
      </c>
      <c r="DQ53">
        <v>-49.93</v>
      </c>
      <c r="DR53">
        <v>-50.1</v>
      </c>
      <c r="DS53">
        <v>-50.26</v>
      </c>
      <c r="DT53">
        <v>-50.4</v>
      </c>
      <c r="DU53">
        <v>-50.58</v>
      </c>
      <c r="DV53">
        <v>-50.69</v>
      </c>
      <c r="DW53">
        <v>-51</v>
      </c>
      <c r="DX53">
        <v>-51.22</v>
      </c>
      <c r="DY53">
        <v>-51.52</v>
      </c>
      <c r="DZ53">
        <v>-51.69</v>
      </c>
      <c r="EA53">
        <v>-51.85</v>
      </c>
      <c r="EB53">
        <v>-51.94</v>
      </c>
      <c r="EC53">
        <v>-52.11</v>
      </c>
      <c r="ED53">
        <v>-52.14</v>
      </c>
      <c r="EE53">
        <v>-52.35</v>
      </c>
      <c r="EF53">
        <v>-52.5</v>
      </c>
      <c r="EG53">
        <v>-52.77</v>
      </c>
      <c r="EH53">
        <v>-53.05</v>
      </c>
      <c r="EI53">
        <v>-53.46</v>
      </c>
      <c r="EJ53">
        <v>-53.78</v>
      </c>
      <c r="EK53">
        <v>-54.05</v>
      </c>
      <c r="EL53">
        <v>-54.23</v>
      </c>
      <c r="EM53">
        <v>-54.13</v>
      </c>
      <c r="EN53">
        <v>-53.77</v>
      </c>
      <c r="EO53">
        <v>-53.48</v>
      </c>
      <c r="EP53">
        <v>-53.28</v>
      </c>
      <c r="EQ53">
        <v>-53.25</v>
      </c>
      <c r="ER53">
        <v>-53.25</v>
      </c>
      <c r="ES53">
        <v>-53.15</v>
      </c>
      <c r="ET53">
        <v>-53.32</v>
      </c>
      <c r="EU53">
        <v>-53.87</v>
      </c>
      <c r="EV53">
        <v>-54.18</v>
      </c>
      <c r="EW53">
        <v>-54.25</v>
      </c>
      <c r="EX53">
        <v>-54.44</v>
      </c>
      <c r="EY53">
        <v>-54.55</v>
      </c>
      <c r="EZ53">
        <v>-54.73</v>
      </c>
      <c r="FA53">
        <v>-54.85</v>
      </c>
      <c r="FB53">
        <v>-54.37</v>
      </c>
      <c r="FC53">
        <v>-54.01</v>
      </c>
      <c r="FD53">
        <v>-53.58</v>
      </c>
      <c r="FE53">
        <v>-52.96</v>
      </c>
      <c r="FF53">
        <v>-52.44</v>
      </c>
      <c r="FG53">
        <v>-51.96</v>
      </c>
      <c r="FH53">
        <v>-51.41</v>
      </c>
      <c r="FI53">
        <v>-51.24</v>
      </c>
      <c r="FJ53">
        <v>-50.97</v>
      </c>
      <c r="FK53">
        <v>-50.83</v>
      </c>
      <c r="FL53">
        <v>-50.63</v>
      </c>
      <c r="FM53">
        <v>-50.25</v>
      </c>
      <c r="FN53">
        <v>-49.92</v>
      </c>
      <c r="FO53">
        <v>-49.6</v>
      </c>
      <c r="FP53">
        <v>-49.36</v>
      </c>
      <c r="FQ53">
        <v>-49.03</v>
      </c>
      <c r="FR53">
        <v>-48.77</v>
      </c>
      <c r="FS53">
        <v>-48.55</v>
      </c>
      <c r="FT53">
        <v>-48.38</v>
      </c>
      <c r="FU53">
        <v>-48.17</v>
      </c>
      <c r="FV53">
        <v>-48.01</v>
      </c>
      <c r="FW53">
        <v>-47.89</v>
      </c>
      <c r="FX53">
        <v>-47.97</v>
      </c>
      <c r="FY53">
        <v>-47.9</v>
      </c>
      <c r="FZ53">
        <v>-47.85</v>
      </c>
      <c r="GA53">
        <v>-48.03</v>
      </c>
      <c r="GB53">
        <v>-48.15</v>
      </c>
      <c r="GC53">
        <v>-48.25</v>
      </c>
      <c r="GD53">
        <v>-48.27</v>
      </c>
      <c r="GE53">
        <v>-48.17</v>
      </c>
      <c r="GF53">
        <v>-48.03</v>
      </c>
      <c r="GG53">
        <v>-47.93</v>
      </c>
      <c r="GH53">
        <v>-47.65</v>
      </c>
      <c r="GI53">
        <v>-47.39</v>
      </c>
      <c r="GJ53">
        <v>-47.26</v>
      </c>
      <c r="GK53">
        <v>-47.24</v>
      </c>
      <c r="GL53">
        <v>-47.23</v>
      </c>
      <c r="GM53">
        <v>-47.17</v>
      </c>
      <c r="GN53">
        <v>-47.06</v>
      </c>
      <c r="GO53">
        <v>-46.92</v>
      </c>
      <c r="GP53">
        <v>-46.94</v>
      </c>
      <c r="GQ53">
        <v>-46.75</v>
      </c>
      <c r="GR53">
        <v>-46.62</v>
      </c>
      <c r="GS53">
        <v>-46.3</v>
      </c>
      <c r="GT53">
        <v>-46.13</v>
      </c>
      <c r="GU53">
        <v>-45.95</v>
      </c>
      <c r="GV53">
        <v>-45.87</v>
      </c>
      <c r="GW53">
        <v>-45.65</v>
      </c>
      <c r="GX53">
        <v>-45.49</v>
      </c>
      <c r="GY53">
        <v>-45.16</v>
      </c>
      <c r="GZ53">
        <v>-44.85</v>
      </c>
      <c r="HA53">
        <v>-44.64</v>
      </c>
      <c r="HB53">
        <v>-44.48</v>
      </c>
      <c r="HC53">
        <v>-44.17</v>
      </c>
      <c r="HD53">
        <v>-43.9</v>
      </c>
      <c r="HE53">
        <v>-43.69</v>
      </c>
      <c r="HF53">
        <v>-43.44</v>
      </c>
      <c r="HG53">
        <v>-43.39</v>
      </c>
      <c r="HH53">
        <v>-43.37</v>
      </c>
      <c r="HI53">
        <v>-43.37</v>
      </c>
      <c r="HJ53">
        <v>-43.53</v>
      </c>
      <c r="HK53">
        <v>-43.78</v>
      </c>
      <c r="HL53">
        <v>-43.75</v>
      </c>
      <c r="HM53">
        <v>-43.72</v>
      </c>
      <c r="HN53">
        <v>-43.62</v>
      </c>
      <c r="HO53">
        <v>-43.46</v>
      </c>
      <c r="HP53">
        <v>-43.29</v>
      </c>
      <c r="HQ53">
        <v>-42.9</v>
      </c>
      <c r="HR53">
        <v>-42.36</v>
      </c>
      <c r="HS53">
        <v>-42.05</v>
      </c>
      <c r="HT53">
        <v>-41.79</v>
      </c>
      <c r="HU53">
        <v>-41.69</v>
      </c>
      <c r="HV53">
        <v>-41.6</v>
      </c>
      <c r="HW53">
        <v>-41.49</v>
      </c>
      <c r="HX53">
        <v>-41.46</v>
      </c>
      <c r="HY53">
        <v>-41.49</v>
      </c>
      <c r="HZ53">
        <v>-41.56</v>
      </c>
      <c r="IA53">
        <v>-41.79</v>
      </c>
      <c r="IB53">
        <v>-41.88</v>
      </c>
      <c r="IC53">
        <v>-41.86</v>
      </c>
      <c r="ID53">
        <v>-41.84</v>
      </c>
      <c r="IE53">
        <v>-41.78</v>
      </c>
      <c r="IF53">
        <v>-41.66</v>
      </c>
      <c r="IG53">
        <v>-41.48</v>
      </c>
      <c r="IH53">
        <v>-41.29</v>
      </c>
      <c r="II53">
        <v>-40.93</v>
      </c>
      <c r="IJ53">
        <v>-40.659999999999997</v>
      </c>
      <c r="IK53">
        <v>-40.39</v>
      </c>
      <c r="IL53">
        <v>-40.33</v>
      </c>
      <c r="IM53">
        <v>-40.270000000000003</v>
      </c>
      <c r="IN53">
        <v>-40.24</v>
      </c>
      <c r="IO53">
        <v>-39.97</v>
      </c>
      <c r="IP53">
        <v>-39.92</v>
      </c>
      <c r="IQ53">
        <v>-39.83</v>
      </c>
      <c r="IR53">
        <v>-39.74</v>
      </c>
      <c r="IS53">
        <v>-39.53</v>
      </c>
      <c r="IT53">
        <v>-39.28</v>
      </c>
      <c r="IU53">
        <v>-38.96</v>
      </c>
      <c r="IV53">
        <v>-38.61</v>
      </c>
      <c r="IW53">
        <v>-38.33</v>
      </c>
      <c r="IX53">
        <v>-38.25</v>
      </c>
      <c r="IY53">
        <v>-38.090000000000003</v>
      </c>
      <c r="IZ53">
        <v>-38.03</v>
      </c>
      <c r="JA53">
        <v>-37.86</v>
      </c>
      <c r="JB53">
        <v>-37.619999999999997</v>
      </c>
      <c r="JC53">
        <v>-37.65</v>
      </c>
      <c r="JD53">
        <v>-37.65</v>
      </c>
      <c r="JE53">
        <v>-37.57</v>
      </c>
      <c r="JF53">
        <v>-37.65</v>
      </c>
      <c r="JG53">
        <v>-37.479999999999997</v>
      </c>
      <c r="JH53">
        <v>-37.270000000000003</v>
      </c>
      <c r="JI53">
        <v>-37.22</v>
      </c>
      <c r="JJ53">
        <v>-37.01</v>
      </c>
      <c r="JK53">
        <v>-36.770000000000003</v>
      </c>
      <c r="JL53">
        <v>-36.43</v>
      </c>
      <c r="JM53">
        <v>-35.950000000000003</v>
      </c>
      <c r="JN53">
        <v>-35.65</v>
      </c>
      <c r="JO53">
        <v>-35.47</v>
      </c>
      <c r="JP53">
        <v>-35.32</v>
      </c>
      <c r="JQ53">
        <v>-35.17</v>
      </c>
      <c r="JR53">
        <v>-34.979999999999997</v>
      </c>
      <c r="JS53">
        <v>-34.880000000000003</v>
      </c>
      <c r="JT53">
        <v>-34.869999999999997</v>
      </c>
      <c r="JU53">
        <v>-34.9</v>
      </c>
      <c r="JV53">
        <v>-34.869999999999997</v>
      </c>
      <c r="JW53">
        <v>-34.72</v>
      </c>
      <c r="JX53">
        <v>-34.479999999999997</v>
      </c>
      <c r="JY53">
        <v>-34.29</v>
      </c>
      <c r="JZ53">
        <v>-34.020000000000003</v>
      </c>
      <c r="KA53">
        <v>-33.72</v>
      </c>
      <c r="KB53">
        <v>-33.64</v>
      </c>
      <c r="KC53">
        <v>-33.65</v>
      </c>
      <c r="KD53">
        <v>-33.549999999999997</v>
      </c>
      <c r="KE53">
        <v>-33.700000000000003</v>
      </c>
      <c r="KF53">
        <v>-33.76</v>
      </c>
      <c r="KG53">
        <v>-33.93</v>
      </c>
      <c r="KH53">
        <v>-34.119999999999997</v>
      </c>
      <c r="KI53">
        <v>-34.11</v>
      </c>
      <c r="KJ53">
        <v>-34.119999999999997</v>
      </c>
      <c r="KK53">
        <v>-34.33</v>
      </c>
      <c r="KL53">
        <v>-34.409999999999997</v>
      </c>
      <c r="KM53">
        <v>-34.630000000000003</v>
      </c>
      <c r="KN53">
        <v>-34.659999999999997</v>
      </c>
      <c r="KO53">
        <v>-34.72</v>
      </c>
      <c r="KP53">
        <v>-34.659999999999997</v>
      </c>
      <c r="KQ53">
        <v>-34.71</v>
      </c>
      <c r="KR53">
        <v>-34.590000000000003</v>
      </c>
      <c r="KS53">
        <v>-34.53</v>
      </c>
      <c r="KT53">
        <v>-34.4</v>
      </c>
      <c r="KU53">
        <v>-34.5</v>
      </c>
      <c r="KV53">
        <v>-34.47</v>
      </c>
      <c r="KW53">
        <v>-34.39</v>
      </c>
      <c r="KX53">
        <v>-34.159999999999997</v>
      </c>
      <c r="KY53">
        <v>-34.08</v>
      </c>
      <c r="KZ53">
        <v>-33.96</v>
      </c>
      <c r="LA53">
        <v>-33.729999999999997</v>
      </c>
      <c r="LB53">
        <v>-33.31</v>
      </c>
      <c r="LC53">
        <v>-33.07</v>
      </c>
      <c r="LD53">
        <v>-32.83</v>
      </c>
      <c r="LE53">
        <v>-32.700000000000003</v>
      </c>
      <c r="LF53">
        <v>-32.54</v>
      </c>
      <c r="LG53">
        <v>-32.31</v>
      </c>
      <c r="LH53">
        <v>-32.25</v>
      </c>
      <c r="LI53">
        <v>-32.130000000000003</v>
      </c>
      <c r="LJ53">
        <v>-31.96</v>
      </c>
      <c r="LK53">
        <v>-31.72</v>
      </c>
      <c r="LL53">
        <v>-31.53</v>
      </c>
      <c r="LM53">
        <v>-31.4</v>
      </c>
      <c r="LN53">
        <v>-31.46</v>
      </c>
      <c r="LO53">
        <v>-31.29</v>
      </c>
      <c r="LP53">
        <v>-31.14</v>
      </c>
      <c r="LQ53">
        <v>-30.85</v>
      </c>
      <c r="LR53">
        <v>-30.81</v>
      </c>
      <c r="LS53">
        <v>-30.48</v>
      </c>
      <c r="LT53">
        <v>-30.01</v>
      </c>
      <c r="LU53">
        <v>-29.32</v>
      </c>
      <c r="LV53">
        <v>-28.77</v>
      </c>
      <c r="LW53">
        <v>-28.32</v>
      </c>
      <c r="LX53">
        <v>-27.96</v>
      </c>
      <c r="LY53">
        <v>-27.51</v>
      </c>
      <c r="LZ53">
        <v>-27.3</v>
      </c>
      <c r="MA53">
        <v>-27.01</v>
      </c>
      <c r="MB53">
        <v>-26.86</v>
      </c>
      <c r="MC53">
        <v>-26.7</v>
      </c>
      <c r="MD53">
        <v>-26.53</v>
      </c>
      <c r="ME53">
        <v>-26.36</v>
      </c>
      <c r="MF53">
        <v>-26.24</v>
      </c>
      <c r="MG53">
        <v>-25.96</v>
      </c>
      <c r="MH53">
        <v>-25.97</v>
      </c>
      <c r="MI53">
        <v>-25.82</v>
      </c>
      <c r="MJ53">
        <v>-25.94</v>
      </c>
      <c r="MK53">
        <v>-25.94</v>
      </c>
      <c r="ML53">
        <v>-25.91</v>
      </c>
      <c r="MM53">
        <v>-25.89</v>
      </c>
      <c r="MN53">
        <v>-26.02</v>
      </c>
      <c r="MO53">
        <v>-26.12</v>
      </c>
      <c r="MP53">
        <v>-26.18</v>
      </c>
      <c r="MQ53">
        <v>-26.13</v>
      </c>
      <c r="MR53">
        <v>-26.16</v>
      </c>
      <c r="MS53">
        <v>-26.24</v>
      </c>
      <c r="MT53">
        <v>-26.35</v>
      </c>
      <c r="MU53">
        <v>-26.39</v>
      </c>
      <c r="MV53">
        <v>-26.33</v>
      </c>
      <c r="MW53">
        <v>-26.46</v>
      </c>
      <c r="MX53">
        <v>-26.65</v>
      </c>
      <c r="MY53">
        <v>-27.03</v>
      </c>
      <c r="MZ53">
        <v>-27.18</v>
      </c>
      <c r="NA53">
        <v>-27.31</v>
      </c>
      <c r="NB53">
        <v>-27.49</v>
      </c>
      <c r="NC53">
        <v>-27.81</v>
      </c>
      <c r="ND53">
        <v>-28.16</v>
      </c>
      <c r="NE53">
        <v>-28.61</v>
      </c>
      <c r="NF53">
        <v>-28.97</v>
      </c>
      <c r="NG53">
        <v>-29.51</v>
      </c>
      <c r="NH53">
        <v>-30</v>
      </c>
      <c r="NI53">
        <v>-30.24</v>
      </c>
      <c r="NJ53">
        <v>-30.24</v>
      </c>
      <c r="NK53">
        <v>-30.11</v>
      </c>
      <c r="NL53">
        <v>-29.79</v>
      </c>
      <c r="NM53">
        <v>-29.43</v>
      </c>
      <c r="NN53">
        <v>-29.14</v>
      </c>
      <c r="NO53">
        <v>-28.91</v>
      </c>
      <c r="NP53">
        <v>-28.72</v>
      </c>
      <c r="NQ53">
        <v>-28.53</v>
      </c>
      <c r="NR53">
        <v>-28.35</v>
      </c>
      <c r="NS53">
        <v>-28.15</v>
      </c>
      <c r="NT53">
        <v>-27.93</v>
      </c>
      <c r="NU53">
        <v>-27.67</v>
      </c>
      <c r="NV53">
        <v>-27.23</v>
      </c>
      <c r="NW53">
        <v>-27.04</v>
      </c>
      <c r="NX53">
        <v>-27.12</v>
      </c>
      <c r="NY53">
        <v>-27.02</v>
      </c>
      <c r="NZ53">
        <v>-27.07</v>
      </c>
      <c r="OA53">
        <v>-26.91</v>
      </c>
      <c r="OB53">
        <v>-26.97</v>
      </c>
      <c r="OC53">
        <v>-27</v>
      </c>
      <c r="OD53">
        <v>-26.84</v>
      </c>
      <c r="OE53">
        <v>-26.41</v>
      </c>
      <c r="OF53">
        <v>-26.1</v>
      </c>
      <c r="OG53">
        <v>-25.7</v>
      </c>
      <c r="OH53">
        <v>-25.44</v>
      </c>
      <c r="OI53">
        <v>-25.1</v>
      </c>
      <c r="OJ53">
        <v>-24.74</v>
      </c>
      <c r="OK53">
        <v>-24.52</v>
      </c>
      <c r="OL53">
        <v>-24.4</v>
      </c>
      <c r="OM53">
        <v>-24.35</v>
      </c>
      <c r="ON53">
        <v>-24.4</v>
      </c>
      <c r="OO53">
        <v>-24.39</v>
      </c>
      <c r="OP53">
        <v>-24.4</v>
      </c>
      <c r="OQ53">
        <v>-24.31</v>
      </c>
      <c r="OR53">
        <v>-24.31</v>
      </c>
      <c r="OS53">
        <v>-24.09</v>
      </c>
      <c r="OT53">
        <v>-23.81</v>
      </c>
      <c r="OU53">
        <v>-23.43</v>
      </c>
      <c r="OV53">
        <v>-23.19</v>
      </c>
      <c r="OW53">
        <v>-22.91</v>
      </c>
      <c r="OX53">
        <v>-22.89</v>
      </c>
      <c r="OY53">
        <v>-22.66</v>
      </c>
      <c r="OZ53">
        <v>-22.64</v>
      </c>
      <c r="PA53">
        <v>-22.71</v>
      </c>
      <c r="PB53">
        <v>-23.09</v>
      </c>
      <c r="PC53">
        <v>-23.24</v>
      </c>
      <c r="PD53">
        <v>-23.44</v>
      </c>
      <c r="PE53">
        <v>-23.62</v>
      </c>
      <c r="PF53">
        <v>-23.87</v>
      </c>
      <c r="PG53">
        <v>-24.23</v>
      </c>
      <c r="PH53">
        <v>-24.61</v>
      </c>
      <c r="PI53">
        <v>-24.79</v>
      </c>
      <c r="PJ53">
        <v>-24.99</v>
      </c>
      <c r="PK53">
        <v>-25.13</v>
      </c>
      <c r="PL53">
        <v>-25.08</v>
      </c>
      <c r="PM53">
        <v>-24.98</v>
      </c>
      <c r="PN53">
        <v>-24.42</v>
      </c>
      <c r="PO53">
        <v>-23.71</v>
      </c>
      <c r="PP53">
        <v>-23</v>
      </c>
      <c r="PQ53">
        <v>-22.37</v>
      </c>
      <c r="PR53">
        <v>-21.75</v>
      </c>
      <c r="PS53">
        <v>-21.11</v>
      </c>
      <c r="PT53">
        <v>-20.54</v>
      </c>
      <c r="PU53">
        <v>-20.04</v>
      </c>
      <c r="PV53">
        <v>-19.55</v>
      </c>
      <c r="PW53">
        <v>-18.91</v>
      </c>
      <c r="PX53">
        <v>-18.329999999999998</v>
      </c>
      <c r="PY53">
        <v>-17.84</v>
      </c>
      <c r="PZ53">
        <v>-17.329999999999998</v>
      </c>
      <c r="QA53">
        <v>-16.79</v>
      </c>
      <c r="QB53">
        <v>-16.600000000000001</v>
      </c>
      <c r="QC53">
        <v>-16.399999999999999</v>
      </c>
      <c r="QD53">
        <v>-16.260000000000002</v>
      </c>
      <c r="QE53">
        <v>-16.25</v>
      </c>
      <c r="QF53">
        <v>-16.18</v>
      </c>
      <c r="QG53">
        <v>-16.34</v>
      </c>
      <c r="QH53">
        <v>-16.54</v>
      </c>
      <c r="QI53">
        <v>-16.43</v>
      </c>
      <c r="QJ53">
        <v>-16.41</v>
      </c>
      <c r="QK53">
        <v>-16.27</v>
      </c>
      <c r="QL53">
        <v>-16.02</v>
      </c>
      <c r="QM53">
        <v>-15.8</v>
      </c>
      <c r="QN53">
        <v>-15.43</v>
      </c>
      <c r="QO53">
        <v>-15.15</v>
      </c>
      <c r="QP53">
        <v>-15.29</v>
      </c>
      <c r="QQ53">
        <v>-15.27</v>
      </c>
      <c r="QR53">
        <v>-15.58</v>
      </c>
      <c r="QS53">
        <v>-15.54</v>
      </c>
      <c r="QT53">
        <v>-15.37</v>
      </c>
      <c r="QU53">
        <v>-15.49</v>
      </c>
      <c r="QV53">
        <v>-15.71</v>
      </c>
      <c r="QW53">
        <v>-15.64</v>
      </c>
      <c r="QX53">
        <v>-15.67</v>
      </c>
      <c r="QY53">
        <v>-15.57</v>
      </c>
      <c r="QZ53">
        <v>-15.59</v>
      </c>
      <c r="RA53">
        <v>-15.57</v>
      </c>
      <c r="RB53">
        <v>-15.3</v>
      </c>
      <c r="RC53">
        <v>-14.9</v>
      </c>
      <c r="RD53">
        <v>-14.52</v>
      </c>
      <c r="RE53">
        <v>-14.09</v>
      </c>
      <c r="RF53">
        <v>-13.63</v>
      </c>
      <c r="RG53">
        <v>-13.25</v>
      </c>
      <c r="RH53">
        <v>-12.96</v>
      </c>
      <c r="RI53">
        <v>-12.67</v>
      </c>
      <c r="RJ53">
        <v>-12.31</v>
      </c>
      <c r="RK53">
        <v>-11.99</v>
      </c>
      <c r="RL53">
        <v>-11.71</v>
      </c>
      <c r="RM53">
        <v>-11.34</v>
      </c>
      <c r="RN53">
        <v>-10.95</v>
      </c>
      <c r="RO53">
        <v>-10.58</v>
      </c>
      <c r="RP53">
        <v>-10.14</v>
      </c>
      <c r="RQ53">
        <v>-9.73</v>
      </c>
      <c r="RR53">
        <v>-9.19</v>
      </c>
      <c r="RS53">
        <v>-8.66</v>
      </c>
      <c r="RT53">
        <v>-8.0399999999999991</v>
      </c>
      <c r="RU53">
        <v>-7.52</v>
      </c>
      <c r="RV53">
        <v>-6.99</v>
      </c>
      <c r="RW53">
        <v>-6.64</v>
      </c>
      <c r="RX53">
        <v>-6.13</v>
      </c>
      <c r="RY53">
        <v>-5.62</v>
      </c>
      <c r="RZ53">
        <v>-5.03</v>
      </c>
      <c r="SA53">
        <v>-4.5199999999999996</v>
      </c>
      <c r="SB53">
        <v>-3.94</v>
      </c>
      <c r="SC53">
        <v>-3.27</v>
      </c>
      <c r="SD53">
        <v>-2.52</v>
      </c>
      <c r="SE53">
        <v>-1.97</v>
      </c>
      <c r="SF53">
        <v>-1.65</v>
      </c>
      <c r="SG53">
        <v>-1.29</v>
      </c>
      <c r="SH53">
        <v>-1.03</v>
      </c>
      <c r="SI53">
        <v>-0.91</v>
      </c>
      <c r="SJ53">
        <v>-0.92</v>
      </c>
      <c r="SK53">
        <v>-1</v>
      </c>
      <c r="SL53">
        <v>-1.0900000000000001</v>
      </c>
      <c r="SM53">
        <v>-0.88</v>
      </c>
      <c r="SN53">
        <v>-0.75</v>
      </c>
      <c r="SO53">
        <v>-0.83</v>
      </c>
      <c r="SP53">
        <v>-0.64</v>
      </c>
      <c r="SQ53">
        <v>-0.46</v>
      </c>
      <c r="SR53">
        <v>-0.28999999999999998</v>
      </c>
      <c r="SS53">
        <v>0.04</v>
      </c>
      <c r="ST53">
        <v>0.13</v>
      </c>
      <c r="SU53">
        <v>0.24</v>
      </c>
      <c r="SV53">
        <v>0.74</v>
      </c>
      <c r="SW53">
        <v>1.1599999999999999</v>
      </c>
      <c r="SX53">
        <v>1.58</v>
      </c>
      <c r="SY53">
        <v>2.09</v>
      </c>
      <c r="SZ53">
        <v>2.5499999999999998</v>
      </c>
      <c r="TA53">
        <v>3.11</v>
      </c>
      <c r="TB53">
        <v>3.7</v>
      </c>
      <c r="TC53">
        <v>3.94</v>
      </c>
      <c r="TD53">
        <v>4.22</v>
      </c>
      <c r="TE53">
        <v>4.5199999999999996</v>
      </c>
      <c r="TF53">
        <v>4.79</v>
      </c>
      <c r="TG53">
        <v>5.01</v>
      </c>
      <c r="TH53">
        <v>5.13</v>
      </c>
      <c r="TI53">
        <v>5.13</v>
      </c>
      <c r="TJ53">
        <v>5.15</v>
      </c>
      <c r="TK53">
        <v>5.22</v>
      </c>
      <c r="TL53">
        <v>5.39</v>
      </c>
      <c r="TM53">
        <v>5.74</v>
      </c>
      <c r="TN53">
        <v>6.23</v>
      </c>
      <c r="TO53">
        <v>6.65</v>
      </c>
      <c r="TP53">
        <v>7.09</v>
      </c>
      <c r="TQ53">
        <v>7.61</v>
      </c>
      <c r="TR53">
        <v>7.99</v>
      </c>
      <c r="TS53">
        <v>8.34</v>
      </c>
      <c r="TT53">
        <v>8.5299999999999994</v>
      </c>
      <c r="TU53">
        <v>8.66</v>
      </c>
      <c r="TV53">
        <v>8.8000000000000007</v>
      </c>
      <c r="TW53">
        <v>8.94</v>
      </c>
      <c r="TX53">
        <v>9.34</v>
      </c>
      <c r="TY53">
        <v>9.66</v>
      </c>
      <c r="TZ53">
        <v>10.15</v>
      </c>
      <c r="UA53">
        <v>10.67</v>
      </c>
      <c r="UB53">
        <v>11.05</v>
      </c>
      <c r="UC53">
        <v>11.43</v>
      </c>
      <c r="UD53">
        <v>11.78</v>
      </c>
      <c r="UE53">
        <v>11.96</v>
      </c>
      <c r="UF53">
        <v>12.24</v>
      </c>
      <c r="UG53">
        <v>12.38</v>
      </c>
      <c r="UH53">
        <v>12.46</v>
      </c>
      <c r="UI53">
        <v>12.83</v>
      </c>
      <c r="UJ53">
        <v>14.09</v>
      </c>
      <c r="UK53">
        <v>15.6</v>
      </c>
      <c r="UL53">
        <v>16.87</v>
      </c>
      <c r="UM53">
        <v>18.18</v>
      </c>
      <c r="UN53">
        <v>19.399999999999999</v>
      </c>
      <c r="UO53">
        <v>19.68</v>
      </c>
      <c r="UP53">
        <v>19.52</v>
      </c>
      <c r="UQ53">
        <v>18.73</v>
      </c>
      <c r="UR53">
        <v>17.68</v>
      </c>
      <c r="US53">
        <v>17.05</v>
      </c>
      <c r="UT53">
        <v>16.43</v>
      </c>
      <c r="UU53">
        <v>15.86</v>
      </c>
      <c r="UV53">
        <v>16.34</v>
      </c>
      <c r="UW53">
        <v>17.05</v>
      </c>
      <c r="UX53">
        <v>17.420000000000002</v>
      </c>
      <c r="UY53">
        <v>17.8</v>
      </c>
      <c r="UZ53">
        <v>18.29</v>
      </c>
      <c r="VA53">
        <v>18.72</v>
      </c>
      <c r="VB53">
        <v>19.079999999999998</v>
      </c>
      <c r="VC53">
        <v>19.46</v>
      </c>
      <c r="VD53">
        <v>19.600000000000001</v>
      </c>
      <c r="VE53">
        <v>20.09</v>
      </c>
      <c r="VF53">
        <v>20.34</v>
      </c>
      <c r="VG53">
        <v>20.49</v>
      </c>
      <c r="VH53">
        <v>20.36</v>
      </c>
      <c r="VI53">
        <v>20.23</v>
      </c>
      <c r="VJ53">
        <v>19.670000000000002</v>
      </c>
      <c r="VK53">
        <v>19.27</v>
      </c>
      <c r="VL53">
        <v>18.91</v>
      </c>
      <c r="VM53">
        <v>19</v>
      </c>
      <c r="VN53">
        <v>18.98</v>
      </c>
      <c r="VO53">
        <v>19.29</v>
      </c>
      <c r="VP53">
        <v>19.670000000000002</v>
      </c>
      <c r="VQ53">
        <v>20.329999999999998</v>
      </c>
      <c r="VR53">
        <v>21</v>
      </c>
      <c r="VS53">
        <v>21.6</v>
      </c>
      <c r="VT53">
        <v>21.99</v>
      </c>
      <c r="VU53">
        <v>22.52</v>
      </c>
      <c r="VV53">
        <v>22.86</v>
      </c>
      <c r="VW53">
        <v>23.22</v>
      </c>
      <c r="VX53">
        <v>23.49</v>
      </c>
      <c r="VY53">
        <v>23.94</v>
      </c>
      <c r="VZ53">
        <v>24.21</v>
      </c>
      <c r="WA53">
        <v>24.62</v>
      </c>
      <c r="WB53">
        <v>24.84</v>
      </c>
      <c r="WC53">
        <v>25.21</v>
      </c>
      <c r="WD53">
        <v>25.31</v>
      </c>
      <c r="WE53">
        <v>25.59</v>
      </c>
      <c r="WF53">
        <v>25.79</v>
      </c>
      <c r="WG53">
        <v>26.17</v>
      </c>
      <c r="WH53">
        <v>26.56</v>
      </c>
      <c r="WI53">
        <v>27.24</v>
      </c>
      <c r="WJ53">
        <v>27.8</v>
      </c>
      <c r="WK53">
        <v>28.63</v>
      </c>
      <c r="WL53">
        <v>29.34</v>
      </c>
      <c r="WM53">
        <v>30.01</v>
      </c>
      <c r="WN53">
        <v>30.44</v>
      </c>
      <c r="WO53">
        <v>30.54</v>
      </c>
      <c r="WP53">
        <v>30.35</v>
      </c>
      <c r="WQ53">
        <v>30.58</v>
      </c>
      <c r="WR53">
        <v>30.68</v>
      </c>
      <c r="WS53">
        <v>31.06</v>
      </c>
      <c r="WT53">
        <v>31.44</v>
      </c>
      <c r="WU53">
        <v>31.89</v>
      </c>
      <c r="WV53">
        <v>32.67</v>
      </c>
      <c r="WW53">
        <v>33.340000000000003</v>
      </c>
      <c r="WX53">
        <v>34.03</v>
      </c>
      <c r="WY53">
        <v>34.69</v>
      </c>
      <c r="WZ53">
        <v>35.01</v>
      </c>
      <c r="XA53">
        <v>35.18</v>
      </c>
      <c r="XB53">
        <v>35.35</v>
      </c>
      <c r="XC53">
        <v>35.47</v>
      </c>
      <c r="XD53">
        <v>35.369999999999997</v>
      </c>
      <c r="XE53">
        <v>35.06</v>
      </c>
      <c r="XF53">
        <v>35.07</v>
      </c>
      <c r="XG53">
        <v>34.97</v>
      </c>
      <c r="XH53">
        <v>34.97</v>
      </c>
      <c r="XI53">
        <v>35.19</v>
      </c>
      <c r="XJ53">
        <v>35.17</v>
      </c>
      <c r="XK53">
        <v>35.42</v>
      </c>
      <c r="XL53">
        <v>35.61</v>
      </c>
      <c r="XM53">
        <v>35.75</v>
      </c>
      <c r="XN53">
        <v>36.32</v>
      </c>
      <c r="XO53">
        <v>36.89</v>
      </c>
      <c r="XP53">
        <v>37.130000000000003</v>
      </c>
      <c r="XQ53">
        <v>37.4</v>
      </c>
      <c r="XR53">
        <v>37.869999999999997</v>
      </c>
      <c r="XS53">
        <v>37.99</v>
      </c>
      <c r="XT53">
        <v>38.229999999999997</v>
      </c>
      <c r="XU53">
        <v>38.25</v>
      </c>
      <c r="XV53">
        <v>38.33</v>
      </c>
      <c r="XW53">
        <v>38.619999999999997</v>
      </c>
      <c r="XX53">
        <v>38.92</v>
      </c>
      <c r="XY53">
        <v>39.06</v>
      </c>
      <c r="XZ53">
        <v>39.71</v>
      </c>
      <c r="YA53">
        <v>39.9</v>
      </c>
      <c r="YB53">
        <v>40.19</v>
      </c>
      <c r="YC53">
        <v>40.590000000000003</v>
      </c>
      <c r="YD53">
        <v>41.05</v>
      </c>
      <c r="YE53">
        <v>41.54</v>
      </c>
      <c r="YF53">
        <v>41.94</v>
      </c>
      <c r="YG53">
        <v>42.11</v>
      </c>
      <c r="YH53">
        <v>42.42</v>
      </c>
      <c r="YI53">
        <v>42.88</v>
      </c>
      <c r="YJ53">
        <v>43.37</v>
      </c>
      <c r="YK53">
        <v>43.88</v>
      </c>
      <c r="YL53">
        <v>44.49</v>
      </c>
      <c r="YM53">
        <v>45</v>
      </c>
      <c r="YN53">
        <v>45.41</v>
      </c>
      <c r="YO53">
        <v>45.82</v>
      </c>
      <c r="YP53">
        <v>46.19</v>
      </c>
      <c r="YQ53">
        <v>46.34</v>
      </c>
      <c r="YR53">
        <v>46.37</v>
      </c>
      <c r="YS53">
        <v>46.54</v>
      </c>
      <c r="YT53">
        <v>47.02</v>
      </c>
      <c r="YU53">
        <v>47.28</v>
      </c>
      <c r="YV53">
        <v>47.73</v>
      </c>
      <c r="YW53">
        <v>47.87</v>
      </c>
      <c r="YX53">
        <v>48.32</v>
      </c>
      <c r="YY53">
        <v>49.01</v>
      </c>
      <c r="YZ53">
        <v>49.57</v>
      </c>
      <c r="ZA53">
        <v>50.07</v>
      </c>
      <c r="ZB53">
        <v>50.65</v>
      </c>
      <c r="ZC53">
        <v>50.98</v>
      </c>
      <c r="ZD53">
        <v>51.72</v>
      </c>
      <c r="ZE53">
        <v>52.1</v>
      </c>
      <c r="ZF53">
        <v>52.36</v>
      </c>
      <c r="ZG53">
        <v>52.57</v>
      </c>
      <c r="ZH53">
        <v>52.56</v>
      </c>
      <c r="ZI53">
        <v>52.7</v>
      </c>
      <c r="ZJ53">
        <v>53</v>
      </c>
      <c r="ZK53">
        <v>53.04</v>
      </c>
      <c r="ZL53">
        <v>53.26</v>
      </c>
      <c r="ZM53">
        <v>53.29</v>
      </c>
      <c r="ZN53">
        <v>53.25</v>
      </c>
      <c r="ZO53">
        <v>53.24</v>
      </c>
      <c r="ZP53">
        <v>53.45</v>
      </c>
      <c r="ZQ53">
        <v>53.65</v>
      </c>
      <c r="ZR53">
        <v>53.69</v>
      </c>
      <c r="ZS53">
        <v>53.48</v>
      </c>
      <c r="ZT53">
        <v>53.66</v>
      </c>
      <c r="ZU53">
        <v>53.95</v>
      </c>
      <c r="ZV53">
        <v>54.54</v>
      </c>
      <c r="ZW53">
        <v>54.73</v>
      </c>
      <c r="ZX53">
        <v>54.75</v>
      </c>
      <c r="ZY53">
        <v>54.69</v>
      </c>
      <c r="ZZ53">
        <v>54.56</v>
      </c>
      <c r="AAA53">
        <v>53.96</v>
      </c>
      <c r="AAB53">
        <v>53.53</v>
      </c>
      <c r="AAC53">
        <v>52.88</v>
      </c>
      <c r="AAD53">
        <v>52.25</v>
      </c>
      <c r="AAE53">
        <v>51.73</v>
      </c>
      <c r="AAF53">
        <v>51.46</v>
      </c>
      <c r="AAG53">
        <v>51.21</v>
      </c>
      <c r="AAH53">
        <v>51.09</v>
      </c>
      <c r="AAI53">
        <v>50.83</v>
      </c>
      <c r="AAJ53">
        <v>50.52</v>
      </c>
      <c r="AAK53">
        <v>50.54</v>
      </c>
      <c r="AAL53">
        <v>50.39</v>
      </c>
      <c r="AAM53">
        <v>50.12</v>
      </c>
      <c r="AAN53">
        <v>49.67</v>
      </c>
      <c r="AAO53">
        <v>49.07</v>
      </c>
      <c r="AAP53">
        <v>48.41</v>
      </c>
      <c r="AAQ53">
        <v>47.82</v>
      </c>
      <c r="AAR53">
        <v>47.27</v>
      </c>
      <c r="AAS53">
        <v>46.91</v>
      </c>
      <c r="AAT53">
        <v>46.38</v>
      </c>
      <c r="AAU53">
        <v>46.04</v>
      </c>
      <c r="AAV53">
        <v>45.77</v>
      </c>
      <c r="AAW53">
        <v>45.49</v>
      </c>
      <c r="AAX53">
        <v>45.55</v>
      </c>
      <c r="AAY53">
        <v>45.28</v>
      </c>
      <c r="AAZ53">
        <v>45.1</v>
      </c>
      <c r="ABA53">
        <v>44.95</v>
      </c>
      <c r="ABB53">
        <v>45.09</v>
      </c>
      <c r="ABC53">
        <v>45.01</v>
      </c>
      <c r="ABD53">
        <v>44.88</v>
      </c>
      <c r="ABE53">
        <v>44.57</v>
      </c>
      <c r="ABF53">
        <v>44.27</v>
      </c>
      <c r="ABG53">
        <v>43.77</v>
      </c>
      <c r="ABH53">
        <v>43.45</v>
      </c>
      <c r="ABI53">
        <v>42.87</v>
      </c>
      <c r="ABJ53">
        <v>42.86</v>
      </c>
      <c r="ABK53">
        <v>43.27</v>
      </c>
      <c r="ABL53">
        <v>43.61</v>
      </c>
      <c r="ABM53">
        <v>44.06</v>
      </c>
      <c r="ABN53">
        <v>44.51</v>
      </c>
      <c r="ABO53">
        <v>44.88</v>
      </c>
      <c r="ABP53">
        <v>45.77</v>
      </c>
      <c r="ABQ53">
        <v>46.26</v>
      </c>
      <c r="ABR53">
        <v>46.53</v>
      </c>
      <c r="ABS53">
        <v>47.07</v>
      </c>
      <c r="ABT53">
        <v>47.84</v>
      </c>
      <c r="ABU53">
        <v>48.78</v>
      </c>
      <c r="ABV53">
        <v>49.93</v>
      </c>
      <c r="ABW53">
        <v>50.72</v>
      </c>
      <c r="ABX53">
        <v>51.64</v>
      </c>
      <c r="ABY53">
        <v>52.53</v>
      </c>
      <c r="ABZ53">
        <v>52.93</v>
      </c>
      <c r="ACA53">
        <v>53.26</v>
      </c>
      <c r="ACB53">
        <v>53.63</v>
      </c>
      <c r="ACC53">
        <v>54.02</v>
      </c>
      <c r="ACD53">
        <v>54.52</v>
      </c>
      <c r="ACE53">
        <v>55</v>
      </c>
      <c r="ACF53">
        <v>55.55</v>
      </c>
      <c r="ACG53">
        <v>56.51</v>
      </c>
      <c r="ACH53">
        <v>57.61</v>
      </c>
      <c r="ACI53">
        <v>58.44</v>
      </c>
      <c r="ACJ53">
        <v>59.15</v>
      </c>
      <c r="ACK53">
        <v>59.81</v>
      </c>
      <c r="ACL53">
        <v>60.38</v>
      </c>
      <c r="ACM53">
        <v>60.81</v>
      </c>
      <c r="ACN53">
        <v>61.09</v>
      </c>
      <c r="ACO53">
        <v>61.26</v>
      </c>
      <c r="ACP53">
        <v>61.4</v>
      </c>
      <c r="ACQ53">
        <v>61.92</v>
      </c>
      <c r="ACR53">
        <v>62.57</v>
      </c>
      <c r="ACS53">
        <v>63.2</v>
      </c>
      <c r="ACT53">
        <v>63.91</v>
      </c>
      <c r="ACU53">
        <v>64.349999999999994</v>
      </c>
      <c r="ACV53">
        <v>64.61</v>
      </c>
      <c r="ACW53">
        <v>64.900000000000006</v>
      </c>
      <c r="ACX53">
        <v>65.150000000000006</v>
      </c>
      <c r="ACY53">
        <v>65.25</v>
      </c>
      <c r="ACZ53">
        <v>65.3</v>
      </c>
      <c r="ADA53">
        <v>65.12</v>
      </c>
      <c r="ADB53">
        <v>64.739999999999995</v>
      </c>
      <c r="ADC53">
        <v>64.53</v>
      </c>
      <c r="ADD53">
        <v>64.36</v>
      </c>
      <c r="ADE53">
        <v>63.92</v>
      </c>
      <c r="ADF53">
        <v>63.47</v>
      </c>
      <c r="ADG53">
        <v>63.17</v>
      </c>
      <c r="ADH53">
        <v>62.57</v>
      </c>
      <c r="ADI53">
        <v>62.4</v>
      </c>
      <c r="ADJ53">
        <v>61.92</v>
      </c>
      <c r="ADK53">
        <v>61.64</v>
      </c>
      <c r="ADL53">
        <v>61.35</v>
      </c>
      <c r="ADM53">
        <v>61.18</v>
      </c>
      <c r="ADN53">
        <v>61.08</v>
      </c>
      <c r="ADO53">
        <v>60.94</v>
      </c>
      <c r="ADP53">
        <v>60.7</v>
      </c>
      <c r="ADQ53">
        <v>60.75</v>
      </c>
      <c r="ADR53">
        <v>60.32</v>
      </c>
      <c r="ADS53">
        <v>59.87</v>
      </c>
      <c r="ADT53">
        <v>59.57</v>
      </c>
      <c r="ADU53">
        <v>59.19</v>
      </c>
      <c r="ADV53">
        <v>59.32</v>
      </c>
      <c r="ADW53">
        <v>59.23</v>
      </c>
      <c r="ADX53">
        <v>58.99</v>
      </c>
      <c r="ADY53">
        <v>58.95</v>
      </c>
      <c r="ADZ53">
        <v>59.22</v>
      </c>
      <c r="AEA53">
        <v>59.17</v>
      </c>
      <c r="AEB53">
        <v>59.44</v>
      </c>
      <c r="AEC53">
        <v>59.63</v>
      </c>
      <c r="AED53">
        <v>59.91</v>
      </c>
      <c r="AEE53">
        <v>60.18</v>
      </c>
      <c r="AEF53">
        <v>60.54</v>
      </c>
      <c r="AEG53">
        <v>60.49</v>
      </c>
      <c r="AEH53">
        <v>60.63</v>
      </c>
      <c r="AEI53">
        <v>60.61</v>
      </c>
      <c r="AEJ53">
        <v>60.67</v>
      </c>
      <c r="AEK53">
        <v>60.78</v>
      </c>
      <c r="AEL53">
        <v>60.93</v>
      </c>
      <c r="AEM53">
        <v>61.1</v>
      </c>
      <c r="AEN53">
        <v>61.24</v>
      </c>
      <c r="AEO53">
        <v>60.96</v>
      </c>
      <c r="AEP53">
        <v>60.71</v>
      </c>
      <c r="AEQ53">
        <v>60.38</v>
      </c>
      <c r="AER53">
        <v>59.91</v>
      </c>
      <c r="AES53">
        <v>59.5</v>
      </c>
      <c r="AET53">
        <v>58.91</v>
      </c>
      <c r="AEU53">
        <v>58.7</v>
      </c>
      <c r="AEV53">
        <v>58.85</v>
      </c>
      <c r="AEW53">
        <v>58.59</v>
      </c>
      <c r="AEX53">
        <v>58.41</v>
      </c>
      <c r="AEY53">
        <v>58.28</v>
      </c>
      <c r="AEZ53">
        <v>57.85</v>
      </c>
      <c r="AFA53">
        <v>57.48</v>
      </c>
      <c r="AFB53">
        <v>57.11</v>
      </c>
      <c r="AFC53">
        <v>56.84</v>
      </c>
      <c r="AFD53">
        <v>56.71</v>
      </c>
      <c r="AFE53">
        <v>56.44</v>
      </c>
      <c r="AFF53">
        <v>56.36</v>
      </c>
      <c r="AFG53">
        <v>56.25</v>
      </c>
      <c r="AFH53">
        <v>56.25</v>
      </c>
      <c r="AFI53">
        <v>55.84</v>
      </c>
      <c r="AFJ53">
        <v>55.15</v>
      </c>
      <c r="AFK53">
        <v>54.41</v>
      </c>
      <c r="AFL53">
        <v>53.65</v>
      </c>
      <c r="AFM53">
        <v>52.97</v>
      </c>
      <c r="AFN53">
        <v>52.48</v>
      </c>
      <c r="AFO53">
        <v>52.05</v>
      </c>
      <c r="AFP53">
        <v>51.92</v>
      </c>
      <c r="AFQ53">
        <v>51.49</v>
      </c>
      <c r="AFR53">
        <v>51.72</v>
      </c>
      <c r="AFS53">
        <v>51.93</v>
      </c>
      <c r="AFT53">
        <v>52.19</v>
      </c>
      <c r="AFU53">
        <v>52.56</v>
      </c>
      <c r="AFV53">
        <v>52.86</v>
      </c>
      <c r="AFW53">
        <v>53.02</v>
      </c>
      <c r="AFX53">
        <v>53.71</v>
      </c>
      <c r="AFY53">
        <v>53.94</v>
      </c>
      <c r="AFZ53">
        <v>54.45</v>
      </c>
      <c r="AGA53">
        <v>54.76</v>
      </c>
      <c r="AGB53">
        <v>55.13</v>
      </c>
      <c r="AGC53">
        <v>55.59</v>
      </c>
      <c r="AGD53">
        <v>56.27</v>
      </c>
      <c r="AGE53">
        <v>56.69</v>
      </c>
      <c r="AGF53">
        <v>56.96</v>
      </c>
      <c r="AGG53">
        <v>56.92</v>
      </c>
      <c r="AGH53">
        <v>56.97</v>
      </c>
      <c r="AGI53">
        <v>56.95</v>
      </c>
      <c r="AGJ53">
        <v>57.05</v>
      </c>
      <c r="AGK53">
        <v>56.95</v>
      </c>
      <c r="AGL53">
        <v>56.83</v>
      </c>
      <c r="AGM53">
        <v>56.61</v>
      </c>
      <c r="AGN53">
        <v>56.71</v>
      </c>
      <c r="AGO53">
        <v>56.48</v>
      </c>
      <c r="AGP53">
        <v>56.45</v>
      </c>
      <c r="AGQ53">
        <v>56.56</v>
      </c>
      <c r="AGR53">
        <v>56.58</v>
      </c>
      <c r="AGS53">
        <v>56.62</v>
      </c>
      <c r="AGT53">
        <v>56.68</v>
      </c>
      <c r="AGU53">
        <v>56.66</v>
      </c>
      <c r="AGV53">
        <v>56.8</v>
      </c>
      <c r="AGW53">
        <v>56.9</v>
      </c>
      <c r="AGX53">
        <v>56.99</v>
      </c>
      <c r="AGY53">
        <v>57.3</v>
      </c>
      <c r="AGZ53">
        <v>57.46</v>
      </c>
      <c r="AHA53">
        <v>57.72</v>
      </c>
      <c r="AHB53">
        <v>57.91</v>
      </c>
      <c r="AHC53">
        <v>58.12</v>
      </c>
      <c r="AHD53">
        <v>58.26</v>
      </c>
      <c r="AHE53">
        <v>58.33</v>
      </c>
      <c r="AHF53">
        <v>57.96</v>
      </c>
      <c r="AHG53">
        <v>57.69</v>
      </c>
      <c r="AHH53">
        <v>57.4</v>
      </c>
      <c r="AHI53">
        <v>57.03</v>
      </c>
      <c r="AHJ53">
        <v>56.92</v>
      </c>
      <c r="AHK53">
        <v>56.59</v>
      </c>
      <c r="AHL53">
        <v>56.22</v>
      </c>
      <c r="AHM53">
        <v>56.1</v>
      </c>
      <c r="AHN53">
        <v>56.06</v>
      </c>
      <c r="AHO53">
        <v>56.12</v>
      </c>
      <c r="AHP53">
        <v>56.28</v>
      </c>
      <c r="AHQ53">
        <v>56.43</v>
      </c>
      <c r="AHR53">
        <v>56.92</v>
      </c>
      <c r="AHS53">
        <v>57.12</v>
      </c>
      <c r="AHT53">
        <v>57.18</v>
      </c>
      <c r="AHU53">
        <v>57.38</v>
      </c>
      <c r="AHV53">
        <v>57.46</v>
      </c>
      <c r="AHW53">
        <v>57.32</v>
      </c>
      <c r="AHX53">
        <v>57.03</v>
      </c>
      <c r="AHY53">
        <v>56.54</v>
      </c>
      <c r="AHZ53">
        <v>56.08</v>
      </c>
      <c r="AIA53">
        <v>56.28</v>
      </c>
      <c r="AIB53">
        <v>56.29</v>
      </c>
      <c r="AIC53">
        <v>56.26</v>
      </c>
      <c r="AID53">
        <v>56.62</v>
      </c>
      <c r="AIE53">
        <v>57.07</v>
      </c>
      <c r="AIF53">
        <v>57.64</v>
      </c>
      <c r="AIG53">
        <v>58.35</v>
      </c>
      <c r="AIH53">
        <v>58.48</v>
      </c>
      <c r="AII53">
        <v>58.69</v>
      </c>
      <c r="AIJ53">
        <v>58.86</v>
      </c>
      <c r="AIK53">
        <v>59.05</v>
      </c>
      <c r="AIL53">
        <v>59.3</v>
      </c>
      <c r="AIM53">
        <v>59.31</v>
      </c>
      <c r="AIN53">
        <v>59.17</v>
      </c>
      <c r="AIO53">
        <v>59.08</v>
      </c>
      <c r="AIP53">
        <v>58.28</v>
      </c>
      <c r="AIQ53">
        <v>58.49</v>
      </c>
      <c r="AIR53">
        <v>58.53</v>
      </c>
      <c r="AIS53">
        <v>58.27</v>
      </c>
      <c r="AIT53">
        <v>58.14</v>
      </c>
      <c r="AIU53">
        <v>58.08</v>
      </c>
      <c r="AIV53">
        <v>57.37</v>
      </c>
      <c r="AIW53">
        <v>58.13</v>
      </c>
      <c r="AIX53">
        <v>58.16</v>
      </c>
      <c r="AIY53">
        <v>58.22</v>
      </c>
      <c r="AIZ53">
        <v>58.13</v>
      </c>
      <c r="AJA53">
        <v>57.45</v>
      </c>
      <c r="AJB53">
        <v>57.33</v>
      </c>
      <c r="AJC53">
        <v>58.07</v>
      </c>
      <c r="AJD53">
        <v>58.04</v>
      </c>
      <c r="AJE53">
        <v>57.88</v>
      </c>
      <c r="AJF53">
        <v>57.61</v>
      </c>
      <c r="AJG53">
        <v>57.52</v>
      </c>
      <c r="AJH53">
        <v>57.42</v>
      </c>
      <c r="AJI53">
        <v>57.04</v>
      </c>
      <c r="AJJ53">
        <v>56.42</v>
      </c>
      <c r="AJK53">
        <v>55.62</v>
      </c>
      <c r="AJL53">
        <v>54.82</v>
      </c>
      <c r="AJM53">
        <v>54.3</v>
      </c>
      <c r="AJN53">
        <v>54.11</v>
      </c>
      <c r="AJO53">
        <v>54.54</v>
      </c>
      <c r="AJP53">
        <v>54.81</v>
      </c>
      <c r="AJQ53">
        <v>54.98</v>
      </c>
      <c r="AJR53">
        <v>54.68</v>
      </c>
      <c r="AJS53">
        <v>54.89</v>
      </c>
      <c r="AJT53">
        <v>54.8</v>
      </c>
      <c r="AJU53">
        <v>54.82</v>
      </c>
      <c r="AJV53">
        <v>54.96</v>
      </c>
      <c r="AJW53">
        <v>54.83</v>
      </c>
      <c r="AJX53">
        <v>54.44</v>
      </c>
      <c r="AJY53">
        <v>54.97</v>
      </c>
      <c r="AJZ53">
        <v>54.98</v>
      </c>
      <c r="AKA53">
        <v>55.11</v>
      </c>
      <c r="AKB53">
        <v>55.19</v>
      </c>
      <c r="AKC53">
        <v>55.1</v>
      </c>
      <c r="AKD53">
        <v>54.7</v>
      </c>
      <c r="AKE53">
        <v>54.99</v>
      </c>
      <c r="AKF53">
        <v>54.9</v>
      </c>
      <c r="AKG53">
        <v>55.13</v>
      </c>
      <c r="AKH53">
        <v>55.42</v>
      </c>
      <c r="AKI53">
        <v>55.62</v>
      </c>
      <c r="AKJ53">
        <v>55.51</v>
      </c>
      <c r="AKK53">
        <v>56.07</v>
      </c>
      <c r="AKL53">
        <v>56.32</v>
      </c>
      <c r="AKM53">
        <v>56.84</v>
      </c>
      <c r="AKN53">
        <v>57.31</v>
      </c>
      <c r="AKO53">
        <v>57.51</v>
      </c>
      <c r="AKP53">
        <v>57.14</v>
      </c>
      <c r="AKQ53">
        <v>57.24</v>
      </c>
      <c r="AKR53">
        <v>57</v>
      </c>
      <c r="AKS53">
        <v>56.78</v>
      </c>
      <c r="AKT53">
        <v>56.53</v>
      </c>
      <c r="AKU53">
        <v>56.17</v>
      </c>
      <c r="AKV53">
        <v>55.91</v>
      </c>
      <c r="AKW53">
        <v>55.53</v>
      </c>
      <c r="AKX53">
        <v>55.34</v>
      </c>
      <c r="AKY53">
        <v>55.31</v>
      </c>
      <c r="AKZ53">
        <v>55.48</v>
      </c>
      <c r="ALA53">
        <v>55.51</v>
      </c>
      <c r="ALB53">
        <v>55.41</v>
      </c>
      <c r="ALC53">
        <v>54.65</v>
      </c>
      <c r="ALD53">
        <v>54.79</v>
      </c>
      <c r="ALE53">
        <v>54.58</v>
      </c>
      <c r="ALF53">
        <v>54.24</v>
      </c>
      <c r="ALG53">
        <v>53.73</v>
      </c>
      <c r="ALH53">
        <v>53.28</v>
      </c>
      <c r="ALI53">
        <v>52.5</v>
      </c>
      <c r="ALJ53">
        <v>52.81</v>
      </c>
      <c r="ALK53">
        <v>52.87</v>
      </c>
      <c r="ALL53">
        <v>53.03</v>
      </c>
      <c r="ALM53">
        <v>53.58</v>
      </c>
      <c r="ALN53">
        <v>54.1</v>
      </c>
      <c r="ALO53">
        <v>53.91</v>
      </c>
      <c r="ALP53">
        <v>54.6</v>
      </c>
      <c r="ALQ53">
        <v>54.78</v>
      </c>
      <c r="ALR53">
        <v>54.61</v>
      </c>
      <c r="ALS53">
        <v>54.57</v>
      </c>
      <c r="ALT53">
        <v>54.21</v>
      </c>
      <c r="ALU53">
        <v>53.57</v>
      </c>
      <c r="ALV53">
        <v>53.64</v>
      </c>
      <c r="ALW53">
        <v>53.27</v>
      </c>
      <c r="ALX53">
        <v>53.09</v>
      </c>
      <c r="ALY53">
        <v>53.17</v>
      </c>
      <c r="ALZ53">
        <v>53.43</v>
      </c>
      <c r="AMA53">
        <v>53.84</v>
      </c>
      <c r="AMB53">
        <v>54.14</v>
      </c>
      <c r="AMC53">
        <v>54.72</v>
      </c>
      <c r="AMD53">
        <v>55.13</v>
      </c>
      <c r="AME53">
        <v>55.44</v>
      </c>
      <c r="AMF53">
        <v>55.93</v>
      </c>
      <c r="AMG53">
        <v>56.26</v>
      </c>
      <c r="AMH53">
        <v>56.24</v>
      </c>
      <c r="AMI53">
        <v>56.62</v>
      </c>
      <c r="AMJ53">
        <v>56.64</v>
      </c>
      <c r="AMK53">
        <v>56.62</v>
      </c>
      <c r="AML53">
        <v>56.99</v>
      </c>
      <c r="AMM53">
        <v>56.98</v>
      </c>
      <c r="AMN53">
        <v>57</v>
      </c>
      <c r="AMO53">
        <v>57.3</v>
      </c>
      <c r="AMP53">
        <v>57.56</v>
      </c>
      <c r="AMQ53">
        <v>57.78</v>
      </c>
      <c r="AMR53">
        <v>58.28</v>
      </c>
      <c r="AMS53">
        <v>58.78</v>
      </c>
      <c r="AMT53">
        <v>59.44</v>
      </c>
      <c r="AMU53">
        <v>59.89</v>
      </c>
      <c r="AMV53">
        <v>60.4</v>
      </c>
      <c r="AMW53">
        <v>60.61</v>
      </c>
      <c r="AMX53">
        <v>61.11</v>
      </c>
      <c r="AMY53">
        <v>61.58</v>
      </c>
      <c r="AMZ53">
        <v>61.81</v>
      </c>
      <c r="ANA53">
        <v>62.06</v>
      </c>
      <c r="ANB53">
        <v>62.26</v>
      </c>
      <c r="ANC53">
        <v>62.38</v>
      </c>
      <c r="AND53">
        <v>62.84</v>
      </c>
      <c r="ANE53">
        <v>63.24</v>
      </c>
      <c r="ANF53">
        <v>63.53</v>
      </c>
      <c r="ANG53">
        <v>63.88</v>
      </c>
    </row>
    <row r="55" spans="1:1097">
      <c r="B55">
        <v>2019</v>
      </c>
      <c r="C55" t="s">
        <v>72</v>
      </c>
      <c r="D55" t="s">
        <v>72</v>
      </c>
      <c r="E55" t="s">
        <v>72</v>
      </c>
      <c r="F55" t="s">
        <v>72</v>
      </c>
      <c r="G55" t="s">
        <v>72</v>
      </c>
      <c r="H55" t="s">
        <v>72</v>
      </c>
      <c r="I55" t="s">
        <v>72</v>
      </c>
      <c r="J55" t="s">
        <v>72</v>
      </c>
      <c r="K55" t="s">
        <v>72</v>
      </c>
      <c r="L55" t="s">
        <v>72</v>
      </c>
      <c r="M55" t="s">
        <v>72</v>
      </c>
      <c r="N55">
        <v>2020</v>
      </c>
      <c r="O55" t="s">
        <v>72</v>
      </c>
      <c r="P55" t="s">
        <v>72</v>
      </c>
      <c r="Q55" t="s">
        <v>72</v>
      </c>
      <c r="R55" t="s">
        <v>72</v>
      </c>
      <c r="S55" t="s">
        <v>72</v>
      </c>
      <c r="T55" t="s">
        <v>72</v>
      </c>
      <c r="U55" t="s">
        <v>72</v>
      </c>
      <c r="V55" t="s">
        <v>72</v>
      </c>
      <c r="W55" t="s">
        <v>72</v>
      </c>
      <c r="X55" t="s">
        <v>72</v>
      </c>
      <c r="Y55" t="s">
        <v>72</v>
      </c>
      <c r="Z55">
        <v>2021</v>
      </c>
      <c r="AA55" t="s">
        <v>72</v>
      </c>
      <c r="AB55" t="s">
        <v>72</v>
      </c>
      <c r="AC55" t="s">
        <v>72</v>
      </c>
      <c r="AD55" t="s">
        <v>72</v>
      </c>
      <c r="AE55" t="s">
        <v>72</v>
      </c>
      <c r="AF55" t="s">
        <v>72</v>
      </c>
      <c r="AG55" t="s">
        <v>72</v>
      </c>
      <c r="AH55" t="s">
        <v>72</v>
      </c>
      <c r="AI55" t="s">
        <v>72</v>
      </c>
      <c r="AJ55" t="s">
        <v>72</v>
      </c>
      <c r="AK55" t="s">
        <v>72</v>
      </c>
      <c r="AL55">
        <v>2022</v>
      </c>
      <c r="AM55" t="s">
        <v>72</v>
      </c>
      <c r="AN55" t="s">
        <v>72</v>
      </c>
      <c r="AO55" t="s">
        <v>72</v>
      </c>
      <c r="AP55" t="s">
        <v>72</v>
      </c>
      <c r="AQ55" t="s">
        <v>72</v>
      </c>
      <c r="AR55" t="s">
        <v>72</v>
      </c>
      <c r="AS55" t="s">
        <v>72</v>
      </c>
      <c r="AT55" t="s">
        <v>72</v>
      </c>
      <c r="AU55" t="s">
        <v>72</v>
      </c>
      <c r="AV55" t="s">
        <v>72</v>
      </c>
      <c r="AW55" t="s">
        <v>72</v>
      </c>
    </row>
    <row r="56" spans="1:1097">
      <c r="B56" s="249">
        <v>43496</v>
      </c>
      <c r="C56" s="249">
        <v>43524</v>
      </c>
      <c r="D56" s="249">
        <v>43555</v>
      </c>
      <c r="E56" s="249">
        <v>43585</v>
      </c>
      <c r="F56" s="249">
        <v>43616</v>
      </c>
      <c r="G56" s="249">
        <v>43646</v>
      </c>
      <c r="H56" s="249">
        <v>43677</v>
      </c>
      <c r="I56" s="249">
        <v>43708</v>
      </c>
      <c r="J56" s="249">
        <v>43738</v>
      </c>
      <c r="K56" s="249">
        <v>43769</v>
      </c>
      <c r="L56" s="249">
        <v>43799</v>
      </c>
      <c r="M56" s="249">
        <v>43830</v>
      </c>
      <c r="N56" s="249">
        <v>43861</v>
      </c>
      <c r="O56" s="249">
        <v>43890</v>
      </c>
      <c r="P56" s="249">
        <v>43921</v>
      </c>
      <c r="Q56" s="249">
        <v>43951</v>
      </c>
      <c r="R56" s="249">
        <v>43982</v>
      </c>
      <c r="S56" s="249">
        <v>44012</v>
      </c>
      <c r="T56" s="249">
        <v>44043</v>
      </c>
      <c r="U56" s="249">
        <v>44074</v>
      </c>
      <c r="V56" s="249">
        <v>44104</v>
      </c>
      <c r="W56" s="249">
        <v>44135</v>
      </c>
      <c r="X56" s="249">
        <v>44165</v>
      </c>
      <c r="Y56" s="249">
        <v>44196</v>
      </c>
      <c r="Z56" s="249">
        <v>44227</v>
      </c>
      <c r="AA56" s="249">
        <v>44255</v>
      </c>
      <c r="AB56" s="249">
        <v>44286</v>
      </c>
      <c r="AC56" s="249">
        <v>44316</v>
      </c>
      <c r="AD56" s="249">
        <v>44347</v>
      </c>
      <c r="AE56" s="249">
        <v>44377</v>
      </c>
      <c r="AF56" s="249">
        <v>44408</v>
      </c>
      <c r="AG56" s="249">
        <v>44439</v>
      </c>
      <c r="AH56" s="249">
        <v>44469</v>
      </c>
      <c r="AI56" s="249">
        <v>44500</v>
      </c>
      <c r="AJ56" s="249">
        <v>44530</v>
      </c>
      <c r="AK56" s="249">
        <v>44561</v>
      </c>
      <c r="AL56" s="249">
        <v>44592</v>
      </c>
      <c r="AM56" s="249">
        <v>44620</v>
      </c>
      <c r="AN56" s="249">
        <v>44651</v>
      </c>
      <c r="AO56" s="249">
        <v>44681</v>
      </c>
      <c r="AP56" s="249">
        <v>44712</v>
      </c>
      <c r="AQ56" s="249">
        <v>44742</v>
      </c>
      <c r="AR56" s="249">
        <v>44773</v>
      </c>
      <c r="AS56" s="249">
        <v>44804</v>
      </c>
      <c r="AT56" s="249">
        <v>44834</v>
      </c>
      <c r="AU56" s="249">
        <v>44865</v>
      </c>
      <c r="AV56" s="249">
        <v>44895</v>
      </c>
      <c r="AW56" s="249">
        <v>44926</v>
      </c>
    </row>
    <row r="57" spans="1:1097">
      <c r="A57" t="s">
        <v>702</v>
      </c>
      <c r="B57">
        <v>2105500</v>
      </c>
      <c r="C57">
        <v>2095500</v>
      </c>
      <c r="D57">
        <v>2120300</v>
      </c>
      <c r="E57">
        <v>2123000</v>
      </c>
      <c r="F57">
        <v>2157300</v>
      </c>
      <c r="G57">
        <v>2176100</v>
      </c>
      <c r="H57">
        <v>2165600</v>
      </c>
      <c r="I57">
        <v>2186500</v>
      </c>
      <c r="J57">
        <v>2176800</v>
      </c>
      <c r="K57">
        <v>2172000</v>
      </c>
      <c r="L57">
        <v>2183800</v>
      </c>
      <c r="M57">
        <v>2185200</v>
      </c>
      <c r="N57">
        <v>2183100</v>
      </c>
      <c r="O57">
        <v>2171000</v>
      </c>
      <c r="P57">
        <v>2187000</v>
      </c>
      <c r="Q57">
        <v>1893600</v>
      </c>
      <c r="R57">
        <v>1869100</v>
      </c>
      <c r="S57">
        <v>1954500</v>
      </c>
      <c r="T57">
        <v>2048300</v>
      </c>
      <c r="U57">
        <v>2093900</v>
      </c>
      <c r="V57">
        <v>2091600</v>
      </c>
      <c r="W57">
        <v>2087200</v>
      </c>
      <c r="X57">
        <v>2021800</v>
      </c>
      <c r="Y57">
        <v>2086400</v>
      </c>
      <c r="Z57">
        <v>2010800</v>
      </c>
      <c r="AA57">
        <v>1912700</v>
      </c>
      <c r="AB57">
        <v>1944200</v>
      </c>
      <c r="AC57">
        <v>1979800</v>
      </c>
      <c r="AD57">
        <v>2072100</v>
      </c>
      <c r="AE57">
        <v>2156400</v>
      </c>
      <c r="AF57">
        <v>2191400</v>
      </c>
      <c r="AG57">
        <v>2211000</v>
      </c>
      <c r="AH57">
        <v>2233100</v>
      </c>
      <c r="AI57">
        <v>2249200</v>
      </c>
      <c r="AJ57">
        <v>2262000</v>
      </c>
      <c r="AK57">
        <v>2267600</v>
      </c>
      <c r="AL57">
        <v>2263000</v>
      </c>
      <c r="AM57">
        <v>2264500</v>
      </c>
      <c r="AN57">
        <v>2290800</v>
      </c>
      <c r="AO57">
        <v>2305300</v>
      </c>
      <c r="AP57">
        <v>2316800</v>
      </c>
      <c r="AQ57">
        <v>2327900</v>
      </c>
    </row>
    <row r="58" spans="1:1097">
      <c r="A58" t="s">
        <v>703</v>
      </c>
      <c r="B58">
        <v>2105500</v>
      </c>
      <c r="C58">
        <v>2095500</v>
      </c>
      <c r="D58">
        <v>2120300</v>
      </c>
      <c r="E58">
        <v>2123000</v>
      </c>
      <c r="F58">
        <v>2157300</v>
      </c>
      <c r="G58">
        <v>2176100</v>
      </c>
      <c r="H58">
        <v>2165600</v>
      </c>
      <c r="I58">
        <v>2186500</v>
      </c>
      <c r="J58">
        <v>2176800</v>
      </c>
      <c r="K58">
        <v>2172000</v>
      </c>
      <c r="L58">
        <v>2183800</v>
      </c>
      <c r="M58">
        <v>2185200</v>
      </c>
      <c r="N58">
        <v>2183100</v>
      </c>
      <c r="O58">
        <v>2171000</v>
      </c>
      <c r="P58">
        <v>2187000</v>
      </c>
      <c r="Q58">
        <v>1893600</v>
      </c>
      <c r="R58">
        <v>1869100</v>
      </c>
      <c r="S58">
        <v>1954500</v>
      </c>
      <c r="T58">
        <v>2048300</v>
      </c>
      <c r="U58">
        <v>2093900</v>
      </c>
      <c r="V58">
        <v>2091600</v>
      </c>
      <c r="W58">
        <v>2087200</v>
      </c>
      <c r="X58">
        <v>2021800</v>
      </c>
      <c r="Y58">
        <v>2086400</v>
      </c>
      <c r="Z58">
        <v>2010800</v>
      </c>
      <c r="AA58">
        <v>1912700</v>
      </c>
      <c r="AB58">
        <v>1944200</v>
      </c>
      <c r="AC58">
        <v>1979800</v>
      </c>
      <c r="AD58">
        <v>2072100</v>
      </c>
      <c r="AE58">
        <v>2156400</v>
      </c>
      <c r="AF58">
        <v>2191400</v>
      </c>
      <c r="AG58">
        <v>2211000</v>
      </c>
      <c r="AH58">
        <v>2233100</v>
      </c>
      <c r="AI58">
        <v>2249200</v>
      </c>
      <c r="AJ58">
        <v>2262000</v>
      </c>
      <c r="AK58">
        <v>2267600</v>
      </c>
      <c r="AL58">
        <v>2263000</v>
      </c>
      <c r="AM58">
        <v>2264500</v>
      </c>
      <c r="AN58">
        <v>2290800</v>
      </c>
      <c r="AO58">
        <v>2305300</v>
      </c>
      <c r="AP58">
        <v>2341000</v>
      </c>
      <c r="AQ58">
        <v>2364100</v>
      </c>
      <c r="AR58">
        <v>2345700</v>
      </c>
    </row>
    <row r="59" spans="1:1097">
      <c r="A59" t="s">
        <v>704</v>
      </c>
      <c r="B59">
        <v>2105500</v>
      </c>
      <c r="C59">
        <v>2095500</v>
      </c>
      <c r="D59">
        <v>2120300</v>
      </c>
      <c r="E59">
        <v>2123000</v>
      </c>
      <c r="F59">
        <v>2157300</v>
      </c>
      <c r="G59">
        <v>2176100</v>
      </c>
      <c r="H59">
        <v>2165600</v>
      </c>
      <c r="I59">
        <v>2186500</v>
      </c>
      <c r="J59">
        <v>2176800</v>
      </c>
      <c r="K59">
        <v>2172000</v>
      </c>
      <c r="L59">
        <v>2183800</v>
      </c>
      <c r="M59">
        <v>2185200</v>
      </c>
      <c r="N59">
        <v>2183100</v>
      </c>
      <c r="O59">
        <v>2171000</v>
      </c>
      <c r="P59">
        <v>2187000</v>
      </c>
      <c r="Q59">
        <v>1893600</v>
      </c>
      <c r="R59">
        <v>1869100</v>
      </c>
      <c r="S59">
        <v>1954500</v>
      </c>
      <c r="T59">
        <v>2048300</v>
      </c>
      <c r="U59">
        <v>2093900</v>
      </c>
      <c r="V59">
        <v>2091600</v>
      </c>
      <c r="W59">
        <v>2087200</v>
      </c>
      <c r="X59">
        <v>2021800</v>
      </c>
      <c r="Y59">
        <v>2086400</v>
      </c>
      <c r="Z59">
        <v>2010800</v>
      </c>
      <c r="AA59">
        <v>1912700</v>
      </c>
      <c r="AB59">
        <v>1944200</v>
      </c>
      <c r="AC59">
        <v>1979800</v>
      </c>
      <c r="AD59">
        <v>2072100</v>
      </c>
      <c r="AE59">
        <v>2156400</v>
      </c>
      <c r="AF59">
        <v>2191400</v>
      </c>
      <c r="AG59">
        <v>2211000</v>
      </c>
      <c r="AH59">
        <v>2233100</v>
      </c>
      <c r="AI59">
        <v>2249200</v>
      </c>
      <c r="AJ59">
        <v>2262000</v>
      </c>
      <c r="AK59">
        <v>2267600</v>
      </c>
      <c r="AL59">
        <v>2263000</v>
      </c>
      <c r="AM59">
        <v>2264500</v>
      </c>
      <c r="AN59">
        <v>2290800</v>
      </c>
      <c r="AO59">
        <v>2305300</v>
      </c>
      <c r="AP59">
        <v>2341000</v>
      </c>
      <c r="AQ59">
        <v>2366300</v>
      </c>
      <c r="AR59">
        <v>2353600</v>
      </c>
      <c r="AS59">
        <v>2340900</v>
      </c>
    </row>
    <row r="60" spans="1:1097">
      <c r="A60" t="s">
        <v>705</v>
      </c>
      <c r="B60">
        <v>2105500</v>
      </c>
      <c r="C60">
        <v>2095500</v>
      </c>
      <c r="D60">
        <v>2120300</v>
      </c>
      <c r="E60">
        <v>2123000</v>
      </c>
      <c r="F60">
        <v>2157300</v>
      </c>
      <c r="G60">
        <v>2176100</v>
      </c>
      <c r="H60">
        <v>2165600</v>
      </c>
      <c r="I60">
        <v>2186500</v>
      </c>
      <c r="J60">
        <v>2176800</v>
      </c>
      <c r="K60">
        <v>2172000</v>
      </c>
      <c r="L60">
        <v>2183800</v>
      </c>
      <c r="M60">
        <v>2185200</v>
      </c>
      <c r="N60">
        <v>2183100</v>
      </c>
      <c r="O60">
        <v>2171000</v>
      </c>
      <c r="P60">
        <v>2187000</v>
      </c>
      <c r="Q60">
        <v>1893600</v>
      </c>
      <c r="R60">
        <v>1869100</v>
      </c>
      <c r="S60">
        <v>1954500</v>
      </c>
      <c r="T60">
        <v>2048300</v>
      </c>
      <c r="U60">
        <v>2093900</v>
      </c>
      <c r="V60">
        <v>2091600</v>
      </c>
      <c r="W60">
        <v>2087200</v>
      </c>
      <c r="X60">
        <v>2021800</v>
      </c>
      <c r="Y60">
        <v>2086400</v>
      </c>
      <c r="Z60">
        <v>2010800</v>
      </c>
      <c r="AA60">
        <v>1912700</v>
      </c>
      <c r="AB60">
        <v>1944200</v>
      </c>
      <c r="AC60">
        <v>1979800</v>
      </c>
      <c r="AD60">
        <v>2072100</v>
      </c>
      <c r="AE60">
        <v>2156400</v>
      </c>
      <c r="AF60">
        <v>2191400</v>
      </c>
      <c r="AG60">
        <v>2211000</v>
      </c>
      <c r="AH60">
        <v>2233100</v>
      </c>
      <c r="AI60">
        <v>2249200</v>
      </c>
      <c r="AJ60">
        <v>2262000</v>
      </c>
      <c r="AK60">
        <v>2267600</v>
      </c>
      <c r="AL60">
        <v>2263000</v>
      </c>
      <c r="AM60">
        <v>2264500</v>
      </c>
      <c r="AN60">
        <v>2290800</v>
      </c>
      <c r="AO60">
        <v>2305300</v>
      </c>
      <c r="AP60">
        <v>2341000</v>
      </c>
      <c r="AQ60">
        <v>2366300</v>
      </c>
      <c r="AR60">
        <v>2366600</v>
      </c>
      <c r="AS60">
        <v>2368000</v>
      </c>
      <c r="AT60">
        <v>2372400</v>
      </c>
    </row>
  </sheetData>
  <hyperlinks>
    <hyperlink ref="A37" r:id="rId1" display="https://www.fiscalcouncil.ie/wp-content/uploads/2021/11/Data-Pack-December-2021-FAR.xlsx" xr:uid="{8E72304F-14A3-431C-BA3E-0B4585634370}"/>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B46F-E1F7-466A-A1EF-634FBE3B92D9}">
  <dimension ref="A1:I34"/>
  <sheetViews>
    <sheetView showGridLines="0" workbookViewId="0"/>
  </sheetViews>
  <sheetFormatPr defaultRowHeight="14.5"/>
  <sheetData>
    <row r="1" spans="1:1">
      <c r="A1" s="87" t="s">
        <v>730</v>
      </c>
    </row>
    <row r="2" spans="1:1">
      <c r="A2" s="95"/>
    </row>
    <row r="3" spans="1:1">
      <c r="A3" s="95"/>
    </row>
    <row r="16" spans="1:1">
      <c r="A16" s="89" t="s">
        <v>688</v>
      </c>
    </row>
    <row r="20" spans="1:9">
      <c r="B20">
        <v>2018</v>
      </c>
      <c r="C20">
        <f>B20+1</f>
        <v>2019</v>
      </c>
      <c r="D20">
        <f t="shared" ref="D20:I20" si="0">C20+1</f>
        <v>2020</v>
      </c>
      <c r="E20">
        <f t="shared" si="0"/>
        <v>2021</v>
      </c>
      <c r="F20">
        <f t="shared" si="0"/>
        <v>2022</v>
      </c>
      <c r="G20">
        <f t="shared" si="0"/>
        <v>2023</v>
      </c>
      <c r="H20">
        <f t="shared" si="0"/>
        <v>2024</v>
      </c>
      <c r="I20">
        <f t="shared" si="0"/>
        <v>2025</v>
      </c>
    </row>
    <row r="21" spans="1:9">
      <c r="A21" t="s">
        <v>724</v>
      </c>
      <c r="B21">
        <v>109177.4710256</v>
      </c>
      <c r="C21">
        <v>112084.50379080001</v>
      </c>
      <c r="D21">
        <v>99875.124400600005</v>
      </c>
      <c r="E21">
        <v>104478.591046</v>
      </c>
      <c r="F21">
        <v>110259.51185166719</v>
      </c>
      <c r="G21">
        <v>112236.91109902144</v>
      </c>
      <c r="H21">
        <v>117402.68206868271</v>
      </c>
      <c r="I21">
        <v>122315.42340295966</v>
      </c>
    </row>
    <row r="22" spans="1:9">
      <c r="A22" t="s">
        <v>725</v>
      </c>
      <c r="B22">
        <v>34320.681723599999</v>
      </c>
      <c r="C22">
        <v>36644.149560700003</v>
      </c>
      <c r="D22">
        <v>40900.603462899999</v>
      </c>
      <c r="E22">
        <v>43562.059696700002</v>
      </c>
      <c r="F22">
        <v>44829.573806638044</v>
      </c>
      <c r="G22">
        <v>44149.883264960576</v>
      </c>
      <c r="H22">
        <v>43682.794265632117</v>
      </c>
      <c r="I22">
        <v>44323.275065905851</v>
      </c>
    </row>
    <row r="23" spans="1:9">
      <c r="A23" t="s">
        <v>726</v>
      </c>
      <c r="B23">
        <v>43075.887295584529</v>
      </c>
      <c r="C23">
        <v>42388.294428892579</v>
      </c>
      <c r="D23">
        <v>38747.635713507378</v>
      </c>
      <c r="E23">
        <v>41908.211083071787</v>
      </c>
      <c r="F23">
        <v>49339.470148137007</v>
      </c>
      <c r="G23">
        <v>50442.166670831139</v>
      </c>
      <c r="H23">
        <v>52379.780853737459</v>
      </c>
      <c r="I23">
        <v>54539.631170011453</v>
      </c>
    </row>
    <row r="24" spans="1:9">
      <c r="A24" t="s">
        <v>727</v>
      </c>
      <c r="B24">
        <v>482.07398950869998</v>
      </c>
      <c r="C24">
        <v>2225.0515179754002</v>
      </c>
      <c r="D24">
        <v>4671.5868667847999</v>
      </c>
      <c r="E24">
        <v>5646.8445859887997</v>
      </c>
      <c r="F24">
        <v>7731</v>
      </c>
      <c r="G24">
        <v>7731</v>
      </c>
      <c r="H24">
        <v>7731</v>
      </c>
      <c r="I24">
        <v>7731</v>
      </c>
    </row>
    <row r="25" spans="1:9">
      <c r="A25" t="s">
        <v>728</v>
      </c>
      <c r="B25">
        <f>B26-SUM(B21:B24)</f>
        <v>16959.730812406749</v>
      </c>
      <c r="C25">
        <f t="shared" ref="C25:I25" si="1">C26-SUM(C21:C24)</f>
        <v>16356.731112431997</v>
      </c>
      <c r="D25">
        <f t="shared" si="1"/>
        <v>15800.693548107811</v>
      </c>
      <c r="E25">
        <f t="shared" si="1"/>
        <v>35117.028944139398</v>
      </c>
      <c r="F25">
        <f t="shared" si="1"/>
        <v>30319.529052608617</v>
      </c>
      <c r="G25">
        <f t="shared" si="1"/>
        <v>28889.040163673926</v>
      </c>
      <c r="H25">
        <f t="shared" si="1"/>
        <v>28825.867042793892</v>
      </c>
      <c r="I25">
        <f t="shared" si="1"/>
        <v>28863.480443125445</v>
      </c>
    </row>
    <row r="26" spans="1:9">
      <c r="A26" t="s">
        <v>729</v>
      </c>
      <c r="B26">
        <v>204015.8448467</v>
      </c>
      <c r="C26">
        <v>209698.7304108</v>
      </c>
      <c r="D26">
        <v>199995.6439919</v>
      </c>
      <c r="E26">
        <v>230712.73535589999</v>
      </c>
      <c r="F26">
        <v>242479.08485905087</v>
      </c>
      <c r="G26">
        <v>243449.00119848707</v>
      </c>
      <c r="H26">
        <v>250022.12423084618</v>
      </c>
      <c r="I26">
        <v>257772.8100820024</v>
      </c>
    </row>
    <row r="27" spans="1:9">
      <c r="F27">
        <v>1000</v>
      </c>
      <c r="G27">
        <v>1000</v>
      </c>
      <c r="H27">
        <v>1000</v>
      </c>
      <c r="I27">
        <v>1000</v>
      </c>
    </row>
    <row r="28" spans="1:9">
      <c r="A28" t="s">
        <v>682</v>
      </c>
      <c r="C28">
        <f>(C$26/B$26%-100)*(C21-B21)/(C$26-B$26)</f>
        <v>1.4249053878067117</v>
      </c>
      <c r="D28">
        <f t="shared" ref="D28:I28" si="2">(D$26/C$26%-100)*(D21-C21)/(D$26-C$26)</f>
        <v>-5.8223430186161895</v>
      </c>
      <c r="E28">
        <f t="shared" si="2"/>
        <v>2.3017834556368841</v>
      </c>
      <c r="F28">
        <f t="shared" si="2"/>
        <v>2.5056791064218817</v>
      </c>
      <c r="G28">
        <f t="shared" si="2"/>
        <v>0.81549270466098867</v>
      </c>
      <c r="H28">
        <f t="shared" si="2"/>
        <v>2.1219109317476859</v>
      </c>
      <c r="I28">
        <f t="shared" si="2"/>
        <v>1.9649226441020764</v>
      </c>
    </row>
    <row r="29" spans="1:9">
      <c r="A29" t="s">
        <v>683</v>
      </c>
      <c r="C29">
        <f t="shared" ref="C29:I33" si="3">(C$26/B$26%-100)*(C22-B22)/(C$26-B$26)</f>
        <v>1.1388663654266094</v>
      </c>
      <c r="D29">
        <f t="shared" si="3"/>
        <v>2.0297947888676275</v>
      </c>
      <c r="E29">
        <f t="shared" si="3"/>
        <v>1.3307571008435537</v>
      </c>
      <c r="F29">
        <f t="shared" si="3"/>
        <v>0.54939061252200105</v>
      </c>
      <c r="G29">
        <f t="shared" si="3"/>
        <v>-0.28030893554080155</v>
      </c>
      <c r="H29">
        <f t="shared" si="3"/>
        <v>-0.19186318162284535</v>
      </c>
      <c r="I29">
        <f t="shared" si="3"/>
        <v>0.25616964988361307</v>
      </c>
    </row>
    <row r="30" spans="1:9">
      <c r="A30" t="s">
        <v>726</v>
      </c>
      <c r="C30">
        <f t="shared" si="3"/>
        <v>-0.33702914948033325</v>
      </c>
      <c r="D30">
        <f t="shared" si="3"/>
        <v>-1.7361377001439857</v>
      </c>
      <c r="E30">
        <f t="shared" si="3"/>
        <v>1.5803221042616387</v>
      </c>
      <c r="F30">
        <f t="shared" si="3"/>
        <v>3.2210008058730191</v>
      </c>
      <c r="G30">
        <f t="shared" si="3"/>
        <v>0.45475943763773885</v>
      </c>
      <c r="H30">
        <f t="shared" si="3"/>
        <v>0.79590147150636714</v>
      </c>
      <c r="I30">
        <f t="shared" si="3"/>
        <v>0.86386367723193502</v>
      </c>
    </row>
    <row r="31" spans="1:9">
      <c r="A31" t="s">
        <v>727</v>
      </c>
      <c r="C31">
        <f t="shared" si="3"/>
        <v>0.85433439239799902</v>
      </c>
      <c r="D31">
        <f t="shared" si="3"/>
        <v>1.166690587022932</v>
      </c>
      <c r="E31">
        <f t="shared" si="3"/>
        <v>0.48763948040963273</v>
      </c>
      <c r="F31">
        <f t="shared" si="3"/>
        <v>0.90335516624002588</v>
      </c>
      <c r="G31">
        <f t="shared" si="3"/>
        <v>0</v>
      </c>
      <c r="H31">
        <f t="shared" si="3"/>
        <v>0</v>
      </c>
      <c r="I31">
        <f t="shared" si="3"/>
        <v>0</v>
      </c>
    </row>
    <row r="32" spans="1:9">
      <c r="A32" t="s">
        <v>728</v>
      </c>
      <c r="C32">
        <f t="shared" si="3"/>
        <v>-0.29556513143763591</v>
      </c>
      <c r="D32">
        <f t="shared" si="3"/>
        <v>-0.26516019588430872</v>
      </c>
      <c r="E32">
        <f t="shared" si="3"/>
        <v>9.658378057881059</v>
      </c>
      <c r="F32">
        <f t="shared" si="3"/>
        <v>-2.0794256910569362</v>
      </c>
      <c r="G32">
        <f t="shared" si="3"/>
        <v>-0.58994320675791123</v>
      </c>
      <c r="H32">
        <f t="shared" si="3"/>
        <v>-2.5949221631239194E-2</v>
      </c>
      <c r="I32">
        <f t="shared" si="3"/>
        <v>1.5044028782358517E-2</v>
      </c>
    </row>
    <row r="33" spans="1:9">
      <c r="A33" t="s">
        <v>729</v>
      </c>
      <c r="C33">
        <f t="shared" si="3"/>
        <v>2.7855118647133423</v>
      </c>
      <c r="D33">
        <f t="shared" si="3"/>
        <v>-4.6271555387539252</v>
      </c>
      <c r="E33">
        <f t="shared" si="3"/>
        <v>15.358880199032768</v>
      </c>
      <c r="F33">
        <f t="shared" si="3"/>
        <v>5.0999999999999943</v>
      </c>
      <c r="G33">
        <f t="shared" si="3"/>
        <v>0.40000000000000568</v>
      </c>
      <c r="H33">
        <f t="shared" si="3"/>
        <v>2.6999999999999744</v>
      </c>
      <c r="I33">
        <f t="shared" si="3"/>
        <v>3.0999999999999801</v>
      </c>
    </row>
    <row r="34" spans="1:9">
      <c r="F34">
        <v>1000</v>
      </c>
      <c r="G34">
        <v>1000</v>
      </c>
      <c r="H34">
        <v>1000</v>
      </c>
      <c r="I34">
        <v>1000</v>
      </c>
    </row>
  </sheetData>
  <hyperlinks>
    <hyperlink ref="A16" r:id="rId1" display="https://www.fiscalcouncil.ie/wp-content/uploads/2021/11/Data-Pack-December-2021-FAR.xlsx" xr:uid="{2B35F481-BEE7-43D6-845C-D547B6E64A2C}"/>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93AE2-48CF-4E91-A1AE-FACE759E7667}">
  <dimension ref="A1:DE26"/>
  <sheetViews>
    <sheetView showGridLines="0" workbookViewId="0"/>
  </sheetViews>
  <sheetFormatPr defaultRowHeight="14.5"/>
  <sheetData>
    <row r="1" spans="1:1">
      <c r="A1" s="87" t="s">
        <v>732</v>
      </c>
    </row>
    <row r="2" spans="1:1" ht="15">
      <c r="A2" s="250" t="s">
        <v>733</v>
      </c>
    </row>
    <row r="15" spans="1:1">
      <c r="A15" s="89" t="s">
        <v>747</v>
      </c>
    </row>
    <row r="20" spans="1:109">
      <c r="B20" t="s">
        <v>734</v>
      </c>
      <c r="C20" t="s">
        <v>72</v>
      </c>
      <c r="D20" t="s">
        <v>72</v>
      </c>
      <c r="E20" t="s">
        <v>72</v>
      </c>
      <c r="F20" t="s">
        <v>735</v>
      </c>
      <c r="G20" t="s">
        <v>72</v>
      </c>
      <c r="H20" t="s">
        <v>72</v>
      </c>
      <c r="I20" t="s">
        <v>72</v>
      </c>
      <c r="J20" t="s">
        <v>736</v>
      </c>
      <c r="K20" t="s">
        <v>72</v>
      </c>
      <c r="L20" t="s">
        <v>72</v>
      </c>
      <c r="M20" t="s">
        <v>72</v>
      </c>
      <c r="N20" t="s">
        <v>737</v>
      </c>
      <c r="O20" t="s">
        <v>72</v>
      </c>
      <c r="P20" t="s">
        <v>72</v>
      </c>
      <c r="Q20" t="s">
        <v>72</v>
      </c>
      <c r="R20" t="s">
        <v>738</v>
      </c>
      <c r="S20" t="s">
        <v>72</v>
      </c>
      <c r="T20" t="s">
        <v>72</v>
      </c>
      <c r="U20" t="s">
        <v>72</v>
      </c>
      <c r="V20" t="s">
        <v>739</v>
      </c>
      <c r="W20" t="s">
        <v>72</v>
      </c>
      <c r="X20" t="s">
        <v>72</v>
      </c>
      <c r="Y20" t="s">
        <v>72</v>
      </c>
      <c r="Z20" t="s">
        <v>740</v>
      </c>
      <c r="AA20" t="s">
        <v>72</v>
      </c>
      <c r="AB20" t="s">
        <v>72</v>
      </c>
      <c r="AC20" t="s">
        <v>72</v>
      </c>
      <c r="AD20" t="s">
        <v>741</v>
      </c>
      <c r="AE20" t="s">
        <v>72</v>
      </c>
      <c r="AF20" t="s">
        <v>72</v>
      </c>
      <c r="AG20" t="s">
        <v>72</v>
      </c>
      <c r="AH20" t="s">
        <v>742</v>
      </c>
      <c r="AI20" t="s">
        <v>72</v>
      </c>
      <c r="AJ20" t="s">
        <v>72</v>
      </c>
      <c r="AK20" t="s">
        <v>72</v>
      </c>
    </row>
    <row r="21" spans="1:109">
      <c r="B21" t="s">
        <v>48</v>
      </c>
      <c r="C21" t="s">
        <v>48</v>
      </c>
      <c r="D21" t="s">
        <v>48</v>
      </c>
      <c r="E21" t="s">
        <v>48</v>
      </c>
      <c r="F21" t="s">
        <v>48</v>
      </c>
      <c r="G21" t="s">
        <v>48</v>
      </c>
      <c r="H21" t="s">
        <v>48</v>
      </c>
      <c r="I21" t="s">
        <v>48</v>
      </c>
      <c r="J21" t="s">
        <v>48</v>
      </c>
      <c r="K21" t="s">
        <v>48</v>
      </c>
      <c r="L21" t="s">
        <v>48</v>
      </c>
      <c r="M21" t="s">
        <v>48</v>
      </c>
      <c r="N21" t="s">
        <v>48</v>
      </c>
      <c r="O21" t="s">
        <v>48</v>
      </c>
      <c r="P21" t="s">
        <v>48</v>
      </c>
      <c r="Q21" t="s">
        <v>48</v>
      </c>
      <c r="R21" t="s">
        <v>48</v>
      </c>
      <c r="S21" t="s">
        <v>48</v>
      </c>
      <c r="T21" t="s">
        <v>48</v>
      </c>
      <c r="U21" t="s">
        <v>48</v>
      </c>
      <c r="V21" t="s">
        <v>48</v>
      </c>
      <c r="W21" t="s">
        <v>48</v>
      </c>
      <c r="X21" t="s">
        <v>48</v>
      </c>
      <c r="Y21" t="s">
        <v>48</v>
      </c>
      <c r="Z21" t="s">
        <v>48</v>
      </c>
      <c r="AA21" t="s">
        <v>48</v>
      </c>
      <c r="AB21" t="s">
        <v>48</v>
      </c>
      <c r="AC21" t="s">
        <v>48</v>
      </c>
      <c r="AD21" t="s">
        <v>48</v>
      </c>
      <c r="AE21" t="s">
        <v>48</v>
      </c>
      <c r="AF21" t="s">
        <v>48</v>
      </c>
      <c r="AG21" t="s">
        <v>48</v>
      </c>
      <c r="AH21" t="s">
        <v>48</v>
      </c>
      <c r="AI21" t="s">
        <v>48</v>
      </c>
      <c r="AJ21" t="s">
        <v>48</v>
      </c>
      <c r="AK21" t="s">
        <v>48</v>
      </c>
    </row>
    <row r="22" spans="1:109">
      <c r="A22" t="s">
        <v>731</v>
      </c>
      <c r="B22">
        <v>12.07</v>
      </c>
      <c r="C22">
        <v>12.23</v>
      </c>
      <c r="D22">
        <v>12.27</v>
      </c>
      <c r="E22">
        <v>12.67</v>
      </c>
      <c r="F22">
        <v>12.01</v>
      </c>
      <c r="G22">
        <v>12.33</v>
      </c>
      <c r="H22">
        <v>12.54</v>
      </c>
      <c r="I22">
        <v>13.11</v>
      </c>
      <c r="J22">
        <v>13.13</v>
      </c>
      <c r="K22">
        <v>13.19</v>
      </c>
      <c r="L22">
        <v>13.1</v>
      </c>
      <c r="M22">
        <v>13.2</v>
      </c>
      <c r="N22">
        <v>17.07</v>
      </c>
      <c r="O22">
        <v>25.25</v>
      </c>
      <c r="P22">
        <v>17.260000000000002</v>
      </c>
      <c r="Q22">
        <v>19.68</v>
      </c>
      <c r="R22">
        <v>21.58</v>
      </c>
      <c r="S22">
        <v>19.329999999999998</v>
      </c>
      <c r="T22">
        <v>15.67</v>
      </c>
      <c r="U22">
        <v>15.59</v>
      </c>
      <c r="V22">
        <v>15.2</v>
      </c>
      <c r="W22">
        <v>13.66</v>
      </c>
      <c r="AM22" s="78">
        <f>W22-AVERAGE(J22:M22)</f>
        <v>0.50499999999999901</v>
      </c>
    </row>
    <row r="23" spans="1:109">
      <c r="A23" t="s">
        <v>410</v>
      </c>
      <c r="B23">
        <v>10.042958318820387</v>
      </c>
      <c r="C23">
        <v>10.314638528883282</v>
      </c>
      <c r="D23">
        <v>11.46921205315366</v>
      </c>
      <c r="E23">
        <v>9.758267833308615</v>
      </c>
      <c r="F23">
        <v>8.5662188814051277</v>
      </c>
      <c r="G23">
        <v>9.6224829148850635</v>
      </c>
      <c r="H23">
        <v>10.335474660956461</v>
      </c>
      <c r="I23">
        <v>10.028875272906543</v>
      </c>
      <c r="J23">
        <v>10.526681248481061</v>
      </c>
      <c r="K23">
        <v>10.709246704979526</v>
      </c>
      <c r="L23">
        <v>10.508067284586337</v>
      </c>
      <c r="M23">
        <v>11.050408901997587</v>
      </c>
      <c r="N23">
        <v>22.230274766826316</v>
      </c>
      <c r="O23">
        <v>34.478764478764475</v>
      </c>
      <c r="P23">
        <v>21.075997237659905</v>
      </c>
      <c r="Q23">
        <v>24.330650591592651</v>
      </c>
      <c r="R23">
        <v>32.970556497610602</v>
      </c>
      <c r="S23">
        <v>24.664113319958659</v>
      </c>
      <c r="T23">
        <v>21.768767705382437</v>
      </c>
      <c r="U23">
        <v>18.50773483912711</v>
      </c>
      <c r="V23">
        <v>20.893460690668626</v>
      </c>
      <c r="W23">
        <v>21.555846521689627</v>
      </c>
      <c r="AM23" s="78">
        <f>W23-AVERAGE(J23:M23)</f>
        <v>10.857245486678499</v>
      </c>
    </row>
    <row r="24" spans="1:109">
      <c r="W24">
        <v>21.555846521689627</v>
      </c>
      <c r="X24">
        <v>17.888235613630659</v>
      </c>
      <c r="Y24">
        <v>14.292812208532927</v>
      </c>
      <c r="Z24">
        <v>15.022451507791212</v>
      </c>
      <c r="AA24">
        <v>15.736208552031501</v>
      </c>
      <c r="AB24">
        <v>16.434596328072523</v>
      </c>
      <c r="AC24">
        <v>17.118105965853282</v>
      </c>
      <c r="AD24">
        <v>15.506639711815765</v>
      </c>
      <c r="AE24">
        <v>13.92854596796759</v>
      </c>
      <c r="AF24">
        <v>12.382798671550429</v>
      </c>
      <c r="AG24">
        <v>10.868413395850279</v>
      </c>
      <c r="AH24">
        <v>11.239188843510746</v>
      </c>
      <c r="AI24">
        <v>11.599679158157114</v>
      </c>
      <c r="AJ24">
        <v>11.950306442310934</v>
      </c>
      <c r="AK24">
        <v>12.291470012717429</v>
      </c>
      <c r="AM24" s="78"/>
    </row>
    <row r="25" spans="1:109">
      <c r="X25">
        <v>1000</v>
      </c>
      <c r="Y25">
        <v>1000</v>
      </c>
      <c r="Z25">
        <v>1000</v>
      </c>
      <c r="AA25">
        <v>1000</v>
      </c>
      <c r="AB25">
        <v>1000</v>
      </c>
      <c r="AC25">
        <v>1000</v>
      </c>
      <c r="AD25">
        <v>1000</v>
      </c>
      <c r="AE25">
        <v>1000</v>
      </c>
      <c r="AF25">
        <v>1000</v>
      </c>
      <c r="AG25">
        <v>1000</v>
      </c>
      <c r="AH25">
        <v>1000</v>
      </c>
      <c r="AI25">
        <v>1000</v>
      </c>
      <c r="AJ25">
        <v>1000</v>
      </c>
      <c r="AK25">
        <v>1000</v>
      </c>
      <c r="AM25" s="78"/>
    </row>
    <row r="26" spans="1:109">
      <c r="CS26">
        <v>18.616121966709496</v>
      </c>
      <c r="CW26">
        <v>16.087292404548091</v>
      </c>
      <c r="DA26">
        <v>13.151691491213203</v>
      </c>
      <c r="DE26">
        <v>11.776200206097425</v>
      </c>
    </row>
  </sheetData>
  <hyperlinks>
    <hyperlink ref="A15" r:id="rId1" display="https://www.fiscalcouncil.ie/wp-content/uploads/2021/11/Data-Pack-December-2021-FAR.xlsx" xr:uid="{8CFF1AA4-E316-4996-B1ED-F09E14F3B392}"/>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ea0b20c-aebf-48c8-b046-9030827dd5cd">
      <Terms xmlns="http://schemas.microsoft.com/office/infopath/2007/PartnerControls"/>
    </lcf76f155ced4ddcb4097134ff3c332f>
    <TaxCatchAll xmlns="d9b20b17-c081-4438-907a-bf68943de19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6" ma:contentTypeDescription="Create a new document." ma:contentTypeScope="" ma:versionID="f095b2620fa2e4d6c5871129641f0f14">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00ea840a5024cb9ca93c691c5f4ce187"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47ced03-114a-423c-8459-81da610caf7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3b0f98a-8582-496d-ab78-3f6949400293}" ma:internalName="TaxCatchAll" ma:showField="CatchAllData" ma:web="d9b20b17-c081-4438-907a-bf68943de1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Q D A A B Q S w M E F A A C A A g A q l x x V X U F K G K k A A A A 9 g A A A B I A H A B D b 2 5 m a W c v U G F j a 2 F n Z S 5 4 b W w g o h g A K K A U A A A A A A A A A A A A A A A A A A A A A A A A A A A A h Y + 9 C s I w F I V f p W R v / l y k 3 M Z B H A Q L g i C u I Y 1 t s L 2 V J r V 9 N w c f y V e w o l U 3 x / O d b z j n f r 3 B Y q i r 6 G J b 7 x p M i a C c R B Z N k z s s U t K F Y z w n C w V b b U 6 6 s N E o o 0 8 G n 6 e k D O G c M N b 3 P e 1 n t G k L J j k X 7 J B t d q a 0 t S Y f 2 f 2 X Y 4 c + a D S W K N i / x i h J h e B U S k k 5 s A l C 5 v A r y H H v s / 2 B s O y q 0 L V W W Y z X K 2 B T B P b + o B 5 Q S w M E F A A C A A g A q l x x 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p c c V U o i k e 4 D g A A A B E A A A A T A B w A R m 9 y b X V s Y X M v U 2 V j d G l v b j E u b S C i G A A o o B Q A A A A A A A A A A A A A A A A A A A A A A A A A A A A r T k 0 u y c z P U w i G 0 I b W A F B L A Q I t A B Q A A g A I A K p c c V V 1 B S h i p A A A A P Y A A A A S A A A A A A A A A A A A A A A A A A A A A A B D b 2 5 m a W c v U G F j a 2 F n Z S 5 4 b W x Q S w E C L Q A U A A I A C A C q X H F V D 8 r p q 6 Q A A A D p A A A A E w A A A A A A A A A A A A A A A A D w A A A A W 0 N v b n R l b n R f V H l w Z X N d L n h t b F B L A Q I t A B Q A A g A I A K p c c V 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T S 4 0 h 9 l 3 N T L A s B z M Z A g O Y A A A A A A I A A A A A A A N m A A D A A A A A E A A A A L c F o n 8 / n y Q n J H E u 6 G U P L Q U A A A A A B I A A A K A A A A A Q A A A A P 9 W b L d / F 7 h z N 1 / / z w s 1 n h V A A A A B d v P A 7 h H T x J / S c 0 Z m F 2 a m c C M m y k l W 4 / 0 p g K I d G D 0 O O W Z 7 p K j D W T L 2 Z N e L X 9 D 5 z F L 5 n D r x u b z N V H Z r B V k 5 j P 6 2 0 X e x 9 Y T C T d N y J 1 e n x o X R I D B Q A A A A L H V 0 p d i E n D z x 1 e i f 5 s s H Z l U O j N Q = = < / 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5395FA-46C6-49D2-BA56-408F357EC882}">
  <ds:schemaRefs>
    <ds:schemaRef ds:uri="http://www.w3.org/XML/1998/namespace"/>
    <ds:schemaRef ds:uri="http://purl.org/dc/elements/1.1/"/>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d9b20b17-c081-4438-907a-bf68943de19a"/>
    <ds:schemaRef ds:uri="dea0b20c-aebf-48c8-b046-9030827dd5cd"/>
  </ds:schemaRefs>
</ds:datastoreItem>
</file>

<file path=customXml/itemProps2.xml><?xml version="1.0" encoding="utf-8"?>
<ds:datastoreItem xmlns:ds="http://schemas.openxmlformats.org/officeDocument/2006/customXml" ds:itemID="{B041CB31-1197-4619-ACFD-3F3B5B4ED2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279B0A-8992-4A09-8830-04FC6071D114}">
  <ds:schemaRefs>
    <ds:schemaRef ds:uri="http://schemas.microsoft.com/DataMashup"/>
  </ds:schemaRefs>
</ds:datastoreItem>
</file>

<file path=customXml/itemProps4.xml><?xml version="1.0" encoding="utf-8"?>
<ds:datastoreItem xmlns:ds="http://schemas.openxmlformats.org/officeDocument/2006/customXml" ds:itemID="{3F69228D-8FB0-40F2-B26D-4524148C95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61</vt:i4>
      </vt:variant>
      <vt:variant>
        <vt:lpstr>Named Ranges</vt:lpstr>
      </vt:variant>
      <vt:variant>
        <vt:i4>1</vt:i4>
      </vt:variant>
    </vt:vector>
  </HeadingPairs>
  <TitlesOfParts>
    <vt:vector size="62" baseType="lpstr">
      <vt:lpstr>Contents</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A1</vt:lpstr>
      <vt:lpstr>Figure 2.1</vt:lpstr>
      <vt:lpstr>Figure B1</vt:lpstr>
      <vt:lpstr>Figure B2</vt:lpstr>
      <vt:lpstr>Figure 2.2</vt:lpstr>
      <vt:lpstr>Figure 2.3</vt:lpstr>
      <vt:lpstr>Table 2.1</vt:lpstr>
      <vt:lpstr>Figure 2.4</vt:lpstr>
      <vt:lpstr>Table 2.2</vt:lpstr>
      <vt:lpstr>Figure C1</vt:lpstr>
      <vt:lpstr>Figure 2.5</vt:lpstr>
      <vt:lpstr>Table 2.3</vt:lpstr>
      <vt:lpstr>Figure 2.6</vt:lpstr>
      <vt:lpstr>Figure 2.7</vt:lpstr>
      <vt:lpstr>Figure 2.8</vt:lpstr>
      <vt:lpstr>Figure 2.9</vt:lpstr>
      <vt:lpstr>Figure 2.10</vt:lpstr>
      <vt:lpstr>Figure 2.11</vt:lpstr>
      <vt:lpstr>Figure 2.12</vt:lpstr>
      <vt:lpstr>Figure 2.13</vt:lpstr>
      <vt:lpstr>Figure 2.14</vt:lpstr>
      <vt:lpstr>Figure 2.15</vt:lpstr>
      <vt:lpstr>Figure 3.1</vt:lpstr>
      <vt:lpstr>Figure 3.2</vt:lpstr>
      <vt:lpstr>Figure 3.3</vt:lpstr>
      <vt:lpstr>Figure 3.4</vt:lpstr>
      <vt:lpstr>Figure 3.5</vt:lpstr>
      <vt:lpstr>Figure 3.6</vt:lpstr>
      <vt:lpstr>Figure 3.7</vt:lpstr>
      <vt:lpstr>Figure 3.8</vt:lpstr>
      <vt:lpstr>Figure 3.9</vt:lpstr>
      <vt:lpstr>Figure 3.10</vt:lpstr>
      <vt:lpstr>Figure 3.12</vt:lpstr>
      <vt:lpstr>Figure 3.13</vt:lpstr>
      <vt:lpstr>Figure 3.14</vt:lpstr>
      <vt:lpstr>Figure 3.15</vt:lpstr>
      <vt:lpstr>Figure 3.16</vt:lpstr>
      <vt:lpstr>Figure D1</vt:lpstr>
      <vt:lpstr>Figure D2</vt:lpstr>
      <vt:lpstr>Figure 3.17</vt:lpstr>
      <vt:lpstr>Figure 3.18</vt:lpstr>
      <vt:lpstr>Table S4</vt:lpstr>
      <vt:lpstr>Figure S5</vt:lpstr>
      <vt:lpstr>Table S6.1</vt:lpstr>
      <vt:lpstr>Table S7.1</vt:lpstr>
      <vt:lpstr>Figure 4.1</vt:lpstr>
      <vt:lpstr>Figure 4.2</vt:lpstr>
      <vt:lpstr>'Figure 3.18'!_Hlk118386844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Kevin Timoney</cp:lastModifiedBy>
  <dcterms:created xsi:type="dcterms:W3CDTF">2019-04-08T12:50:31Z</dcterms:created>
  <dcterms:modified xsi:type="dcterms:W3CDTF">2022-11-22T16:15:51Z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y fmtid="{D5CDD505-2E9C-101B-9397-08002B2CF9AE}" pid="3" name="MediaServiceImageTags">
    <vt:lpwstr/>
  </property>
</Properties>
</file>